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6c7bd50505ee87/Documents/"/>
    </mc:Choice>
  </mc:AlternateContent>
  <xr:revisionPtr revIDLastSave="355" documentId="8_{6247BCA8-DA77-4DD5-A77C-526A379804E1}" xr6:coauthVersionLast="43" xr6:coauthVersionMax="43" xr10:uidLastSave="{844CF3CC-30C5-4BC9-B8B4-9D9C909D4420}"/>
  <bookViews>
    <workbookView xWindow="-108" yWindow="-108" windowWidth="23256" windowHeight="12576" tabRatio="830" xr2:uid="{00000000-000D-0000-FFFF-FFFF00000000}"/>
  </bookViews>
  <sheets>
    <sheet name="Raw Data" sheetId="1" r:id="rId1"/>
    <sheet name="States" sheetId="2" r:id="rId2"/>
    <sheet name="Countries" sheetId="3" r:id="rId3"/>
    <sheet name="Sub Category" sheetId="5" r:id="rId4"/>
    <sheet name="Country Parent Category" sheetId="6" r:id="rId5"/>
    <sheet name="Sheet7" sheetId="7" state="hidden" r:id="rId6"/>
    <sheet name="Launch Date" sheetId="8" r:id="rId7"/>
    <sheet name="Other analysis" sheetId="10" r:id="rId8"/>
    <sheet name="Bonus" sheetId="9" r:id="rId9"/>
  </sheets>
  <definedNames>
    <definedName name="_xlnm._FilterDatabase" localSheetId="0" hidden="1">'Raw Data'!$A$1:$T$4115</definedName>
    <definedName name="GOAL">'Raw Data'!$D$2:$D$4115</definedName>
    <definedName name="state">'Raw Data'!$F$2:$F$4115</definedName>
  </definedNames>
  <calcPr calcId="191029"/>
  <pivotCaches>
    <pivotCache cacheId="1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9" l="1"/>
  <c r="D3" i="9"/>
  <c r="D2" i="9"/>
  <c r="C13" i="9"/>
  <c r="C4" i="9"/>
  <c r="C3" i="9"/>
  <c r="G3" i="9" s="1"/>
  <c r="C2" i="9"/>
  <c r="B13" i="9"/>
  <c r="E13" i="9" s="1"/>
  <c r="F13" i="9" s="1"/>
  <c r="B3" i="9"/>
  <c r="E3" i="9" s="1"/>
  <c r="B2" i="9"/>
  <c r="J3" i="1"/>
  <c r="J4" i="1"/>
  <c r="J5" i="1"/>
  <c r="J6" i="1"/>
  <c r="J7" i="1"/>
  <c r="J8" i="1"/>
  <c r="J9" i="1"/>
  <c r="J10" i="1"/>
  <c r="J11" i="1"/>
  <c r="J12" i="1"/>
  <c r="J13" i="1"/>
  <c r="J14" i="1"/>
  <c r="J706" i="1"/>
  <c r="J1904" i="1"/>
  <c r="J1317" i="1"/>
  <c r="J1764" i="1"/>
  <c r="J274" i="1"/>
  <c r="J878" i="1"/>
  <c r="J306" i="1"/>
  <c r="J1881" i="1"/>
  <c r="J158" i="1"/>
  <c r="J707" i="1"/>
  <c r="J307" i="1"/>
  <c r="J159" i="1"/>
  <c r="J1905" i="1"/>
  <c r="J1058" i="1"/>
  <c r="J880" i="1"/>
  <c r="J1219" i="1"/>
  <c r="J1613" i="1"/>
  <c r="J1429" i="1"/>
  <c r="J1614" i="1"/>
  <c r="J1902" i="1"/>
  <c r="J1913" i="1"/>
  <c r="J26" i="1"/>
  <c r="J1502" i="1"/>
  <c r="J985" i="1"/>
  <c r="J511" i="1"/>
  <c r="J1903" i="1"/>
  <c r="J1875" i="1"/>
  <c r="J1059" i="1"/>
  <c r="J1822" i="1"/>
  <c r="J1493" i="1"/>
  <c r="J923" i="1"/>
  <c r="J708" i="1"/>
  <c r="J512" i="1"/>
  <c r="J170" i="1"/>
  <c r="J943" i="1"/>
  <c r="J46" i="1"/>
  <c r="J41" i="1"/>
  <c r="J1343" i="1"/>
  <c r="J1344" i="1"/>
  <c r="J102" i="1"/>
  <c r="J1769" i="1"/>
  <c r="J965" i="1"/>
  <c r="J882" i="1"/>
  <c r="J363" i="1"/>
  <c r="J308" i="1"/>
  <c r="J1060" i="1"/>
  <c r="J1615" i="1"/>
  <c r="J1184" i="1"/>
  <c r="J171" i="1"/>
  <c r="J1061" i="1"/>
  <c r="J1916" i="1"/>
  <c r="J1511" i="1"/>
  <c r="J944" i="1"/>
  <c r="J1062" i="1"/>
  <c r="J1230" i="1"/>
  <c r="J709" i="1"/>
  <c r="J963" i="1"/>
  <c r="J966" i="1"/>
  <c r="J1598" i="1"/>
  <c r="J967" i="1"/>
  <c r="J122" i="1"/>
  <c r="J1616" i="1"/>
  <c r="J1432" i="1"/>
  <c r="J1064" i="1"/>
  <c r="J445" i="1"/>
  <c r="J42" i="1"/>
  <c r="J1770" i="1"/>
  <c r="J1036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1882" i="1"/>
  <c r="J1771" i="1"/>
  <c r="J276" i="1"/>
  <c r="J437" i="1"/>
  <c r="J615" i="1"/>
  <c r="J713" i="1"/>
  <c r="J651" i="1"/>
  <c r="J446" i="1"/>
  <c r="J1324" i="1"/>
  <c r="J715" i="1"/>
  <c r="J172" i="1"/>
  <c r="J513" i="1"/>
  <c r="J925" i="1"/>
  <c r="J1240" i="1"/>
  <c r="J509" i="1"/>
  <c r="J447" i="1"/>
  <c r="J1772" i="1"/>
  <c r="J309" i="1"/>
  <c r="J608" i="1"/>
  <c r="J858" i="1"/>
  <c r="J945" i="1"/>
  <c r="J1345" i="1"/>
  <c r="J49" i="1"/>
  <c r="J304" i="1"/>
  <c r="J153" i="1"/>
  <c r="J716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9" i="1"/>
  <c r="J103" i="1"/>
  <c r="J272" i="1"/>
  <c r="J1065" i="1"/>
  <c r="J1434" i="1"/>
  <c r="J599" i="1"/>
  <c r="J514" i="1"/>
  <c r="J1580" i="1"/>
  <c r="J717" i="1"/>
  <c r="J50" i="1"/>
  <c r="J652" i="1"/>
  <c r="J1049" i="1"/>
  <c r="J1435" i="1"/>
  <c r="J1436" i="1"/>
  <c r="J928" i="1"/>
  <c r="J941" i="1"/>
  <c r="J1328" i="1"/>
  <c r="J856" i="1"/>
  <c r="J1066" i="1"/>
  <c r="J1037" i="1"/>
  <c r="J883" i="1"/>
  <c r="J160" i="1"/>
  <c r="J161" i="1"/>
  <c r="J162" i="1"/>
  <c r="J163" i="1"/>
  <c r="J164" i="1"/>
  <c r="J165" i="1"/>
  <c r="J166" i="1"/>
  <c r="J167" i="1"/>
  <c r="J168" i="1"/>
  <c r="J169" i="1"/>
  <c r="J653" i="1"/>
  <c r="J1618" i="1"/>
  <c r="J1223" i="1"/>
  <c r="J173" i="1"/>
  <c r="J1067" i="1"/>
  <c r="J1581" i="1"/>
  <c r="J310" i="1"/>
  <c r="J1224" i="1"/>
  <c r="J705" i="1"/>
  <c r="J1818" i="1"/>
  <c r="J156" i="1"/>
  <c r="J1847" i="1"/>
  <c r="J1033" i="1"/>
  <c r="J183" i="1"/>
  <c r="J184" i="1"/>
  <c r="J185" i="1"/>
  <c r="J186" i="1"/>
  <c r="J187" i="1"/>
  <c r="J188" i="1"/>
  <c r="J364" i="1"/>
  <c r="J1068" i="1"/>
  <c r="J718" i="1"/>
  <c r="J443" i="1"/>
  <c r="J375" i="1"/>
  <c r="J311" i="1"/>
  <c r="J174" i="1"/>
  <c r="J16" i="1"/>
  <c r="J616" i="1"/>
  <c r="J885" i="1"/>
  <c r="J1347" i="1"/>
  <c r="J123" i="1"/>
  <c r="J201" i="1"/>
  <c r="J202" i="1"/>
  <c r="J203" i="1"/>
  <c r="J277" i="1"/>
  <c r="J312" i="1"/>
  <c r="J99" i="1"/>
  <c r="J278" i="1"/>
  <c r="J17" i="1"/>
  <c r="J1241" i="1"/>
  <c r="J51" i="1"/>
  <c r="J211" i="1"/>
  <c r="J212" i="1"/>
  <c r="J213" i="1"/>
  <c r="J376" i="1"/>
  <c r="J860" i="1"/>
  <c r="J946" i="1"/>
  <c r="J719" i="1"/>
  <c r="J720" i="1"/>
  <c r="J1069" i="1"/>
  <c r="J515" i="1"/>
  <c r="J175" i="1"/>
  <c r="J654" i="1"/>
  <c r="J1070" i="1"/>
  <c r="J516" i="1"/>
  <c r="J313" i="1"/>
  <c r="J1030" i="1"/>
  <c r="J517" i="1"/>
  <c r="J1242" i="1"/>
  <c r="J1865" i="1"/>
  <c r="J1071" i="1"/>
  <c r="J36" i="1"/>
  <c r="J18" i="1"/>
  <c r="J986" i="1"/>
  <c r="J1841" i="1"/>
  <c r="J377" i="1"/>
  <c r="J600" i="1"/>
  <c r="J1820" i="1"/>
  <c r="J930" i="1"/>
  <c r="J1243" i="1"/>
  <c r="J378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1244" i="1"/>
  <c r="J1245" i="1"/>
  <c r="J987" i="1"/>
  <c r="J176" i="1"/>
  <c r="J518" i="1"/>
  <c r="J1348" i="1"/>
  <c r="J1072" i="1"/>
  <c r="J989" i="1"/>
  <c r="J1074" i="1"/>
  <c r="J1075" i="1"/>
  <c r="J1556" i="1"/>
  <c r="J947" i="1"/>
  <c r="J1597" i="1"/>
  <c r="J1349" i="1"/>
  <c r="J1773" i="1"/>
  <c r="J275" i="1"/>
  <c r="J1842" i="1"/>
  <c r="J1409" i="1"/>
  <c r="J721" i="1"/>
  <c r="J1774" i="1"/>
  <c r="J289" i="1"/>
  <c r="J290" i="1"/>
  <c r="J291" i="1"/>
  <c r="J292" i="1"/>
  <c r="J293" i="1"/>
  <c r="J294" i="1"/>
  <c r="J295" i="1"/>
  <c r="J296" i="1"/>
  <c r="J297" i="1"/>
  <c r="J298" i="1"/>
  <c r="J299" i="1"/>
  <c r="J1077" i="1"/>
  <c r="J519" i="1"/>
  <c r="J1079" i="1"/>
  <c r="J1883" i="1"/>
  <c r="J1512" i="1"/>
  <c r="J1246" i="1"/>
  <c r="J15" i="1"/>
  <c r="J877" i="1"/>
  <c r="J362" i="1"/>
  <c r="J607" i="1"/>
  <c r="J1080" i="1"/>
  <c r="J722" i="1"/>
  <c r="J655" i="1"/>
  <c r="J1342" i="1"/>
  <c r="J990" i="1"/>
  <c r="J1775" i="1"/>
  <c r="J314" i="1"/>
  <c r="J279" i="1"/>
  <c r="J992" i="1"/>
  <c r="J379" i="1"/>
  <c r="J694" i="1"/>
  <c r="J1050" i="1"/>
  <c r="J177" i="1"/>
  <c r="J508" i="1"/>
  <c r="J520" i="1"/>
  <c r="J1823" i="1"/>
  <c r="J861" i="1"/>
  <c r="J1513" i="1"/>
  <c r="J1619" i="1"/>
  <c r="J1081" i="1"/>
  <c r="J521" i="1"/>
  <c r="J1620" i="1"/>
  <c r="J1912" i="1"/>
  <c r="J333" i="1"/>
  <c r="J334" i="1"/>
  <c r="J335" i="1"/>
  <c r="J336" i="1"/>
  <c r="J37" i="1"/>
  <c r="J1438" i="1"/>
  <c r="J1622" i="1"/>
  <c r="J1894" i="1"/>
  <c r="J1039" i="1"/>
  <c r="J1726" i="1"/>
  <c r="J343" i="1"/>
  <c r="J344" i="1"/>
  <c r="J345" i="1"/>
  <c r="J346" i="1"/>
  <c r="J347" i="1"/>
  <c r="J656" i="1"/>
  <c r="J1173" i="1"/>
  <c r="J52" i="1"/>
  <c r="J724" i="1"/>
  <c r="J1776" i="1"/>
  <c r="J1824" i="1"/>
  <c r="J522" i="1"/>
  <c r="J1439" i="1"/>
  <c r="J315" i="1"/>
  <c r="J1350" i="1"/>
  <c r="J438" i="1"/>
  <c r="J280" i="1"/>
  <c r="J1247" i="1"/>
  <c r="J316" i="1"/>
  <c r="J523" i="1"/>
  <c r="J994" i="1"/>
  <c r="J886" i="1"/>
  <c r="J365" i="1"/>
  <c r="J366" i="1"/>
  <c r="J367" i="1"/>
  <c r="J368" i="1"/>
  <c r="J369" i="1"/>
  <c r="J370" i="1"/>
  <c r="J371" i="1"/>
  <c r="J372" i="1"/>
  <c r="J373" i="1"/>
  <c r="J374" i="1"/>
  <c r="J178" i="1"/>
  <c r="J317" i="1"/>
  <c r="J380" i="1"/>
  <c r="J524" i="1"/>
  <c r="J1082" i="1"/>
  <c r="J998" i="1"/>
  <c r="J1351" i="1"/>
  <c r="J281" i="1"/>
  <c r="J725" i="1"/>
  <c r="J1515" i="1"/>
  <c r="J1327" i="1"/>
  <c r="J1440" i="1"/>
  <c r="J862" i="1"/>
  <c r="J1083" i="1"/>
  <c r="J116" i="1"/>
  <c r="J525" i="1"/>
  <c r="J527" i="1"/>
  <c r="J106" i="1"/>
  <c r="J1040" i="1"/>
  <c r="J948" i="1"/>
  <c r="J658" i="1"/>
  <c r="J1352" i="1"/>
  <c r="J726" i="1"/>
  <c r="J38" i="1"/>
  <c r="J53" i="1"/>
  <c r="J1032" i="1"/>
  <c r="J100" i="1"/>
  <c r="J1353" i="1"/>
  <c r="J117" i="1"/>
  <c r="J31" i="1"/>
  <c r="J528" i="1"/>
  <c r="J1054" i="1"/>
  <c r="J1084" i="1"/>
  <c r="J1729" i="1"/>
  <c r="J35" i="1"/>
  <c r="J107" i="1"/>
  <c r="J54" i="1"/>
  <c r="J412" i="1"/>
  <c r="J413" i="1"/>
  <c r="J1895" i="1"/>
  <c r="J1866" i="1"/>
  <c r="J1848" i="1"/>
  <c r="J1838" i="1"/>
  <c r="J1777" i="1"/>
  <c r="J1758" i="1"/>
  <c r="J1741" i="1"/>
  <c r="J1742" i="1"/>
  <c r="J422" i="1"/>
  <c r="J1694" i="1"/>
  <c r="J1896" i="1"/>
  <c r="J425" i="1"/>
  <c r="J1623" i="1"/>
  <c r="J1624" i="1"/>
  <c r="J1778" i="1"/>
  <c r="J1625" i="1"/>
  <c r="J1827" i="1"/>
  <c r="J1807" i="1"/>
  <c r="J1557" i="1"/>
  <c r="J1558" i="1"/>
  <c r="J434" i="1"/>
  <c r="J1695" i="1"/>
  <c r="J1516" i="1"/>
  <c r="J1517" i="1"/>
  <c r="J1808" i="1"/>
  <c r="J1850" i="1"/>
  <c r="J1441" i="1"/>
  <c r="J1442" i="1"/>
  <c r="J1443" i="1"/>
  <c r="J1444" i="1"/>
  <c r="J1415" i="1"/>
  <c r="J1884" i="1"/>
  <c r="J1354" i="1"/>
  <c r="J1329" i="1"/>
  <c r="J1840" i="1"/>
  <c r="J449" i="1"/>
  <c r="J450" i="1"/>
  <c r="J1626" i="1"/>
  <c r="J1315" i="1"/>
  <c r="J1248" i="1"/>
  <c r="J1730" i="1"/>
  <c r="J1250" i="1"/>
  <c r="J1251" i="1"/>
  <c r="J1518" i="1"/>
  <c r="J1225" i="1"/>
  <c r="J459" i="1"/>
  <c r="J1213" i="1"/>
  <c r="J461" i="1"/>
  <c r="J1627" i="1"/>
  <c r="J1185" i="1"/>
  <c r="J464" i="1"/>
  <c r="J1891" i="1"/>
  <c r="J1878" i="1"/>
  <c r="J1899" i="1"/>
  <c r="J1628" i="1"/>
  <c r="J1810" i="1"/>
  <c r="J1630" i="1"/>
  <c r="J471" i="1"/>
  <c r="J1041" i="1"/>
  <c r="J1845" i="1"/>
  <c r="J1816" i="1"/>
  <c r="J1867" i="1"/>
  <c r="J1631" i="1"/>
  <c r="J1779" i="1"/>
  <c r="J1756" i="1"/>
  <c r="J968" i="1"/>
  <c r="J970" i="1"/>
  <c r="J1696" i="1"/>
  <c r="J971" i="1"/>
  <c r="J1410" i="1"/>
  <c r="J1915" i="1"/>
  <c r="J485" i="1"/>
  <c r="J1231" i="1"/>
  <c r="J949" i="1"/>
  <c r="J1885" i="1"/>
  <c r="J921" i="1"/>
  <c r="J1836" i="1"/>
  <c r="J1519" i="1"/>
  <c r="J888" i="1"/>
  <c r="J889" i="1"/>
  <c r="J1828" i="1"/>
  <c r="J1330" i="1"/>
  <c r="J1187" i="1"/>
  <c r="J1325" i="1"/>
  <c r="J1719" i="1"/>
  <c r="J1811" i="1"/>
  <c r="J1908" i="1"/>
  <c r="J728" i="1"/>
  <c r="J502" i="1"/>
  <c r="J503" i="1"/>
  <c r="J729" i="1"/>
  <c r="J1445" i="1"/>
  <c r="J1632" i="1"/>
  <c r="J1085" i="1"/>
  <c r="J730" i="1"/>
  <c r="J731" i="1"/>
  <c r="J1864" i="1"/>
  <c r="J695" i="1"/>
  <c r="J1909" i="1"/>
  <c r="J1596" i="1"/>
  <c r="J1817" i="1"/>
  <c r="J1355" i="1"/>
  <c r="J1780" i="1"/>
  <c r="J1503" i="1"/>
  <c r="J1781" i="1"/>
  <c r="J1574" i="1"/>
  <c r="J1763" i="1"/>
  <c r="J617" i="1"/>
  <c r="J1358" i="1"/>
  <c r="J1633" i="1"/>
  <c r="J1086" i="1"/>
  <c r="J610" i="1"/>
  <c r="J526" i="1"/>
  <c r="J529" i="1"/>
  <c r="J1331" i="1"/>
  <c r="J530" i="1"/>
  <c r="J532" i="1"/>
  <c r="J531" i="1"/>
  <c r="J533" i="1"/>
  <c r="J506" i="1"/>
  <c r="J1359" i="1"/>
  <c r="J1886" i="1"/>
  <c r="J1814" i="1"/>
  <c r="J1222" i="1"/>
  <c r="J1634" i="1"/>
  <c r="J448" i="1"/>
  <c r="J451" i="1"/>
  <c r="J541" i="1"/>
  <c r="J1635" i="1"/>
  <c r="J1446" i="1"/>
  <c r="J1447" i="1"/>
  <c r="J452" i="1"/>
  <c r="J453" i="1"/>
  <c r="J1782" i="1"/>
  <c r="J1829" i="1"/>
  <c r="J549" i="1"/>
  <c r="J1783" i="1"/>
  <c r="J551" i="1"/>
  <c r="J552" i="1"/>
  <c r="J1360" i="1"/>
  <c r="J381" i="1"/>
  <c r="J1361" i="1"/>
  <c r="J556" i="1"/>
  <c r="J1088" i="1"/>
  <c r="J558" i="1"/>
  <c r="J1636" i="1"/>
  <c r="J1715" i="1"/>
  <c r="J561" i="1"/>
  <c r="J562" i="1"/>
  <c r="J1697" i="1"/>
  <c r="J1745" i="1"/>
  <c r="J565" i="1"/>
  <c r="J1910" i="1"/>
  <c r="J1784" i="1"/>
  <c r="J1637" i="1"/>
  <c r="J999" i="1"/>
  <c r="J1577" i="1"/>
  <c r="J571" i="1"/>
  <c r="J972" i="1"/>
  <c r="J318" i="1"/>
  <c r="J1731" i="1"/>
  <c r="J1887" i="1"/>
  <c r="J1716" i="1"/>
  <c r="J1868" i="1"/>
  <c r="J578" i="1"/>
  <c r="J1252" i="1"/>
  <c r="J1684" i="1"/>
  <c r="J1362" i="1"/>
  <c r="J1812" i="1"/>
  <c r="J583" i="1"/>
  <c r="J454" i="1"/>
  <c r="J1363" i="1"/>
  <c r="J1332" i="1"/>
  <c r="J587" i="1"/>
  <c r="J588" i="1"/>
  <c r="J1698" i="1"/>
  <c r="J1449" i="1"/>
  <c r="J1090" i="1"/>
  <c r="J1732" i="1"/>
  <c r="J593" i="1"/>
  <c r="J594" i="1"/>
  <c r="J1494" i="1"/>
  <c r="J271" i="1"/>
  <c r="J597" i="1"/>
  <c r="J732" i="1"/>
  <c r="J1091" i="1"/>
  <c r="J1092" i="1"/>
  <c r="J179" i="1"/>
  <c r="J1450" i="1"/>
  <c r="J1851" i="1"/>
  <c r="J1253" i="1"/>
  <c r="J734" i="1"/>
  <c r="J606" i="1"/>
  <c r="J180" i="1"/>
  <c r="J1638" i="1"/>
  <c r="J609" i="1"/>
  <c r="J382" i="1"/>
  <c r="J181" i="1"/>
  <c r="J182" i="1"/>
  <c r="J736" i="1"/>
  <c r="J1452" i="1"/>
  <c r="J1453" i="1"/>
  <c r="J1456" i="1"/>
  <c r="J1364" i="1"/>
  <c r="J1639" i="1"/>
  <c r="J1599" i="1"/>
  <c r="J1888" i="1"/>
  <c r="J689" i="1"/>
  <c r="J1699" i="1"/>
  <c r="J455" i="1"/>
  <c r="J737" i="1"/>
  <c r="J1852" i="1"/>
  <c r="J1746" i="1"/>
  <c r="J1188" i="1"/>
  <c r="J148" i="1"/>
  <c r="J629" i="1"/>
  <c r="J1000" i="1"/>
  <c r="J1365" i="1"/>
  <c r="J1583" i="1"/>
  <c r="J319" i="1"/>
  <c r="J1001" i="1"/>
  <c r="J635" i="1"/>
  <c r="J1642" i="1"/>
  <c r="J1520" i="1"/>
  <c r="J1643" i="1"/>
  <c r="J1645" i="1"/>
  <c r="J1647" i="1"/>
  <c r="J641" i="1"/>
  <c r="J1860" i="1"/>
  <c r="J1367" i="1"/>
  <c r="J1893" i="1"/>
  <c r="J890" i="1"/>
  <c r="J1254" i="1"/>
  <c r="J1522" i="1"/>
  <c r="J1524" i="1"/>
  <c r="J534" i="1"/>
  <c r="J1525" i="1"/>
  <c r="J535" i="1"/>
  <c r="J1256" i="1"/>
  <c r="J536" i="1"/>
  <c r="J1751" i="1"/>
  <c r="J1457" i="1"/>
  <c r="J1093" i="1"/>
  <c r="J657" i="1"/>
  <c r="J1747" i="1"/>
  <c r="J659" i="1"/>
  <c r="J101" i="1"/>
  <c r="J661" i="1"/>
  <c r="J1717" i="1"/>
  <c r="J855" i="1"/>
  <c r="J738" i="1"/>
  <c r="J739" i="1"/>
  <c r="J666" i="1"/>
  <c r="J667" i="1"/>
  <c r="J668" i="1"/>
  <c r="J55" i="1"/>
  <c r="J537" i="1"/>
  <c r="J671" i="1"/>
  <c r="J1257" i="1"/>
  <c r="J56" i="1"/>
  <c r="J740" i="1"/>
  <c r="J1559" i="1"/>
  <c r="J1094" i="1"/>
  <c r="J677" i="1"/>
  <c r="J1700" i="1"/>
  <c r="J57" i="1"/>
  <c r="J320" i="1"/>
  <c r="J1595" i="1"/>
  <c r="J1785" i="1"/>
  <c r="J1096" i="1"/>
  <c r="J1898" i="1"/>
  <c r="J1560" i="1"/>
  <c r="J1607" i="1"/>
  <c r="J741" i="1"/>
  <c r="J742" i="1"/>
  <c r="J743" i="1"/>
  <c r="J744" i="1"/>
  <c r="J1701" i="1"/>
  <c r="J1786" i="1"/>
  <c r="J691" i="1"/>
  <c r="J1579" i="1"/>
  <c r="J538" i="1"/>
  <c r="J433" i="1"/>
  <c r="J1368" i="1"/>
  <c r="J1258" i="1"/>
  <c r="J383" i="1"/>
  <c r="J700" i="1"/>
  <c r="J701" i="1"/>
  <c r="J149" i="1"/>
  <c r="J1370" i="1"/>
  <c r="J384" i="1"/>
  <c r="J385" i="1"/>
  <c r="J386" i="1"/>
  <c r="J1182" i="1"/>
  <c r="J1600" i="1"/>
  <c r="J973" i="1"/>
  <c r="J710" i="1"/>
  <c r="J711" i="1"/>
  <c r="J712" i="1"/>
  <c r="J686" i="1"/>
  <c r="J714" i="1"/>
  <c r="J1787" i="1"/>
  <c r="J1371" i="1"/>
  <c r="J1216" i="1"/>
  <c r="J1526" i="1"/>
  <c r="J618" i="1"/>
  <c r="J619" i="1"/>
  <c r="J1725" i="1"/>
  <c r="J1028" i="1"/>
  <c r="J723" i="1"/>
  <c r="J1527" i="1"/>
  <c r="J745" i="1"/>
  <c r="J1649" i="1"/>
  <c r="J727" i="1"/>
  <c r="J1789" i="1"/>
  <c r="J1372" i="1"/>
  <c r="J1889" i="1"/>
  <c r="J1411" i="1"/>
  <c r="J1003" i="1"/>
  <c r="J733" i="1"/>
  <c r="J1584" i="1"/>
  <c r="J735" i="1"/>
  <c r="J1259" i="1"/>
  <c r="J1529" i="1"/>
  <c r="J1261" i="1"/>
  <c r="J1262" i="1"/>
  <c r="J539" i="1"/>
  <c r="J321" i="1"/>
  <c r="J540" i="1"/>
  <c r="J1239" i="1"/>
  <c r="J1650" i="1"/>
  <c r="J1853" i="1"/>
  <c r="J950" i="1"/>
  <c r="J1562" i="1"/>
  <c r="J748" i="1"/>
  <c r="J1263" i="1"/>
  <c r="J750" i="1"/>
  <c r="J1530" i="1"/>
  <c r="J752" i="1"/>
  <c r="J753" i="1"/>
  <c r="J1748" i="1"/>
  <c r="J1757" i="1"/>
  <c r="J1830" i="1"/>
  <c r="J1264" i="1"/>
  <c r="J1578" i="1"/>
  <c r="J58" i="1"/>
  <c r="J1459" i="1"/>
  <c r="J746" i="1"/>
  <c r="J456" i="1"/>
  <c r="J1097" i="1"/>
  <c r="J189" i="1"/>
  <c r="J1265" i="1"/>
  <c r="J1601" i="1"/>
  <c r="J1603" i="1"/>
  <c r="J1189" i="1"/>
  <c r="J891" i="1"/>
  <c r="J747" i="1"/>
  <c r="J1461" i="1"/>
  <c r="J749" i="1"/>
  <c r="J751" i="1"/>
  <c r="J1462" i="1"/>
  <c r="J1790" i="1"/>
  <c r="J1702" i="1"/>
  <c r="J1221" i="1"/>
  <c r="J1191" i="1"/>
  <c r="J1192" i="1"/>
  <c r="J1004" i="1"/>
  <c r="J611" i="1"/>
  <c r="J442" i="1"/>
  <c r="J1098" i="1"/>
  <c r="J1005" i="1"/>
  <c r="J974" i="1"/>
  <c r="J1791" i="1"/>
  <c r="J1759" i="1"/>
  <c r="J1266" i="1"/>
  <c r="J1412" i="1"/>
  <c r="J1268" i="1"/>
  <c r="J1869" i="1"/>
  <c r="J1463" i="1"/>
  <c r="J1373" i="1"/>
  <c r="J754" i="1"/>
  <c r="J190" i="1"/>
  <c r="J387" i="1"/>
  <c r="J542" i="1"/>
  <c r="J191" i="1"/>
  <c r="J1006" i="1"/>
  <c r="J1464" i="1"/>
  <c r="J801" i="1"/>
  <c r="J192" i="1"/>
  <c r="J755" i="1"/>
  <c r="J804" i="1"/>
  <c r="J1651" i="1"/>
  <c r="J1099" i="1"/>
  <c r="J1374" i="1"/>
  <c r="J1652" i="1"/>
  <c r="J1815" i="1"/>
  <c r="J810" i="1"/>
  <c r="J811" i="1"/>
  <c r="J388" i="1"/>
  <c r="J696" i="1"/>
  <c r="J1704" i="1"/>
  <c r="J1101" i="1"/>
  <c r="J1653" i="1"/>
  <c r="J1102" i="1"/>
  <c r="J1654" i="1"/>
  <c r="J819" i="1"/>
  <c r="J820" i="1"/>
  <c r="J892" i="1"/>
  <c r="J822" i="1"/>
  <c r="J756" i="1"/>
  <c r="J757" i="1"/>
  <c r="J825" i="1"/>
  <c r="J976" i="1"/>
  <c r="J1465" i="1"/>
  <c r="J828" i="1"/>
  <c r="J1007" i="1"/>
  <c r="J1375" i="1"/>
  <c r="J660" i="1"/>
  <c r="J832" i="1"/>
  <c r="J833" i="1"/>
  <c r="J543" i="1"/>
  <c r="J322" i="1"/>
  <c r="J836" i="1"/>
  <c r="J323" i="1"/>
  <c r="J1733" i="1"/>
  <c r="J693" i="1"/>
  <c r="J840" i="1"/>
  <c r="J662" i="1"/>
  <c r="J758" i="1"/>
  <c r="J843" i="1"/>
  <c r="J1034" i="1"/>
  <c r="J845" i="1"/>
  <c r="J1008" i="1"/>
  <c r="J1879" i="1"/>
  <c r="J759" i="1"/>
  <c r="J544" i="1"/>
  <c r="J1103" i="1"/>
  <c r="J545" i="1"/>
  <c r="J1057" i="1"/>
  <c r="J951" i="1"/>
  <c r="J620" i="1"/>
  <c r="J1181" i="1"/>
  <c r="J1504" i="1"/>
  <c r="J857" i="1"/>
  <c r="J1655" i="1"/>
  <c r="J859" i="1"/>
  <c r="J760" i="1"/>
  <c r="J643" i="1"/>
  <c r="J546" i="1"/>
  <c r="J1193" i="1"/>
  <c r="J663" i="1"/>
  <c r="J865" i="1"/>
  <c r="J1466" i="1"/>
  <c r="J1106" i="1"/>
  <c r="J1549" i="1"/>
  <c r="J1377" i="1"/>
  <c r="J601" i="1"/>
  <c r="J1107" i="1"/>
  <c r="J761" i="1"/>
  <c r="J1656" i="1"/>
  <c r="J1467" i="1"/>
  <c r="J1813" i="1"/>
  <c r="J1657" i="1"/>
  <c r="J457" i="1"/>
  <c r="J644" i="1"/>
  <c r="J879" i="1"/>
  <c r="J32" i="1"/>
  <c r="J881" i="1"/>
  <c r="J762" i="1"/>
  <c r="J124" i="1"/>
  <c r="J884" i="1"/>
  <c r="J1658" i="1"/>
  <c r="J1009" i="1"/>
  <c r="J887" i="1"/>
  <c r="J1108" i="1"/>
  <c r="J1659" i="1"/>
  <c r="J621" i="1"/>
  <c r="J547" i="1"/>
  <c r="J548" i="1"/>
  <c r="J1269" i="1"/>
  <c r="J1271" i="1"/>
  <c r="J895" i="1"/>
  <c r="J1900" i="1"/>
  <c r="J897" i="1"/>
  <c r="J1109" i="1"/>
  <c r="J664" i="1"/>
  <c r="J647" i="1"/>
  <c r="J1563" i="1"/>
  <c r="J622" i="1"/>
  <c r="J903" i="1"/>
  <c r="J1509" i="1"/>
  <c r="J1550" i="1"/>
  <c r="J1686" i="1"/>
  <c r="J665" i="1"/>
  <c r="J908" i="1"/>
  <c r="J909" i="1"/>
  <c r="J1378" i="1"/>
  <c r="J763" i="1"/>
  <c r="J912" i="1"/>
  <c r="J863" i="1"/>
  <c r="J1831" i="1"/>
  <c r="J915" i="1"/>
  <c r="J1110" i="1"/>
  <c r="J917" i="1"/>
  <c r="J1232" i="1"/>
  <c r="J919" i="1"/>
  <c r="J1792" i="1"/>
  <c r="J1048" i="1"/>
  <c r="J1426" i="1"/>
  <c r="J193" i="1"/>
  <c r="J924" i="1"/>
  <c r="J389" i="1"/>
  <c r="J926" i="1"/>
  <c r="J927" i="1"/>
  <c r="J764" i="1"/>
  <c r="J929" i="1"/>
  <c r="J324" i="1"/>
  <c r="J194" i="1"/>
  <c r="J59" i="1"/>
  <c r="J1111" i="1"/>
  <c r="J458" i="1"/>
  <c r="J765" i="1"/>
  <c r="J460" i="1"/>
  <c r="J614" i="1"/>
  <c r="J766" i="1"/>
  <c r="J767" i="1"/>
  <c r="J1112" i="1"/>
  <c r="J1468" i="1"/>
  <c r="J942" i="1"/>
  <c r="J390" i="1"/>
  <c r="J391" i="1"/>
  <c r="J1113" i="1"/>
  <c r="J1765" i="1"/>
  <c r="J623" i="1"/>
  <c r="J1705" i="1"/>
  <c r="J1116" i="1"/>
  <c r="J1379" i="1"/>
  <c r="J768" i="1"/>
  <c r="J1585" i="1"/>
  <c r="J1564" i="1"/>
  <c r="J1118" i="1"/>
  <c r="J697" i="1"/>
  <c r="J1469" i="1"/>
  <c r="J1846" i="1"/>
  <c r="J669" i="1"/>
  <c r="J959" i="1"/>
  <c r="J960" i="1"/>
  <c r="J624" i="1"/>
  <c r="J1722" i="1"/>
  <c r="J1380" i="1"/>
  <c r="J1793" i="1"/>
  <c r="J1470" i="1"/>
  <c r="J60" i="1"/>
  <c r="J195" i="1"/>
  <c r="J769" i="1"/>
  <c r="J969" i="1"/>
  <c r="J698" i="1"/>
  <c r="J1471" i="1"/>
  <c r="J392" i="1"/>
  <c r="J1119" i="1"/>
  <c r="J150" i="1"/>
  <c r="J975" i="1"/>
  <c r="J625" i="1"/>
  <c r="J1272" i="1"/>
  <c r="J770" i="1"/>
  <c r="J771" i="1"/>
  <c r="J393" i="1"/>
  <c r="J981" i="1"/>
  <c r="J1011" i="1"/>
  <c r="J1606" i="1"/>
  <c r="J1122" i="1"/>
  <c r="J139" i="1"/>
  <c r="J550" i="1"/>
  <c r="J553" i="1"/>
  <c r="J988" i="1"/>
  <c r="J1381" i="1"/>
  <c r="J1273" i="1"/>
  <c r="J991" i="1"/>
  <c r="J1427" i="1"/>
  <c r="J993" i="1"/>
  <c r="J864" i="1"/>
  <c r="J995" i="1"/>
  <c r="J996" i="1"/>
  <c r="J997" i="1"/>
  <c r="J1706" i="1"/>
  <c r="J1051" i="1"/>
  <c r="J626" i="1"/>
  <c r="J1821" i="1"/>
  <c r="J1002" i="1"/>
  <c r="J1760" i="1"/>
  <c r="J499" i="1"/>
  <c r="J1195" i="1"/>
  <c r="J1723" i="1"/>
  <c r="J1795" i="1"/>
  <c r="J1012" i="1"/>
  <c r="J1229" i="1"/>
  <c r="J1010" i="1"/>
  <c r="J554" i="1"/>
  <c r="J1123" i="1"/>
  <c r="J1013" i="1"/>
  <c r="J61" i="1"/>
  <c r="J196" i="1"/>
  <c r="J462" i="1"/>
  <c r="J1274" i="1"/>
  <c r="J670" i="1"/>
  <c r="J1707" i="1"/>
  <c r="J1020" i="1"/>
  <c r="J1237" i="1"/>
  <c r="J555" i="1"/>
  <c r="J108" i="1"/>
  <c r="J1565" i="1"/>
  <c r="J1124" i="1"/>
  <c r="J1708" i="1"/>
  <c r="J1572" i="1"/>
  <c r="J1660" i="1"/>
  <c r="J1472" i="1"/>
  <c r="J893" i="1"/>
  <c r="J325" i="1"/>
  <c r="J672" i="1"/>
  <c r="J1196" i="1"/>
  <c r="J394" i="1"/>
  <c r="J1035" i="1"/>
  <c r="J931" i="1"/>
  <c r="J772" i="1"/>
  <c r="J1038" i="1"/>
  <c r="J894" i="1"/>
  <c r="J1473" i="1"/>
  <c r="J288" i="1"/>
  <c r="J1042" i="1"/>
  <c r="J1043" i="1"/>
  <c r="J1044" i="1"/>
  <c r="J557" i="1"/>
  <c r="J773" i="1"/>
  <c r="J1276" i="1"/>
  <c r="J1832" i="1"/>
  <c r="J1197" i="1"/>
  <c r="J559" i="1"/>
  <c r="J1661" i="1"/>
  <c r="J774" i="1"/>
  <c r="J1053" i="1"/>
  <c r="J20" i="1"/>
  <c r="J775" i="1"/>
  <c r="J776" i="1"/>
  <c r="J62" i="1"/>
  <c r="J23" i="1"/>
  <c r="J1277" i="1"/>
  <c r="J1474" i="1"/>
  <c r="J439" i="1"/>
  <c r="J395" i="1"/>
  <c r="J1063" i="1"/>
  <c r="J1382" i="1"/>
  <c r="J282" i="1"/>
  <c r="J777" i="1"/>
  <c r="J560" i="1"/>
  <c r="J1586" i="1"/>
  <c r="J1796" i="1"/>
  <c r="J463" i="1"/>
  <c r="J326" i="1"/>
  <c r="J118" i="1"/>
  <c r="J1073" i="1"/>
  <c r="J1278" i="1"/>
  <c r="J778" i="1"/>
  <c r="J1076" i="1"/>
  <c r="J1861" i="1"/>
  <c r="J1078" i="1"/>
  <c r="J940" i="1"/>
  <c r="J699" i="1"/>
  <c r="J396" i="1"/>
  <c r="J1383" i="1"/>
  <c r="J1687" i="1"/>
  <c r="J779" i="1"/>
  <c r="J602" i="1"/>
  <c r="J1662" i="1"/>
  <c r="J1087" i="1"/>
  <c r="J1855" i="1"/>
  <c r="J1089" i="1"/>
  <c r="J1029" i="1"/>
  <c r="J197" i="1"/>
  <c r="J1279" i="1"/>
  <c r="J465" i="1"/>
  <c r="J702" i="1"/>
  <c r="J1095" i="1"/>
  <c r="J1663" i="1"/>
  <c r="J1014" i="1"/>
  <c r="J1475" i="1"/>
  <c r="J1384" i="1"/>
  <c r="J1100" i="1"/>
  <c r="J1797" i="1"/>
  <c r="J1015" i="1"/>
  <c r="J673" i="1"/>
  <c r="J1104" i="1"/>
  <c r="J1105" i="1"/>
  <c r="J198" i="1"/>
  <c r="J1016" i="1"/>
  <c r="J199" i="1"/>
  <c r="J1125" i="1"/>
  <c r="J645" i="1"/>
  <c r="J1174" i="1"/>
  <c r="J1798" i="1"/>
  <c r="J1495" i="1"/>
  <c r="J1114" i="1"/>
  <c r="J1115" i="1"/>
  <c r="J1691" i="1"/>
  <c r="J1117" i="1"/>
  <c r="J1280" i="1"/>
  <c r="J896" i="1"/>
  <c r="J1120" i="1"/>
  <c r="J1121" i="1"/>
  <c r="J1531" i="1"/>
  <c r="J1281" i="1"/>
  <c r="J1768" i="1"/>
  <c r="J563" i="1"/>
  <c r="J952" i="1"/>
  <c r="J1587" i="1"/>
  <c r="J466" i="1"/>
  <c r="J1129" i="1"/>
  <c r="J22" i="1"/>
  <c r="J1126" i="1"/>
  <c r="J674" i="1"/>
  <c r="J1055" i="1"/>
  <c r="J1134" i="1"/>
  <c r="J467" i="1"/>
  <c r="J1136" i="1"/>
  <c r="J1127" i="1"/>
  <c r="J1532" i="1"/>
  <c r="J1139" i="1"/>
  <c r="J1385" i="1"/>
  <c r="J1477" i="1"/>
  <c r="J1386" i="1"/>
  <c r="J648" i="1"/>
  <c r="J780" i="1"/>
  <c r="J1145" i="1"/>
  <c r="J1388" i="1"/>
  <c r="J1147" i="1"/>
  <c r="J781" i="1"/>
  <c r="J1128" i="1"/>
  <c r="J1282" i="1"/>
  <c r="J1151" i="1"/>
  <c r="J932" i="1"/>
  <c r="J1664" i="1"/>
  <c r="J1283" i="1"/>
  <c r="J898" i="1"/>
  <c r="J1156" i="1"/>
  <c r="J564" i="1"/>
  <c r="J1158" i="1"/>
  <c r="J1159" i="1"/>
  <c r="J351" i="1"/>
  <c r="J1389" i="1"/>
  <c r="J782" i="1"/>
  <c r="J200" i="1"/>
  <c r="J305" i="1"/>
  <c r="J1130" i="1"/>
  <c r="J1017" i="1"/>
  <c r="J1310" i="1"/>
  <c r="J899" i="1"/>
  <c r="J642" i="1"/>
  <c r="J1170" i="1"/>
  <c r="J468" i="1"/>
  <c r="J1172" i="1"/>
  <c r="J933" i="1"/>
  <c r="J327" i="1"/>
  <c r="J977" i="1"/>
  <c r="J328" i="1"/>
  <c r="J47" i="1"/>
  <c r="J1178" i="1"/>
  <c r="J1131" i="1"/>
  <c r="J1045" i="1"/>
  <c r="J566" i="1"/>
  <c r="J1834" i="1"/>
  <c r="J329" i="1"/>
  <c r="J1018" i="1"/>
  <c r="J1533" i="1"/>
  <c r="J1186" i="1"/>
  <c r="J1284" i="1"/>
  <c r="J783" i="1"/>
  <c r="J1799" i="1"/>
  <c r="J1190" i="1"/>
  <c r="J567" i="1"/>
  <c r="J1608" i="1"/>
  <c r="J784" i="1"/>
  <c r="J1194" i="1"/>
  <c r="J469" i="1"/>
  <c r="J204" i="1"/>
  <c r="J1510" i="1"/>
  <c r="J1535" i="1"/>
  <c r="J1199" i="1"/>
  <c r="J900" i="1"/>
  <c r="J361" i="1"/>
  <c r="J1019" i="1"/>
  <c r="J1203" i="1"/>
  <c r="J1390" i="1"/>
  <c r="J470" i="1"/>
  <c r="J63" i="1"/>
  <c r="J472" i="1"/>
  <c r="J1413" i="1"/>
  <c r="J1132" i="1"/>
  <c r="J646" i="1"/>
  <c r="J1021" i="1"/>
  <c r="J1536" i="1"/>
  <c r="J205" i="1"/>
  <c r="J1214" i="1"/>
  <c r="J1215" i="1"/>
  <c r="J568" i="1"/>
  <c r="J354" i="1"/>
  <c r="J206" i="1"/>
  <c r="J978" i="1"/>
  <c r="J1220" i="1"/>
  <c r="J785" i="1"/>
  <c r="J1806" i="1"/>
  <c r="J1735" i="1"/>
  <c r="J1478" i="1"/>
  <c r="J1552" i="1"/>
  <c r="J1226" i="1"/>
  <c r="J1227" i="1"/>
  <c r="J786" i="1"/>
  <c r="J397" i="1"/>
  <c r="J207" i="1"/>
  <c r="J208" i="1"/>
  <c r="J1286" i="1"/>
  <c r="J953" i="1"/>
  <c r="J1198" i="1"/>
  <c r="J1718" i="1"/>
  <c r="J64" i="1"/>
  <c r="J140" i="1"/>
  <c r="J1133" i="1"/>
  <c r="J787" i="1"/>
  <c r="J209" i="1"/>
  <c r="J1175" i="1"/>
  <c r="J788" i="1"/>
  <c r="J1135" i="1"/>
  <c r="J356" i="1"/>
  <c r="J569" i="1"/>
  <c r="J1479" i="1"/>
  <c r="J1709" i="1"/>
  <c r="J1553" i="1"/>
  <c r="J1249" i="1"/>
  <c r="J789" i="1"/>
  <c r="J473" i="1"/>
  <c r="J210" i="1"/>
  <c r="J214" i="1"/>
  <c r="J398" i="1"/>
  <c r="J1255" i="1"/>
  <c r="J65" i="1"/>
  <c r="J27" i="1"/>
  <c r="J330" i="1"/>
  <c r="J399" i="1"/>
  <c r="J1260" i="1"/>
  <c r="J215" i="1"/>
  <c r="J790" i="1"/>
  <c r="J650" i="1"/>
  <c r="J1890" i="1"/>
  <c r="J1736" i="1"/>
  <c r="J1500" i="1"/>
  <c r="J1267" i="1"/>
  <c r="J979" i="1"/>
  <c r="J1863" i="1"/>
  <c r="J1270" i="1"/>
  <c r="J791" i="1"/>
  <c r="J1311" i="1"/>
  <c r="J1022" i="1"/>
  <c r="J1710" i="1"/>
  <c r="J1275" i="1"/>
  <c r="J474" i="1"/>
  <c r="J475" i="1"/>
  <c r="J1137" i="1"/>
  <c r="J901" i="1"/>
  <c r="J1538" i="1"/>
  <c r="J792" i="1"/>
  <c r="J104" i="1"/>
  <c r="J1588" i="1"/>
  <c r="J216" i="1"/>
  <c r="J1285" i="1"/>
  <c r="J1287" i="1"/>
  <c r="J675" i="1"/>
  <c r="J1200" i="1"/>
  <c r="J1712" i="1"/>
  <c r="J1870" i="1"/>
  <c r="J1334" i="1"/>
  <c r="J331" i="1"/>
  <c r="J1293" i="1"/>
  <c r="J1312" i="1"/>
  <c r="J1168" i="1"/>
  <c r="J1296" i="1"/>
  <c r="J934" i="1"/>
  <c r="J1298" i="1"/>
  <c r="J1288" i="1"/>
  <c r="J400" i="1"/>
  <c r="J66" i="1"/>
  <c r="J217" i="1"/>
  <c r="J1303" i="1"/>
  <c r="J1539" i="1"/>
  <c r="J1540" i="1"/>
  <c r="J1541" i="1"/>
  <c r="J401" i="1"/>
  <c r="J1685" i="1"/>
  <c r="J332" i="1"/>
  <c r="J1576" i="1"/>
  <c r="J687" i="1"/>
  <c r="J1391" i="1"/>
  <c r="J793" i="1"/>
  <c r="J1138" i="1"/>
  <c r="J1392" i="1"/>
  <c r="J612" i="1"/>
  <c r="J402" i="1"/>
  <c r="J1497" i="1"/>
  <c r="J1872" i="1"/>
  <c r="J498" i="1"/>
  <c r="J1542" i="1"/>
  <c r="J1322" i="1"/>
  <c r="J676" i="1"/>
  <c r="J794" i="1"/>
  <c r="J1201" i="1"/>
  <c r="J570" i="1"/>
  <c r="J920" i="1"/>
  <c r="J1665" i="1"/>
  <c r="J1555" i="1"/>
  <c r="J403" i="1"/>
  <c r="J1543" i="1"/>
  <c r="J922" i="1"/>
  <c r="J1333" i="1"/>
  <c r="J572" i="1"/>
  <c r="J218" i="1"/>
  <c r="J219" i="1"/>
  <c r="J1480" i="1"/>
  <c r="J795" i="1"/>
  <c r="J1140" i="1"/>
  <c r="J1169" i="1"/>
  <c r="J796" i="1"/>
  <c r="J505" i="1"/>
  <c r="J1874" i="1"/>
  <c r="J109" i="1"/>
  <c r="J404" i="1"/>
  <c r="J1346" i="1"/>
  <c r="J1202" i="1"/>
  <c r="J1481" i="1"/>
  <c r="J33" i="1"/>
  <c r="J1835" i="1"/>
  <c r="J220" i="1"/>
  <c r="J1289" i="1"/>
  <c r="J359" i="1"/>
  <c r="J1482" i="1"/>
  <c r="J1408" i="1"/>
  <c r="J1356" i="1"/>
  <c r="J1357" i="1"/>
  <c r="J797" i="1"/>
  <c r="J1335" i="1"/>
  <c r="J141" i="1"/>
  <c r="J1141" i="1"/>
  <c r="J875" i="1"/>
  <c r="J221" i="1"/>
  <c r="J283" i="1"/>
  <c r="J798" i="1"/>
  <c r="J1366" i="1"/>
  <c r="J110" i="1"/>
  <c r="J799" i="1"/>
  <c r="J1369" i="1"/>
  <c r="J119" i="1"/>
  <c r="J1290" i="1"/>
  <c r="J142" i="1"/>
  <c r="J337" i="1"/>
  <c r="J1142" i="1"/>
  <c r="J902" i="1"/>
  <c r="J1376" i="1"/>
  <c r="J800" i="1"/>
  <c r="J1291" i="1"/>
  <c r="J980" i="1"/>
  <c r="J1761" i="1"/>
  <c r="J115" i="1"/>
  <c r="J1545" i="1"/>
  <c r="J866" i="1"/>
  <c r="J1393" i="1"/>
  <c r="J222" i="1"/>
  <c r="J1395" i="1"/>
  <c r="J1387" i="1"/>
  <c r="J1396" i="1"/>
  <c r="J904" i="1"/>
  <c r="J1483" i="1"/>
  <c r="J905" i="1"/>
  <c r="J1397" i="1"/>
  <c r="J802" i="1"/>
  <c r="J1394" i="1"/>
  <c r="J573" i="1"/>
  <c r="J803" i="1"/>
  <c r="J805" i="1"/>
  <c r="J1336" i="1"/>
  <c r="J1399" i="1"/>
  <c r="J1750" i="1"/>
  <c r="J405" i="1"/>
  <c r="J67" i="1"/>
  <c r="J223" i="1"/>
  <c r="J21" i="1"/>
  <c r="J1143" i="1"/>
  <c r="J24" i="1"/>
  <c r="J224" i="1"/>
  <c r="J1666" i="1"/>
  <c r="J406" i="1"/>
  <c r="J476" i="1"/>
  <c r="J867" i="1"/>
  <c r="J954" i="1"/>
  <c r="J627" i="1"/>
  <c r="J1398" i="1"/>
  <c r="J273" i="1"/>
  <c r="J477" i="1"/>
  <c r="J1144" i="1"/>
  <c r="J1418" i="1"/>
  <c r="J1146" i="1"/>
  <c r="J1420" i="1"/>
  <c r="J225" i="1"/>
  <c r="J1422" i="1"/>
  <c r="J1423" i="1"/>
  <c r="J1424" i="1"/>
  <c r="J806" i="1"/>
  <c r="J807" i="1"/>
  <c r="J352" i="1"/>
  <c r="J407" i="1"/>
  <c r="J1749" i="1"/>
  <c r="J1430" i="1"/>
  <c r="J1431" i="1"/>
  <c r="J408" i="1"/>
  <c r="J1433" i="1"/>
  <c r="J906" i="1"/>
  <c r="J628" i="1"/>
  <c r="J1238" i="1"/>
  <c r="J1437" i="1"/>
  <c r="J574" i="1"/>
  <c r="J226" i="1"/>
  <c r="J808" i="1"/>
  <c r="J809" i="1"/>
  <c r="J1046" i="1"/>
  <c r="J409" i="1"/>
  <c r="J868" i="1"/>
  <c r="J1737" i="1"/>
  <c r="J984" i="1"/>
  <c r="J1485" i="1"/>
  <c r="J1448" i="1"/>
  <c r="J120" i="1"/>
  <c r="J630" i="1"/>
  <c r="J1451" i="1"/>
  <c r="J1148" i="1"/>
  <c r="J703" i="1"/>
  <c r="J1454" i="1"/>
  <c r="J1455" i="1"/>
  <c r="J338" i="1"/>
  <c r="J685" i="1"/>
  <c r="J1458" i="1"/>
  <c r="J410" i="1"/>
  <c r="J1460" i="1"/>
  <c r="J812" i="1"/>
  <c r="J1668" i="1"/>
  <c r="J411" i="1"/>
  <c r="J1031" i="1"/>
  <c r="J1688" i="1"/>
  <c r="J1800" i="1"/>
  <c r="J1876" i="1"/>
  <c r="J678" i="1"/>
  <c r="J478" i="1"/>
  <c r="J1183" i="1"/>
  <c r="J479" i="1"/>
  <c r="J1292" i="1"/>
  <c r="J604" i="1"/>
  <c r="J1689" i="1"/>
  <c r="J1400" i="1"/>
  <c r="J1476" i="1"/>
  <c r="J28" i="1"/>
  <c r="J813" i="1"/>
  <c r="J414" i="1"/>
  <c r="J1401" i="1"/>
  <c r="J353" i="1"/>
  <c r="J227" i="1"/>
  <c r="J228" i="1"/>
  <c r="J1484" i="1"/>
  <c r="J814" i="1"/>
  <c r="J1486" i="1"/>
  <c r="J1487" i="1"/>
  <c r="J1669" i="1"/>
  <c r="J935" i="1"/>
  <c r="J1670" i="1"/>
  <c r="J25" i="1"/>
  <c r="J1492" i="1"/>
  <c r="J143" i="1"/>
  <c r="J704" i="1"/>
  <c r="J1313" i="1"/>
  <c r="J1496" i="1"/>
  <c r="J575" i="1"/>
  <c r="J1318" i="1"/>
  <c r="J415" i="1"/>
  <c r="J1671" i="1"/>
  <c r="J1501" i="1"/>
  <c r="J68" i="1"/>
  <c r="J1236" i="1"/>
  <c r="J39" i="1"/>
  <c r="J1505" i="1"/>
  <c r="J229" i="1"/>
  <c r="J1566" i="1"/>
  <c r="J1604" i="1"/>
  <c r="J679" i="1"/>
  <c r="J416" i="1"/>
  <c r="J955" i="1"/>
  <c r="J1149" i="1"/>
  <c r="J1052" i="1"/>
  <c r="J1514" i="1"/>
  <c r="J1204" i="1"/>
  <c r="J1316" i="1"/>
  <c r="J907" i="1"/>
  <c r="J1150" i="1"/>
  <c r="J1294" i="1"/>
  <c r="J815" i="1"/>
  <c r="J1521" i="1"/>
  <c r="J1152" i="1"/>
  <c r="J1523" i="1"/>
  <c r="J1233" i="1"/>
  <c r="J1205" i="1"/>
  <c r="J1295" i="1"/>
  <c r="J230" i="1"/>
  <c r="J1528" i="1"/>
  <c r="J1153" i="1"/>
  <c r="J1801" i="1"/>
  <c r="J154" i="1"/>
  <c r="J1692" i="1"/>
  <c r="J1567" i="1"/>
  <c r="J1534" i="1"/>
  <c r="J501" i="1"/>
  <c r="J869" i="1"/>
  <c r="J1537" i="1"/>
  <c r="J441" i="1"/>
  <c r="J956" i="1"/>
  <c r="J1154" i="1"/>
  <c r="J816" i="1"/>
  <c r="J817" i="1"/>
  <c r="J480" i="1"/>
  <c r="J1544" i="1"/>
  <c r="J1171" i="1"/>
  <c r="J1023" i="1"/>
  <c r="J1176" i="1"/>
  <c r="J1228" i="1"/>
  <c r="J818" i="1"/>
  <c r="J231" i="1"/>
  <c r="J957" i="1"/>
  <c r="J576" i="1"/>
  <c r="J111" i="1"/>
  <c r="J1554" i="1"/>
  <c r="J1155" i="1"/>
  <c r="J1297" i="1"/>
  <c r="J284" i="1"/>
  <c r="J577" i="1"/>
  <c r="J1157" i="1"/>
  <c r="J1047" i="1"/>
  <c r="J1561" i="1"/>
  <c r="J1341" i="1"/>
  <c r="J481" i="1"/>
  <c r="J821" i="1"/>
  <c r="J151" i="1"/>
  <c r="J1672" i="1"/>
  <c r="J1319" i="1"/>
  <c r="J910" i="1"/>
  <c r="J631" i="1"/>
  <c r="J1570" i="1"/>
  <c r="J1402" i="1"/>
  <c r="J417" i="1"/>
  <c r="J1206" i="1"/>
  <c r="J339" i="1"/>
  <c r="J482" i="1"/>
  <c r="J1234" i="1"/>
  <c r="J692" i="1"/>
  <c r="J632" i="1"/>
  <c r="J1337" i="1"/>
  <c r="J823" i="1"/>
  <c r="J1160" i="1"/>
  <c r="J1582" i="1"/>
  <c r="J418" i="1"/>
  <c r="J1161" i="1"/>
  <c r="J1299" i="1"/>
  <c r="J419" i="1"/>
  <c r="J1589" i="1"/>
  <c r="J579" i="1"/>
  <c r="J1177" i="1"/>
  <c r="J1207" i="1"/>
  <c r="J1575" i="1"/>
  <c r="J1592" i="1"/>
  <c r="J1590" i="1"/>
  <c r="J232" i="1"/>
  <c r="J69" i="1"/>
  <c r="J155" i="1"/>
  <c r="J70" i="1"/>
  <c r="J824" i="1"/>
  <c r="J680" i="1"/>
  <c r="J340" i="1"/>
  <c r="J483" i="1"/>
  <c r="J1602" i="1"/>
  <c r="J1425" i="1"/>
  <c r="J982" i="1"/>
  <c r="J1856" i="1"/>
  <c r="J1605" i="1"/>
  <c r="J233" i="1"/>
  <c r="J1162" i="1"/>
  <c r="J1609" i="1"/>
  <c r="J580" i="1"/>
  <c r="J1611" i="1"/>
  <c r="J1612" i="1"/>
  <c r="J1499" i="1"/>
  <c r="J613" i="1"/>
  <c r="J234" i="1"/>
  <c r="J1300" i="1"/>
  <c r="J1617" i="1"/>
  <c r="J681" i="1"/>
  <c r="J826" i="1"/>
  <c r="J688" i="1"/>
  <c r="J1621" i="1"/>
  <c r="J581" i="1"/>
  <c r="J121" i="1"/>
  <c r="J1858" i="1"/>
  <c r="J1673" i="1"/>
  <c r="J1403" i="1"/>
  <c r="J1675" i="1"/>
  <c r="J633" i="1"/>
  <c r="J1629" i="1"/>
  <c r="J420" i="1"/>
  <c r="J1024" i="1"/>
  <c r="J1573" i="1"/>
  <c r="J827" i="1"/>
  <c r="J71" i="1"/>
  <c r="J1340" i="1"/>
  <c r="J1591" i="1"/>
  <c r="J634" i="1"/>
  <c r="J105" i="1"/>
  <c r="J484" i="1"/>
  <c r="J1640" i="1"/>
  <c r="J1641" i="1"/>
  <c r="J829" i="1"/>
  <c r="J682" i="1"/>
  <c r="J1644" i="1"/>
  <c r="J1212" i="1"/>
  <c r="J1646" i="1"/>
  <c r="J72" i="1"/>
  <c r="J1648" i="1"/>
  <c r="J1208" i="1"/>
  <c r="J1488" i="1"/>
  <c r="J1568" i="1"/>
  <c r="J636" i="1"/>
  <c r="J1593" i="1"/>
  <c r="J830" i="1"/>
  <c r="J355" i="1"/>
  <c r="J964" i="1"/>
  <c r="J357" i="1"/>
  <c r="J582" i="1"/>
  <c r="J285" i="1"/>
  <c r="J235" i="1"/>
  <c r="J236" i="1"/>
  <c r="J1498" i="1"/>
  <c r="J504" i="1"/>
  <c r="J1724" i="1"/>
  <c r="J1209" i="1"/>
  <c r="J1414" i="1"/>
  <c r="J1667" i="1"/>
  <c r="J1767" i="1"/>
  <c r="J870" i="1"/>
  <c r="J1677" i="1"/>
  <c r="J1421" i="1"/>
  <c r="J871" i="1"/>
  <c r="J1738" i="1"/>
  <c r="J1674" i="1"/>
  <c r="J73" i="1"/>
  <c r="J1676" i="1"/>
  <c r="J911" i="1"/>
  <c r="J486" i="1"/>
  <c r="J1417" i="1"/>
  <c r="J1419" i="1"/>
  <c r="J1404" i="1"/>
  <c r="J584" i="1"/>
  <c r="J500" i="1"/>
  <c r="J487" i="1"/>
  <c r="J585" i="1"/>
  <c r="J444" i="1"/>
  <c r="J82" i="1"/>
  <c r="J421" i="1"/>
  <c r="J831" i="1"/>
  <c r="J1678" i="1"/>
  <c r="J74" i="1"/>
  <c r="J1594" i="1"/>
  <c r="J1693" i="1"/>
  <c r="J423" i="1"/>
  <c r="J75" i="1"/>
  <c r="J834" i="1"/>
  <c r="J424" i="1"/>
  <c r="J1739" i="1"/>
  <c r="J913" i="1"/>
  <c r="J1679" i="1"/>
  <c r="J341" i="1"/>
  <c r="J488" i="1"/>
  <c r="J1703" i="1"/>
  <c r="J40" i="1"/>
  <c r="J426" i="1"/>
  <c r="J1506" i="1"/>
  <c r="J237" i="1"/>
  <c r="J1235" i="1"/>
  <c r="J489" i="1"/>
  <c r="J1762" i="1"/>
  <c r="J1711" i="1"/>
  <c r="J1489" i="1"/>
  <c r="J1805" i="1"/>
  <c r="J1714" i="1"/>
  <c r="J683" i="1"/>
  <c r="J490" i="1"/>
  <c r="J342" i="1"/>
  <c r="J835" i="1"/>
  <c r="J1301" i="1"/>
  <c r="J1720" i="1"/>
  <c r="J435" i="1"/>
  <c r="J1326" i="1"/>
  <c r="J1302" i="1"/>
  <c r="J510" i="1"/>
  <c r="J586" i="1"/>
  <c r="J1304" i="1"/>
  <c r="J1727" i="1"/>
  <c r="J1728" i="1"/>
  <c r="J1025" i="1"/>
  <c r="J983" i="1"/>
  <c r="J1320" i="1"/>
  <c r="J34" i="1"/>
  <c r="J238" i="1"/>
  <c r="J1734" i="1"/>
  <c r="J427" i="1"/>
  <c r="J428" i="1"/>
  <c r="J43" i="1"/>
  <c r="J152" i="1"/>
  <c r="J1305" i="1"/>
  <c r="J491" i="1"/>
  <c r="J1163" i="1"/>
  <c r="J286" i="1"/>
  <c r="J1743" i="1"/>
  <c r="J1744" i="1"/>
  <c r="J144" i="1"/>
  <c r="J497" i="1"/>
  <c r="J936" i="1"/>
  <c r="J1803" i="1"/>
  <c r="J492" i="1"/>
  <c r="J76" i="1"/>
  <c r="J493" i="1"/>
  <c r="J300" i="1"/>
  <c r="J1753" i="1"/>
  <c r="J1754" i="1"/>
  <c r="J1405" i="1"/>
  <c r="J1180" i="1"/>
  <c r="J29" i="1"/>
  <c r="J1309" i="1"/>
  <c r="J837" i="1"/>
  <c r="J1804" i="1"/>
  <c r="J1755" i="1"/>
  <c r="J838" i="1"/>
  <c r="J1217" i="1"/>
  <c r="J958" i="1"/>
  <c r="J1179" i="1"/>
  <c r="J494" i="1"/>
  <c r="J1416" i="1"/>
  <c r="J637" i="1"/>
  <c r="J358" i="1"/>
  <c r="J429" i="1"/>
  <c r="J649" i="1"/>
  <c r="J1164" i="1"/>
  <c r="J145" i="1"/>
  <c r="J1026" i="1"/>
  <c r="J112" i="1"/>
  <c r="J589" i="1"/>
  <c r="J44" i="1"/>
  <c r="J287" i="1"/>
  <c r="J590" i="1"/>
  <c r="J495" i="1"/>
  <c r="J157" i="1"/>
  <c r="J1680" i="1"/>
  <c r="J440" i="1"/>
  <c r="J1507" i="1"/>
  <c r="J1681" i="1"/>
  <c r="J591" i="1"/>
  <c r="J1314" i="1"/>
  <c r="J1788" i="1"/>
  <c r="J1406" i="1"/>
  <c r="J1321" i="1"/>
  <c r="J1752" i="1"/>
  <c r="J1546" i="1"/>
  <c r="J1490" i="1"/>
  <c r="J1794" i="1"/>
  <c r="J1547" i="1"/>
  <c r="J839" i="1"/>
  <c r="J1610" i="1"/>
  <c r="J48" i="1"/>
  <c r="J1027" i="1"/>
  <c r="J841" i="1"/>
  <c r="J239" i="1"/>
  <c r="J1802" i="1"/>
  <c r="J914" i="1"/>
  <c r="J598" i="1"/>
  <c r="J77" i="1"/>
  <c r="J45" i="1"/>
  <c r="J603" i="1"/>
  <c r="J684" i="1"/>
  <c r="J1809" i="1"/>
  <c r="J1508" i="1"/>
  <c r="J1056" i="1"/>
  <c r="J937" i="1"/>
  <c r="J240" i="1"/>
  <c r="J638" i="1"/>
  <c r="J1306" i="1"/>
  <c r="J1766" i="1"/>
  <c r="J876" i="1"/>
  <c r="J872" i="1"/>
  <c r="J605" i="1"/>
  <c r="J1682" i="1"/>
  <c r="J938" i="1"/>
  <c r="J1165" i="1"/>
  <c r="J1307" i="1"/>
  <c r="J592" i="1"/>
  <c r="J1825" i="1"/>
  <c r="J1826" i="1"/>
  <c r="J842" i="1"/>
  <c r="J348" i="1"/>
  <c r="J844" i="1"/>
  <c r="J846" i="1"/>
  <c r="J496" i="1"/>
  <c r="J1690" i="1"/>
  <c r="J1833" i="1"/>
  <c r="J873" i="1"/>
  <c r="J847" i="1"/>
  <c r="J595" i="1"/>
  <c r="J1548" i="1"/>
  <c r="J916" i="1"/>
  <c r="J1839" i="1"/>
  <c r="J78" i="1"/>
  <c r="J360" i="1"/>
  <c r="J303" i="1"/>
  <c r="J1843" i="1"/>
  <c r="J1844" i="1"/>
  <c r="J639" i="1"/>
  <c r="J596" i="1"/>
  <c r="J1210" i="1"/>
  <c r="J690" i="1"/>
  <c r="J1849" i="1"/>
  <c r="J113" i="1"/>
  <c r="J1308" i="1"/>
  <c r="J436" i="1"/>
  <c r="J1873" i="1"/>
  <c r="J1854" i="1"/>
  <c r="J1323" i="1"/>
  <c r="J961" i="1"/>
  <c r="J1857" i="1"/>
  <c r="J79" i="1"/>
  <c r="J848" i="1"/>
  <c r="J1338" i="1"/>
  <c r="J1880" i="1"/>
  <c r="J1862" i="1"/>
  <c r="J349" i="1"/>
  <c r="J849" i="1"/>
  <c r="J1683" i="1"/>
  <c r="J1837" i="1"/>
  <c r="J1428" i="1"/>
  <c r="J301" i="1"/>
  <c r="J146" i="1"/>
  <c r="J1859" i="1"/>
  <c r="J1871" i="1"/>
  <c r="J114" i="1"/>
  <c r="J1713" i="1"/>
  <c r="J640" i="1"/>
  <c r="J850" i="1"/>
  <c r="J1218" i="1"/>
  <c r="J1877" i="1"/>
  <c r="J962" i="1"/>
  <c r="J1211" i="1"/>
  <c r="J851" i="1"/>
  <c r="J80" i="1"/>
  <c r="J852" i="1"/>
  <c r="J269" i="1"/>
  <c r="J1491" i="1"/>
  <c r="J874" i="1"/>
  <c r="J1740" i="1"/>
  <c r="J1569" i="1"/>
  <c r="J147" i="1"/>
  <c r="J30" i="1"/>
  <c r="J430" i="1"/>
  <c r="J1551" i="1"/>
  <c r="J1892" i="1"/>
  <c r="J1166" i="1"/>
  <c r="J350" i="1"/>
  <c r="J431" i="1"/>
  <c r="J1167" i="1"/>
  <c r="J1897" i="1"/>
  <c r="J302" i="1"/>
  <c r="J1339" i="1"/>
  <c r="J81" i="1"/>
  <c r="J1901" i="1"/>
  <c r="J853" i="1"/>
  <c r="J939" i="1"/>
  <c r="J1407" i="1"/>
  <c r="J270" i="1"/>
  <c r="J1906" i="1"/>
  <c r="J1907" i="1"/>
  <c r="J854" i="1"/>
  <c r="J1721" i="1"/>
  <c r="J432" i="1"/>
  <c r="J1911" i="1"/>
  <c r="J1819" i="1"/>
  <c r="J1571" i="1"/>
  <c r="J1914" i="1"/>
  <c r="J507" i="1"/>
  <c r="J918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706" i="1"/>
  <c r="L1904" i="1"/>
  <c r="L1317" i="1"/>
  <c r="L1764" i="1"/>
  <c r="L274" i="1"/>
  <c r="L878" i="1"/>
  <c r="L306" i="1"/>
  <c r="L1881" i="1"/>
  <c r="L158" i="1"/>
  <c r="L707" i="1"/>
  <c r="L307" i="1"/>
  <c r="L159" i="1"/>
  <c r="L1905" i="1"/>
  <c r="L1058" i="1"/>
  <c r="L880" i="1"/>
  <c r="L1219" i="1"/>
  <c r="L1613" i="1"/>
  <c r="L1429" i="1"/>
  <c r="L1614" i="1"/>
  <c r="L1902" i="1"/>
  <c r="L1913" i="1"/>
  <c r="L26" i="1"/>
  <c r="L1502" i="1"/>
  <c r="L985" i="1"/>
  <c r="L511" i="1"/>
  <c r="L1903" i="1"/>
  <c r="L1875" i="1"/>
  <c r="L1059" i="1"/>
  <c r="L1822" i="1"/>
  <c r="L1493" i="1"/>
  <c r="L923" i="1"/>
  <c r="L708" i="1"/>
  <c r="L512" i="1"/>
  <c r="L170" i="1"/>
  <c r="L943" i="1"/>
  <c r="L46" i="1"/>
  <c r="L41" i="1"/>
  <c r="L1343" i="1"/>
  <c r="L1344" i="1"/>
  <c r="L102" i="1"/>
  <c r="L1769" i="1"/>
  <c r="L965" i="1"/>
  <c r="L882" i="1"/>
  <c r="L363" i="1"/>
  <c r="L308" i="1"/>
  <c r="L1060" i="1"/>
  <c r="L1615" i="1"/>
  <c r="L1184" i="1"/>
  <c r="L171" i="1"/>
  <c r="L1061" i="1"/>
  <c r="L1916" i="1"/>
  <c r="L1511" i="1"/>
  <c r="L944" i="1"/>
  <c r="L1062" i="1"/>
  <c r="L1230" i="1"/>
  <c r="L709" i="1"/>
  <c r="L963" i="1"/>
  <c r="L966" i="1"/>
  <c r="L1598" i="1"/>
  <c r="L967" i="1"/>
  <c r="L122" i="1"/>
  <c r="L1616" i="1"/>
  <c r="L1432" i="1"/>
  <c r="L1064" i="1"/>
  <c r="L445" i="1"/>
  <c r="L42" i="1"/>
  <c r="L1770" i="1"/>
  <c r="L1036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1882" i="1"/>
  <c r="L1771" i="1"/>
  <c r="L276" i="1"/>
  <c r="L437" i="1"/>
  <c r="L615" i="1"/>
  <c r="L713" i="1"/>
  <c r="L651" i="1"/>
  <c r="L446" i="1"/>
  <c r="L1324" i="1"/>
  <c r="L715" i="1"/>
  <c r="L172" i="1"/>
  <c r="L513" i="1"/>
  <c r="L925" i="1"/>
  <c r="L1240" i="1"/>
  <c r="L509" i="1"/>
  <c r="L447" i="1"/>
  <c r="L1772" i="1"/>
  <c r="L309" i="1"/>
  <c r="L608" i="1"/>
  <c r="L858" i="1"/>
  <c r="L945" i="1"/>
  <c r="L1345" i="1"/>
  <c r="L49" i="1"/>
  <c r="L304" i="1"/>
  <c r="L153" i="1"/>
  <c r="L716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9" i="1"/>
  <c r="L103" i="1"/>
  <c r="L272" i="1"/>
  <c r="L1065" i="1"/>
  <c r="L1434" i="1"/>
  <c r="L599" i="1"/>
  <c r="L514" i="1"/>
  <c r="L1580" i="1"/>
  <c r="L717" i="1"/>
  <c r="L50" i="1"/>
  <c r="L652" i="1"/>
  <c r="L1049" i="1"/>
  <c r="L1435" i="1"/>
  <c r="L1436" i="1"/>
  <c r="L928" i="1"/>
  <c r="L941" i="1"/>
  <c r="L1328" i="1"/>
  <c r="L856" i="1"/>
  <c r="L1066" i="1"/>
  <c r="L1037" i="1"/>
  <c r="L883" i="1"/>
  <c r="L160" i="1"/>
  <c r="L161" i="1"/>
  <c r="L162" i="1"/>
  <c r="L163" i="1"/>
  <c r="L164" i="1"/>
  <c r="L165" i="1"/>
  <c r="L166" i="1"/>
  <c r="L167" i="1"/>
  <c r="L168" i="1"/>
  <c r="L169" i="1"/>
  <c r="L653" i="1"/>
  <c r="L1618" i="1"/>
  <c r="L1223" i="1"/>
  <c r="L173" i="1"/>
  <c r="L1067" i="1"/>
  <c r="L1581" i="1"/>
  <c r="L310" i="1"/>
  <c r="L1224" i="1"/>
  <c r="L705" i="1"/>
  <c r="L1818" i="1"/>
  <c r="L156" i="1"/>
  <c r="L1847" i="1"/>
  <c r="L1033" i="1"/>
  <c r="L183" i="1"/>
  <c r="L184" i="1"/>
  <c r="L185" i="1"/>
  <c r="L186" i="1"/>
  <c r="L187" i="1"/>
  <c r="L188" i="1"/>
  <c r="L364" i="1"/>
  <c r="L1068" i="1"/>
  <c r="L718" i="1"/>
  <c r="L443" i="1"/>
  <c r="L375" i="1"/>
  <c r="L311" i="1"/>
  <c r="L174" i="1"/>
  <c r="L16" i="1"/>
  <c r="L616" i="1"/>
  <c r="L885" i="1"/>
  <c r="L1347" i="1"/>
  <c r="L123" i="1"/>
  <c r="L201" i="1"/>
  <c r="L202" i="1"/>
  <c r="L203" i="1"/>
  <c r="L277" i="1"/>
  <c r="L312" i="1"/>
  <c r="L99" i="1"/>
  <c r="L278" i="1"/>
  <c r="L17" i="1"/>
  <c r="L1241" i="1"/>
  <c r="L51" i="1"/>
  <c r="L211" i="1"/>
  <c r="L212" i="1"/>
  <c r="L213" i="1"/>
  <c r="L376" i="1"/>
  <c r="L860" i="1"/>
  <c r="L946" i="1"/>
  <c r="L719" i="1"/>
  <c r="L720" i="1"/>
  <c r="L1069" i="1"/>
  <c r="L515" i="1"/>
  <c r="L175" i="1"/>
  <c r="L654" i="1"/>
  <c r="L1070" i="1"/>
  <c r="L516" i="1"/>
  <c r="L313" i="1"/>
  <c r="L1030" i="1"/>
  <c r="L517" i="1"/>
  <c r="L1242" i="1"/>
  <c r="L1865" i="1"/>
  <c r="L1071" i="1"/>
  <c r="L36" i="1"/>
  <c r="L18" i="1"/>
  <c r="L986" i="1"/>
  <c r="L1841" i="1"/>
  <c r="L377" i="1"/>
  <c r="L600" i="1"/>
  <c r="L1820" i="1"/>
  <c r="L930" i="1"/>
  <c r="L1243" i="1"/>
  <c r="L378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1244" i="1"/>
  <c r="L1245" i="1"/>
  <c r="L987" i="1"/>
  <c r="L176" i="1"/>
  <c r="L518" i="1"/>
  <c r="L1348" i="1"/>
  <c r="L1072" i="1"/>
  <c r="L989" i="1"/>
  <c r="L1074" i="1"/>
  <c r="L1075" i="1"/>
  <c r="L1556" i="1"/>
  <c r="L947" i="1"/>
  <c r="L1597" i="1"/>
  <c r="L1349" i="1"/>
  <c r="L1773" i="1"/>
  <c r="L275" i="1"/>
  <c r="L1842" i="1"/>
  <c r="L1409" i="1"/>
  <c r="L721" i="1"/>
  <c r="L1774" i="1"/>
  <c r="L289" i="1"/>
  <c r="L290" i="1"/>
  <c r="L291" i="1"/>
  <c r="L292" i="1"/>
  <c r="L293" i="1"/>
  <c r="L294" i="1"/>
  <c r="L295" i="1"/>
  <c r="L296" i="1"/>
  <c r="L297" i="1"/>
  <c r="L298" i="1"/>
  <c r="L299" i="1"/>
  <c r="L1077" i="1"/>
  <c r="L519" i="1"/>
  <c r="L1079" i="1"/>
  <c r="L1883" i="1"/>
  <c r="L1512" i="1"/>
  <c r="L1246" i="1"/>
  <c r="L15" i="1"/>
  <c r="L877" i="1"/>
  <c r="L362" i="1"/>
  <c r="L607" i="1"/>
  <c r="L1080" i="1"/>
  <c r="L722" i="1"/>
  <c r="L655" i="1"/>
  <c r="L1342" i="1"/>
  <c r="L990" i="1"/>
  <c r="L1775" i="1"/>
  <c r="L314" i="1"/>
  <c r="L279" i="1"/>
  <c r="L992" i="1"/>
  <c r="L379" i="1"/>
  <c r="L694" i="1"/>
  <c r="L1050" i="1"/>
  <c r="L177" i="1"/>
  <c r="L508" i="1"/>
  <c r="L520" i="1"/>
  <c r="L1823" i="1"/>
  <c r="L861" i="1"/>
  <c r="L1513" i="1"/>
  <c r="L1619" i="1"/>
  <c r="L1081" i="1"/>
  <c r="L521" i="1"/>
  <c r="L1620" i="1"/>
  <c r="L1912" i="1"/>
  <c r="L333" i="1"/>
  <c r="L334" i="1"/>
  <c r="L335" i="1"/>
  <c r="L336" i="1"/>
  <c r="L37" i="1"/>
  <c r="L1438" i="1"/>
  <c r="L1622" i="1"/>
  <c r="L1894" i="1"/>
  <c r="L1039" i="1"/>
  <c r="L1726" i="1"/>
  <c r="L343" i="1"/>
  <c r="L344" i="1"/>
  <c r="L345" i="1"/>
  <c r="L346" i="1"/>
  <c r="L347" i="1"/>
  <c r="L656" i="1"/>
  <c r="L1173" i="1"/>
  <c r="L52" i="1"/>
  <c r="L724" i="1"/>
  <c r="L1776" i="1"/>
  <c r="L1824" i="1"/>
  <c r="L522" i="1"/>
  <c r="L1439" i="1"/>
  <c r="L315" i="1"/>
  <c r="L1350" i="1"/>
  <c r="L438" i="1"/>
  <c r="L280" i="1"/>
  <c r="L1247" i="1"/>
  <c r="L316" i="1"/>
  <c r="L523" i="1"/>
  <c r="L994" i="1"/>
  <c r="L886" i="1"/>
  <c r="L365" i="1"/>
  <c r="L366" i="1"/>
  <c r="L367" i="1"/>
  <c r="L368" i="1"/>
  <c r="L369" i="1"/>
  <c r="L370" i="1"/>
  <c r="L371" i="1"/>
  <c r="L372" i="1"/>
  <c r="L373" i="1"/>
  <c r="L374" i="1"/>
  <c r="L178" i="1"/>
  <c r="L317" i="1"/>
  <c r="L380" i="1"/>
  <c r="L524" i="1"/>
  <c r="L1082" i="1"/>
  <c r="L998" i="1"/>
  <c r="L1351" i="1"/>
  <c r="L281" i="1"/>
  <c r="L725" i="1"/>
  <c r="L1515" i="1"/>
  <c r="L1327" i="1"/>
  <c r="L1440" i="1"/>
  <c r="L862" i="1"/>
  <c r="L1083" i="1"/>
  <c r="L116" i="1"/>
  <c r="L525" i="1"/>
  <c r="L527" i="1"/>
  <c r="L106" i="1"/>
  <c r="L1040" i="1"/>
  <c r="L948" i="1"/>
  <c r="L658" i="1"/>
  <c r="L1352" i="1"/>
  <c r="L726" i="1"/>
  <c r="L38" i="1"/>
  <c r="L53" i="1"/>
  <c r="L1032" i="1"/>
  <c r="L100" i="1"/>
  <c r="L1353" i="1"/>
  <c r="L117" i="1"/>
  <c r="L31" i="1"/>
  <c r="L528" i="1"/>
  <c r="L1054" i="1"/>
  <c r="L1084" i="1"/>
  <c r="L1729" i="1"/>
  <c r="L35" i="1"/>
  <c r="L107" i="1"/>
  <c r="L54" i="1"/>
  <c r="L412" i="1"/>
  <c r="L413" i="1"/>
  <c r="L1895" i="1"/>
  <c r="L1866" i="1"/>
  <c r="L1848" i="1"/>
  <c r="L1838" i="1"/>
  <c r="L1777" i="1"/>
  <c r="L1758" i="1"/>
  <c r="L1741" i="1"/>
  <c r="L1742" i="1"/>
  <c r="L422" i="1"/>
  <c r="L1694" i="1"/>
  <c r="L1896" i="1"/>
  <c r="L425" i="1"/>
  <c r="L1623" i="1"/>
  <c r="L1624" i="1"/>
  <c r="L1778" i="1"/>
  <c r="L1625" i="1"/>
  <c r="L1827" i="1"/>
  <c r="L1807" i="1"/>
  <c r="L1557" i="1"/>
  <c r="L1558" i="1"/>
  <c r="L434" i="1"/>
  <c r="L1695" i="1"/>
  <c r="L1516" i="1"/>
  <c r="L1517" i="1"/>
  <c r="L1808" i="1"/>
  <c r="L1850" i="1"/>
  <c r="L1441" i="1"/>
  <c r="L1442" i="1"/>
  <c r="L1443" i="1"/>
  <c r="L1444" i="1"/>
  <c r="L1415" i="1"/>
  <c r="L1884" i="1"/>
  <c r="L1354" i="1"/>
  <c r="L1329" i="1"/>
  <c r="L1840" i="1"/>
  <c r="L449" i="1"/>
  <c r="L450" i="1"/>
  <c r="L1626" i="1"/>
  <c r="L1315" i="1"/>
  <c r="L1248" i="1"/>
  <c r="L1730" i="1"/>
  <c r="L1250" i="1"/>
  <c r="L1251" i="1"/>
  <c r="L1518" i="1"/>
  <c r="L1225" i="1"/>
  <c r="L459" i="1"/>
  <c r="L1213" i="1"/>
  <c r="L461" i="1"/>
  <c r="L1627" i="1"/>
  <c r="L1185" i="1"/>
  <c r="L464" i="1"/>
  <c r="L1891" i="1"/>
  <c r="L1878" i="1"/>
  <c r="L1899" i="1"/>
  <c r="L1628" i="1"/>
  <c r="L1810" i="1"/>
  <c r="L1630" i="1"/>
  <c r="L471" i="1"/>
  <c r="L1041" i="1"/>
  <c r="L1845" i="1"/>
  <c r="L1816" i="1"/>
  <c r="L1867" i="1"/>
  <c r="L1631" i="1"/>
  <c r="L1779" i="1"/>
  <c r="L1756" i="1"/>
  <c r="L968" i="1"/>
  <c r="L970" i="1"/>
  <c r="L1696" i="1"/>
  <c r="L971" i="1"/>
  <c r="L1410" i="1"/>
  <c r="L1915" i="1"/>
  <c r="L485" i="1"/>
  <c r="L1231" i="1"/>
  <c r="L949" i="1"/>
  <c r="L1885" i="1"/>
  <c r="L921" i="1"/>
  <c r="L1836" i="1"/>
  <c r="L1519" i="1"/>
  <c r="L888" i="1"/>
  <c r="L889" i="1"/>
  <c r="L1828" i="1"/>
  <c r="L1330" i="1"/>
  <c r="L1187" i="1"/>
  <c r="L1325" i="1"/>
  <c r="L1719" i="1"/>
  <c r="L1811" i="1"/>
  <c r="L1908" i="1"/>
  <c r="L728" i="1"/>
  <c r="L502" i="1"/>
  <c r="L503" i="1"/>
  <c r="L729" i="1"/>
  <c r="L1445" i="1"/>
  <c r="L1632" i="1"/>
  <c r="L1085" i="1"/>
  <c r="L730" i="1"/>
  <c r="L731" i="1"/>
  <c r="L1864" i="1"/>
  <c r="L695" i="1"/>
  <c r="L1909" i="1"/>
  <c r="L1596" i="1"/>
  <c r="L1817" i="1"/>
  <c r="L1355" i="1"/>
  <c r="L1780" i="1"/>
  <c r="L1503" i="1"/>
  <c r="L1781" i="1"/>
  <c r="L1574" i="1"/>
  <c r="L1763" i="1"/>
  <c r="L617" i="1"/>
  <c r="L1358" i="1"/>
  <c r="L1633" i="1"/>
  <c r="L1086" i="1"/>
  <c r="L610" i="1"/>
  <c r="L526" i="1"/>
  <c r="L529" i="1"/>
  <c r="L1331" i="1"/>
  <c r="L530" i="1"/>
  <c r="L532" i="1"/>
  <c r="L531" i="1"/>
  <c r="L533" i="1"/>
  <c r="L506" i="1"/>
  <c r="L1359" i="1"/>
  <c r="L1886" i="1"/>
  <c r="L1814" i="1"/>
  <c r="L1222" i="1"/>
  <c r="L1634" i="1"/>
  <c r="L448" i="1"/>
  <c r="L451" i="1"/>
  <c r="L541" i="1"/>
  <c r="L1635" i="1"/>
  <c r="L1446" i="1"/>
  <c r="L1447" i="1"/>
  <c r="L452" i="1"/>
  <c r="L453" i="1"/>
  <c r="L1782" i="1"/>
  <c r="L1829" i="1"/>
  <c r="L549" i="1"/>
  <c r="L1783" i="1"/>
  <c r="L551" i="1"/>
  <c r="L552" i="1"/>
  <c r="L1360" i="1"/>
  <c r="L381" i="1"/>
  <c r="L1361" i="1"/>
  <c r="L556" i="1"/>
  <c r="L1088" i="1"/>
  <c r="L558" i="1"/>
  <c r="L1636" i="1"/>
  <c r="L1715" i="1"/>
  <c r="L561" i="1"/>
  <c r="L562" i="1"/>
  <c r="L1697" i="1"/>
  <c r="L1745" i="1"/>
  <c r="L565" i="1"/>
  <c r="L1910" i="1"/>
  <c r="L1784" i="1"/>
  <c r="L1637" i="1"/>
  <c r="L999" i="1"/>
  <c r="L1577" i="1"/>
  <c r="L571" i="1"/>
  <c r="L972" i="1"/>
  <c r="L318" i="1"/>
  <c r="L1731" i="1"/>
  <c r="L1887" i="1"/>
  <c r="L1716" i="1"/>
  <c r="L1868" i="1"/>
  <c r="L578" i="1"/>
  <c r="L1252" i="1"/>
  <c r="L1684" i="1"/>
  <c r="L1362" i="1"/>
  <c r="L1812" i="1"/>
  <c r="L583" i="1"/>
  <c r="L454" i="1"/>
  <c r="L1363" i="1"/>
  <c r="L1332" i="1"/>
  <c r="L587" i="1"/>
  <c r="L588" i="1"/>
  <c r="L1698" i="1"/>
  <c r="L1449" i="1"/>
  <c r="L1090" i="1"/>
  <c r="L1732" i="1"/>
  <c r="L593" i="1"/>
  <c r="L594" i="1"/>
  <c r="L1494" i="1"/>
  <c r="L271" i="1"/>
  <c r="L597" i="1"/>
  <c r="L732" i="1"/>
  <c r="L1091" i="1"/>
  <c r="L1092" i="1"/>
  <c r="L179" i="1"/>
  <c r="L1450" i="1"/>
  <c r="L1851" i="1"/>
  <c r="L1253" i="1"/>
  <c r="L734" i="1"/>
  <c r="L606" i="1"/>
  <c r="L180" i="1"/>
  <c r="L1638" i="1"/>
  <c r="L609" i="1"/>
  <c r="L382" i="1"/>
  <c r="L181" i="1"/>
  <c r="L182" i="1"/>
  <c r="L736" i="1"/>
  <c r="L1452" i="1"/>
  <c r="L1453" i="1"/>
  <c r="L1456" i="1"/>
  <c r="L1364" i="1"/>
  <c r="L1639" i="1"/>
  <c r="L1599" i="1"/>
  <c r="L1888" i="1"/>
  <c r="L689" i="1"/>
  <c r="L1699" i="1"/>
  <c r="L455" i="1"/>
  <c r="L737" i="1"/>
  <c r="L1852" i="1"/>
  <c r="L1746" i="1"/>
  <c r="L1188" i="1"/>
  <c r="L148" i="1"/>
  <c r="L629" i="1"/>
  <c r="L1000" i="1"/>
  <c r="L1365" i="1"/>
  <c r="L1583" i="1"/>
  <c r="L319" i="1"/>
  <c r="L1001" i="1"/>
  <c r="L635" i="1"/>
  <c r="L1642" i="1"/>
  <c r="L1520" i="1"/>
  <c r="L1643" i="1"/>
  <c r="L1645" i="1"/>
  <c r="L1647" i="1"/>
  <c r="L641" i="1"/>
  <c r="L1860" i="1"/>
  <c r="L1367" i="1"/>
  <c r="L1893" i="1"/>
  <c r="L890" i="1"/>
  <c r="L1254" i="1"/>
  <c r="L1522" i="1"/>
  <c r="L1524" i="1"/>
  <c r="L534" i="1"/>
  <c r="L1525" i="1"/>
  <c r="L535" i="1"/>
  <c r="L1256" i="1"/>
  <c r="L536" i="1"/>
  <c r="L1751" i="1"/>
  <c r="L1457" i="1"/>
  <c r="L1093" i="1"/>
  <c r="L657" i="1"/>
  <c r="L1747" i="1"/>
  <c r="L659" i="1"/>
  <c r="L101" i="1"/>
  <c r="L661" i="1"/>
  <c r="L1717" i="1"/>
  <c r="L855" i="1"/>
  <c r="L738" i="1"/>
  <c r="L739" i="1"/>
  <c r="L666" i="1"/>
  <c r="L667" i="1"/>
  <c r="L668" i="1"/>
  <c r="L55" i="1"/>
  <c r="L537" i="1"/>
  <c r="L671" i="1"/>
  <c r="L1257" i="1"/>
  <c r="L56" i="1"/>
  <c r="L740" i="1"/>
  <c r="L1559" i="1"/>
  <c r="L1094" i="1"/>
  <c r="L677" i="1"/>
  <c r="L1700" i="1"/>
  <c r="L57" i="1"/>
  <c r="L320" i="1"/>
  <c r="L1595" i="1"/>
  <c r="L1785" i="1"/>
  <c r="L1096" i="1"/>
  <c r="L1898" i="1"/>
  <c r="L1560" i="1"/>
  <c r="L1607" i="1"/>
  <c r="L741" i="1"/>
  <c r="L742" i="1"/>
  <c r="L743" i="1"/>
  <c r="L744" i="1"/>
  <c r="L1701" i="1"/>
  <c r="L1786" i="1"/>
  <c r="L691" i="1"/>
  <c r="L1579" i="1"/>
  <c r="L538" i="1"/>
  <c r="L433" i="1"/>
  <c r="L1368" i="1"/>
  <c r="L1258" i="1"/>
  <c r="L383" i="1"/>
  <c r="L700" i="1"/>
  <c r="L701" i="1"/>
  <c r="L149" i="1"/>
  <c r="L1370" i="1"/>
  <c r="L384" i="1"/>
  <c r="L385" i="1"/>
  <c r="L386" i="1"/>
  <c r="L1182" i="1"/>
  <c r="L1600" i="1"/>
  <c r="L973" i="1"/>
  <c r="L710" i="1"/>
  <c r="L711" i="1"/>
  <c r="L712" i="1"/>
  <c r="L686" i="1"/>
  <c r="L714" i="1"/>
  <c r="L1787" i="1"/>
  <c r="L1371" i="1"/>
  <c r="L1216" i="1"/>
  <c r="L1526" i="1"/>
  <c r="L618" i="1"/>
  <c r="L619" i="1"/>
  <c r="L1725" i="1"/>
  <c r="L1028" i="1"/>
  <c r="L723" i="1"/>
  <c r="L1527" i="1"/>
  <c r="L745" i="1"/>
  <c r="L1649" i="1"/>
  <c r="L727" i="1"/>
  <c r="L1789" i="1"/>
  <c r="L1372" i="1"/>
  <c r="L1889" i="1"/>
  <c r="L1411" i="1"/>
  <c r="L1003" i="1"/>
  <c r="L733" i="1"/>
  <c r="L1584" i="1"/>
  <c r="L735" i="1"/>
  <c r="L1259" i="1"/>
  <c r="L1529" i="1"/>
  <c r="L1261" i="1"/>
  <c r="L1262" i="1"/>
  <c r="L539" i="1"/>
  <c r="L321" i="1"/>
  <c r="L540" i="1"/>
  <c r="L1239" i="1"/>
  <c r="L1650" i="1"/>
  <c r="L1853" i="1"/>
  <c r="L950" i="1"/>
  <c r="L1562" i="1"/>
  <c r="L748" i="1"/>
  <c r="L1263" i="1"/>
  <c r="L750" i="1"/>
  <c r="L1530" i="1"/>
  <c r="L752" i="1"/>
  <c r="L753" i="1"/>
  <c r="L1748" i="1"/>
  <c r="L1757" i="1"/>
  <c r="L1830" i="1"/>
  <c r="L1264" i="1"/>
  <c r="L1578" i="1"/>
  <c r="L58" i="1"/>
  <c r="L1459" i="1"/>
  <c r="L746" i="1"/>
  <c r="L456" i="1"/>
  <c r="L1097" i="1"/>
  <c r="L189" i="1"/>
  <c r="L1265" i="1"/>
  <c r="L1601" i="1"/>
  <c r="L1603" i="1"/>
  <c r="L1189" i="1"/>
  <c r="L891" i="1"/>
  <c r="L747" i="1"/>
  <c r="L1461" i="1"/>
  <c r="L749" i="1"/>
  <c r="L751" i="1"/>
  <c r="L1462" i="1"/>
  <c r="L1790" i="1"/>
  <c r="L1702" i="1"/>
  <c r="L1221" i="1"/>
  <c r="L1191" i="1"/>
  <c r="L1192" i="1"/>
  <c r="L1004" i="1"/>
  <c r="L611" i="1"/>
  <c r="L442" i="1"/>
  <c r="L1098" i="1"/>
  <c r="L1005" i="1"/>
  <c r="L974" i="1"/>
  <c r="L1791" i="1"/>
  <c r="L1759" i="1"/>
  <c r="L1266" i="1"/>
  <c r="L1412" i="1"/>
  <c r="L1268" i="1"/>
  <c r="L1869" i="1"/>
  <c r="L1463" i="1"/>
  <c r="L1373" i="1"/>
  <c r="L754" i="1"/>
  <c r="L190" i="1"/>
  <c r="L387" i="1"/>
  <c r="L542" i="1"/>
  <c r="L191" i="1"/>
  <c r="L1006" i="1"/>
  <c r="L1464" i="1"/>
  <c r="L801" i="1"/>
  <c r="L192" i="1"/>
  <c r="L755" i="1"/>
  <c r="L804" i="1"/>
  <c r="L1651" i="1"/>
  <c r="L1099" i="1"/>
  <c r="L1374" i="1"/>
  <c r="L1652" i="1"/>
  <c r="L1815" i="1"/>
  <c r="L810" i="1"/>
  <c r="L811" i="1"/>
  <c r="L388" i="1"/>
  <c r="L696" i="1"/>
  <c r="L1704" i="1"/>
  <c r="L1101" i="1"/>
  <c r="L1653" i="1"/>
  <c r="L1102" i="1"/>
  <c r="L1654" i="1"/>
  <c r="L819" i="1"/>
  <c r="L820" i="1"/>
  <c r="L892" i="1"/>
  <c r="L822" i="1"/>
  <c r="L756" i="1"/>
  <c r="L757" i="1"/>
  <c r="L825" i="1"/>
  <c r="L976" i="1"/>
  <c r="L1465" i="1"/>
  <c r="L828" i="1"/>
  <c r="L1007" i="1"/>
  <c r="L1375" i="1"/>
  <c r="L660" i="1"/>
  <c r="L832" i="1"/>
  <c r="L833" i="1"/>
  <c r="L543" i="1"/>
  <c r="L322" i="1"/>
  <c r="L836" i="1"/>
  <c r="L323" i="1"/>
  <c r="L1733" i="1"/>
  <c r="L693" i="1"/>
  <c r="L840" i="1"/>
  <c r="L662" i="1"/>
  <c r="L758" i="1"/>
  <c r="L843" i="1"/>
  <c r="L1034" i="1"/>
  <c r="L845" i="1"/>
  <c r="L1008" i="1"/>
  <c r="L1879" i="1"/>
  <c r="L759" i="1"/>
  <c r="L544" i="1"/>
  <c r="L1103" i="1"/>
  <c r="L545" i="1"/>
  <c r="L1057" i="1"/>
  <c r="L951" i="1"/>
  <c r="L620" i="1"/>
  <c r="L1181" i="1"/>
  <c r="L1504" i="1"/>
  <c r="L857" i="1"/>
  <c r="L1655" i="1"/>
  <c r="L859" i="1"/>
  <c r="L760" i="1"/>
  <c r="L643" i="1"/>
  <c r="L546" i="1"/>
  <c r="L1193" i="1"/>
  <c r="L663" i="1"/>
  <c r="L865" i="1"/>
  <c r="L1466" i="1"/>
  <c r="L1106" i="1"/>
  <c r="L1549" i="1"/>
  <c r="L1377" i="1"/>
  <c r="L601" i="1"/>
  <c r="L1107" i="1"/>
  <c r="L761" i="1"/>
  <c r="L1656" i="1"/>
  <c r="L1467" i="1"/>
  <c r="L1813" i="1"/>
  <c r="L1657" i="1"/>
  <c r="L457" i="1"/>
  <c r="L644" i="1"/>
  <c r="L879" i="1"/>
  <c r="L32" i="1"/>
  <c r="L881" i="1"/>
  <c r="L762" i="1"/>
  <c r="L124" i="1"/>
  <c r="L884" i="1"/>
  <c r="L1658" i="1"/>
  <c r="L1009" i="1"/>
  <c r="L887" i="1"/>
  <c r="L1108" i="1"/>
  <c r="L1659" i="1"/>
  <c r="L621" i="1"/>
  <c r="L547" i="1"/>
  <c r="L548" i="1"/>
  <c r="L1269" i="1"/>
  <c r="L1271" i="1"/>
  <c r="L895" i="1"/>
  <c r="L1900" i="1"/>
  <c r="L897" i="1"/>
  <c r="L1109" i="1"/>
  <c r="L664" i="1"/>
  <c r="L647" i="1"/>
  <c r="L1563" i="1"/>
  <c r="L622" i="1"/>
  <c r="L903" i="1"/>
  <c r="L1509" i="1"/>
  <c r="L1550" i="1"/>
  <c r="L1686" i="1"/>
  <c r="L665" i="1"/>
  <c r="L908" i="1"/>
  <c r="L909" i="1"/>
  <c r="L1378" i="1"/>
  <c r="L763" i="1"/>
  <c r="L912" i="1"/>
  <c r="L863" i="1"/>
  <c r="L1831" i="1"/>
  <c r="L915" i="1"/>
  <c r="L1110" i="1"/>
  <c r="L917" i="1"/>
  <c r="L1232" i="1"/>
  <c r="L919" i="1"/>
  <c r="L1792" i="1"/>
  <c r="L1048" i="1"/>
  <c r="L1426" i="1"/>
  <c r="L193" i="1"/>
  <c r="L924" i="1"/>
  <c r="L389" i="1"/>
  <c r="L926" i="1"/>
  <c r="L927" i="1"/>
  <c r="L764" i="1"/>
  <c r="L929" i="1"/>
  <c r="L324" i="1"/>
  <c r="L194" i="1"/>
  <c r="L59" i="1"/>
  <c r="L1111" i="1"/>
  <c r="L458" i="1"/>
  <c r="L765" i="1"/>
  <c r="L460" i="1"/>
  <c r="L614" i="1"/>
  <c r="L766" i="1"/>
  <c r="L767" i="1"/>
  <c r="L1112" i="1"/>
  <c r="L1468" i="1"/>
  <c r="L942" i="1"/>
  <c r="L390" i="1"/>
  <c r="L391" i="1"/>
  <c r="L1113" i="1"/>
  <c r="L1765" i="1"/>
  <c r="L623" i="1"/>
  <c r="L1705" i="1"/>
  <c r="L1116" i="1"/>
  <c r="L1379" i="1"/>
  <c r="L768" i="1"/>
  <c r="L1585" i="1"/>
  <c r="L1564" i="1"/>
  <c r="L1118" i="1"/>
  <c r="L697" i="1"/>
  <c r="L1469" i="1"/>
  <c r="L1846" i="1"/>
  <c r="L669" i="1"/>
  <c r="L959" i="1"/>
  <c r="L960" i="1"/>
  <c r="L624" i="1"/>
  <c r="L1722" i="1"/>
  <c r="L1380" i="1"/>
  <c r="L1793" i="1"/>
  <c r="L1470" i="1"/>
  <c r="L60" i="1"/>
  <c r="L195" i="1"/>
  <c r="L769" i="1"/>
  <c r="L969" i="1"/>
  <c r="L698" i="1"/>
  <c r="L1471" i="1"/>
  <c r="L392" i="1"/>
  <c r="L1119" i="1"/>
  <c r="L150" i="1"/>
  <c r="L975" i="1"/>
  <c r="L625" i="1"/>
  <c r="L1272" i="1"/>
  <c r="L770" i="1"/>
  <c r="L771" i="1"/>
  <c r="L393" i="1"/>
  <c r="L981" i="1"/>
  <c r="L1011" i="1"/>
  <c r="L1606" i="1"/>
  <c r="L1122" i="1"/>
  <c r="L139" i="1"/>
  <c r="L550" i="1"/>
  <c r="L553" i="1"/>
  <c r="L988" i="1"/>
  <c r="L1381" i="1"/>
  <c r="L1273" i="1"/>
  <c r="L991" i="1"/>
  <c r="L1427" i="1"/>
  <c r="L993" i="1"/>
  <c r="L864" i="1"/>
  <c r="L995" i="1"/>
  <c r="L996" i="1"/>
  <c r="L997" i="1"/>
  <c r="L1706" i="1"/>
  <c r="L1051" i="1"/>
  <c r="L626" i="1"/>
  <c r="L1821" i="1"/>
  <c r="L1002" i="1"/>
  <c r="L1760" i="1"/>
  <c r="L499" i="1"/>
  <c r="L1195" i="1"/>
  <c r="L1723" i="1"/>
  <c r="L1795" i="1"/>
  <c r="L1012" i="1"/>
  <c r="L1229" i="1"/>
  <c r="L1010" i="1"/>
  <c r="L554" i="1"/>
  <c r="L1123" i="1"/>
  <c r="L1013" i="1"/>
  <c r="L61" i="1"/>
  <c r="L196" i="1"/>
  <c r="L462" i="1"/>
  <c r="L1274" i="1"/>
  <c r="L670" i="1"/>
  <c r="L1707" i="1"/>
  <c r="L1020" i="1"/>
  <c r="L1237" i="1"/>
  <c r="L555" i="1"/>
  <c r="L108" i="1"/>
  <c r="L1565" i="1"/>
  <c r="L1124" i="1"/>
  <c r="L1708" i="1"/>
  <c r="L1572" i="1"/>
  <c r="L1660" i="1"/>
  <c r="L1472" i="1"/>
  <c r="L893" i="1"/>
  <c r="L325" i="1"/>
  <c r="L672" i="1"/>
  <c r="L1196" i="1"/>
  <c r="L394" i="1"/>
  <c r="L1035" i="1"/>
  <c r="L931" i="1"/>
  <c r="L772" i="1"/>
  <c r="L1038" i="1"/>
  <c r="L894" i="1"/>
  <c r="L1473" i="1"/>
  <c r="L288" i="1"/>
  <c r="L1042" i="1"/>
  <c r="L1043" i="1"/>
  <c r="L1044" i="1"/>
  <c r="L557" i="1"/>
  <c r="L773" i="1"/>
  <c r="L1276" i="1"/>
  <c r="L1832" i="1"/>
  <c r="L1197" i="1"/>
  <c r="L559" i="1"/>
  <c r="L1661" i="1"/>
  <c r="L774" i="1"/>
  <c r="L1053" i="1"/>
  <c r="L20" i="1"/>
  <c r="L775" i="1"/>
  <c r="L776" i="1"/>
  <c r="L62" i="1"/>
  <c r="L23" i="1"/>
  <c r="L1277" i="1"/>
  <c r="L1474" i="1"/>
  <c r="L439" i="1"/>
  <c r="L395" i="1"/>
  <c r="L1063" i="1"/>
  <c r="L1382" i="1"/>
  <c r="L282" i="1"/>
  <c r="L777" i="1"/>
  <c r="L560" i="1"/>
  <c r="L1586" i="1"/>
  <c r="L1796" i="1"/>
  <c r="L463" i="1"/>
  <c r="L326" i="1"/>
  <c r="L118" i="1"/>
  <c r="L1073" i="1"/>
  <c r="L1278" i="1"/>
  <c r="L778" i="1"/>
  <c r="L1076" i="1"/>
  <c r="L1861" i="1"/>
  <c r="L1078" i="1"/>
  <c r="L940" i="1"/>
  <c r="L699" i="1"/>
  <c r="L396" i="1"/>
  <c r="L1383" i="1"/>
  <c r="L1687" i="1"/>
  <c r="L779" i="1"/>
  <c r="L602" i="1"/>
  <c r="L1662" i="1"/>
  <c r="L1087" i="1"/>
  <c r="L1855" i="1"/>
  <c r="L1089" i="1"/>
  <c r="L1029" i="1"/>
  <c r="L197" i="1"/>
  <c r="L1279" i="1"/>
  <c r="L465" i="1"/>
  <c r="L702" i="1"/>
  <c r="L1095" i="1"/>
  <c r="L1663" i="1"/>
  <c r="L1014" i="1"/>
  <c r="L1475" i="1"/>
  <c r="L1384" i="1"/>
  <c r="L1100" i="1"/>
  <c r="L1797" i="1"/>
  <c r="L1015" i="1"/>
  <c r="L673" i="1"/>
  <c r="L1104" i="1"/>
  <c r="L1105" i="1"/>
  <c r="L198" i="1"/>
  <c r="L1016" i="1"/>
  <c r="L199" i="1"/>
  <c r="L1125" i="1"/>
  <c r="L645" i="1"/>
  <c r="L1174" i="1"/>
  <c r="L1798" i="1"/>
  <c r="L1495" i="1"/>
  <c r="L1114" i="1"/>
  <c r="L1115" i="1"/>
  <c r="L1691" i="1"/>
  <c r="L1117" i="1"/>
  <c r="L1280" i="1"/>
  <c r="L896" i="1"/>
  <c r="L1120" i="1"/>
  <c r="L1121" i="1"/>
  <c r="L1531" i="1"/>
  <c r="L1281" i="1"/>
  <c r="L1768" i="1"/>
  <c r="L563" i="1"/>
  <c r="L952" i="1"/>
  <c r="L1587" i="1"/>
  <c r="L466" i="1"/>
  <c r="L1129" i="1"/>
  <c r="L22" i="1"/>
  <c r="L1126" i="1"/>
  <c r="L674" i="1"/>
  <c r="L1055" i="1"/>
  <c r="L1134" i="1"/>
  <c r="L467" i="1"/>
  <c r="L1136" i="1"/>
  <c r="L1127" i="1"/>
  <c r="L1532" i="1"/>
  <c r="L1139" i="1"/>
  <c r="L1385" i="1"/>
  <c r="L1477" i="1"/>
  <c r="L1386" i="1"/>
  <c r="L648" i="1"/>
  <c r="L780" i="1"/>
  <c r="L1145" i="1"/>
  <c r="L1388" i="1"/>
  <c r="L1147" i="1"/>
  <c r="L781" i="1"/>
  <c r="L1128" i="1"/>
  <c r="L1282" i="1"/>
  <c r="L1151" i="1"/>
  <c r="L932" i="1"/>
  <c r="L1664" i="1"/>
  <c r="L1283" i="1"/>
  <c r="L898" i="1"/>
  <c r="L1156" i="1"/>
  <c r="L564" i="1"/>
  <c r="L1158" i="1"/>
  <c r="L1159" i="1"/>
  <c r="L351" i="1"/>
  <c r="L1389" i="1"/>
  <c r="L782" i="1"/>
  <c r="L200" i="1"/>
  <c r="L305" i="1"/>
  <c r="L1130" i="1"/>
  <c r="L1017" i="1"/>
  <c r="L1310" i="1"/>
  <c r="L899" i="1"/>
  <c r="L642" i="1"/>
  <c r="L1170" i="1"/>
  <c r="L468" i="1"/>
  <c r="L1172" i="1"/>
  <c r="L933" i="1"/>
  <c r="L327" i="1"/>
  <c r="L977" i="1"/>
  <c r="L328" i="1"/>
  <c r="L47" i="1"/>
  <c r="L1178" i="1"/>
  <c r="L1131" i="1"/>
  <c r="L1045" i="1"/>
  <c r="L566" i="1"/>
  <c r="L1834" i="1"/>
  <c r="L329" i="1"/>
  <c r="L1018" i="1"/>
  <c r="L1533" i="1"/>
  <c r="L1186" i="1"/>
  <c r="L1284" i="1"/>
  <c r="L783" i="1"/>
  <c r="L1799" i="1"/>
  <c r="L1190" i="1"/>
  <c r="L567" i="1"/>
  <c r="L1608" i="1"/>
  <c r="L784" i="1"/>
  <c r="L1194" i="1"/>
  <c r="L469" i="1"/>
  <c r="L204" i="1"/>
  <c r="L1510" i="1"/>
  <c r="L1535" i="1"/>
  <c r="L1199" i="1"/>
  <c r="L900" i="1"/>
  <c r="L361" i="1"/>
  <c r="L1019" i="1"/>
  <c r="L1203" i="1"/>
  <c r="L1390" i="1"/>
  <c r="L470" i="1"/>
  <c r="L63" i="1"/>
  <c r="L472" i="1"/>
  <c r="L1413" i="1"/>
  <c r="L1132" i="1"/>
  <c r="L646" i="1"/>
  <c r="L1021" i="1"/>
  <c r="L1536" i="1"/>
  <c r="L205" i="1"/>
  <c r="L1214" i="1"/>
  <c r="L1215" i="1"/>
  <c r="L568" i="1"/>
  <c r="L354" i="1"/>
  <c r="L206" i="1"/>
  <c r="L978" i="1"/>
  <c r="L1220" i="1"/>
  <c r="L785" i="1"/>
  <c r="L1806" i="1"/>
  <c r="L1735" i="1"/>
  <c r="L1478" i="1"/>
  <c r="L1552" i="1"/>
  <c r="L1226" i="1"/>
  <c r="L1227" i="1"/>
  <c r="L786" i="1"/>
  <c r="L397" i="1"/>
  <c r="L207" i="1"/>
  <c r="L208" i="1"/>
  <c r="L1286" i="1"/>
  <c r="L953" i="1"/>
  <c r="L1198" i="1"/>
  <c r="L1718" i="1"/>
  <c r="L64" i="1"/>
  <c r="L140" i="1"/>
  <c r="L1133" i="1"/>
  <c r="L787" i="1"/>
  <c r="L209" i="1"/>
  <c r="L1175" i="1"/>
  <c r="L788" i="1"/>
  <c r="L1135" i="1"/>
  <c r="L356" i="1"/>
  <c r="L569" i="1"/>
  <c r="L1479" i="1"/>
  <c r="L1709" i="1"/>
  <c r="L1553" i="1"/>
  <c r="L1249" i="1"/>
  <c r="L789" i="1"/>
  <c r="L473" i="1"/>
  <c r="L210" i="1"/>
  <c r="L214" i="1"/>
  <c r="L398" i="1"/>
  <c r="L1255" i="1"/>
  <c r="L65" i="1"/>
  <c r="L27" i="1"/>
  <c r="L330" i="1"/>
  <c r="L399" i="1"/>
  <c r="L1260" i="1"/>
  <c r="L215" i="1"/>
  <c r="L790" i="1"/>
  <c r="L650" i="1"/>
  <c r="L1890" i="1"/>
  <c r="L1736" i="1"/>
  <c r="L1500" i="1"/>
  <c r="L1267" i="1"/>
  <c r="L979" i="1"/>
  <c r="L1863" i="1"/>
  <c r="L1270" i="1"/>
  <c r="L791" i="1"/>
  <c r="L1311" i="1"/>
  <c r="L1022" i="1"/>
  <c r="L1710" i="1"/>
  <c r="L1275" i="1"/>
  <c r="L474" i="1"/>
  <c r="L475" i="1"/>
  <c r="L1137" i="1"/>
  <c r="L901" i="1"/>
  <c r="L1538" i="1"/>
  <c r="L792" i="1"/>
  <c r="L104" i="1"/>
  <c r="L1588" i="1"/>
  <c r="L216" i="1"/>
  <c r="L1285" i="1"/>
  <c r="L1287" i="1"/>
  <c r="L675" i="1"/>
  <c r="L1200" i="1"/>
  <c r="L1712" i="1"/>
  <c r="L1870" i="1"/>
  <c r="L1334" i="1"/>
  <c r="L331" i="1"/>
  <c r="L1293" i="1"/>
  <c r="L1312" i="1"/>
  <c r="L1168" i="1"/>
  <c r="L1296" i="1"/>
  <c r="L934" i="1"/>
  <c r="L1298" i="1"/>
  <c r="L1288" i="1"/>
  <c r="L400" i="1"/>
  <c r="L66" i="1"/>
  <c r="L217" i="1"/>
  <c r="L1303" i="1"/>
  <c r="L1539" i="1"/>
  <c r="L1540" i="1"/>
  <c r="L1541" i="1"/>
  <c r="L401" i="1"/>
  <c r="L1685" i="1"/>
  <c r="L332" i="1"/>
  <c r="L1576" i="1"/>
  <c r="L687" i="1"/>
  <c r="L1391" i="1"/>
  <c r="L793" i="1"/>
  <c r="L1138" i="1"/>
  <c r="L1392" i="1"/>
  <c r="L612" i="1"/>
  <c r="L402" i="1"/>
  <c r="L1497" i="1"/>
  <c r="L1872" i="1"/>
  <c r="L498" i="1"/>
  <c r="L1542" i="1"/>
  <c r="L1322" i="1"/>
  <c r="L676" i="1"/>
  <c r="L794" i="1"/>
  <c r="L1201" i="1"/>
  <c r="L570" i="1"/>
  <c r="L920" i="1"/>
  <c r="L1665" i="1"/>
  <c r="L1555" i="1"/>
  <c r="L403" i="1"/>
  <c r="L1543" i="1"/>
  <c r="L922" i="1"/>
  <c r="L1333" i="1"/>
  <c r="L572" i="1"/>
  <c r="L218" i="1"/>
  <c r="L219" i="1"/>
  <c r="L1480" i="1"/>
  <c r="L795" i="1"/>
  <c r="L1140" i="1"/>
  <c r="L1169" i="1"/>
  <c r="L796" i="1"/>
  <c r="L505" i="1"/>
  <c r="L1874" i="1"/>
  <c r="L109" i="1"/>
  <c r="L404" i="1"/>
  <c r="L1346" i="1"/>
  <c r="L1202" i="1"/>
  <c r="L1481" i="1"/>
  <c r="L33" i="1"/>
  <c r="L1835" i="1"/>
  <c r="L220" i="1"/>
  <c r="L1289" i="1"/>
  <c r="L359" i="1"/>
  <c r="L1482" i="1"/>
  <c r="L1408" i="1"/>
  <c r="L1356" i="1"/>
  <c r="L1357" i="1"/>
  <c r="L797" i="1"/>
  <c r="L1335" i="1"/>
  <c r="L141" i="1"/>
  <c r="L1141" i="1"/>
  <c r="L875" i="1"/>
  <c r="L221" i="1"/>
  <c r="L283" i="1"/>
  <c r="L798" i="1"/>
  <c r="L1366" i="1"/>
  <c r="L110" i="1"/>
  <c r="L799" i="1"/>
  <c r="L1369" i="1"/>
  <c r="L119" i="1"/>
  <c r="L1290" i="1"/>
  <c r="L142" i="1"/>
  <c r="L337" i="1"/>
  <c r="L1142" i="1"/>
  <c r="L902" i="1"/>
  <c r="L1376" i="1"/>
  <c r="L800" i="1"/>
  <c r="L1291" i="1"/>
  <c r="L980" i="1"/>
  <c r="L1761" i="1"/>
  <c r="L115" i="1"/>
  <c r="L1545" i="1"/>
  <c r="L866" i="1"/>
  <c r="L1393" i="1"/>
  <c r="L222" i="1"/>
  <c r="L1395" i="1"/>
  <c r="L1387" i="1"/>
  <c r="L1396" i="1"/>
  <c r="L904" i="1"/>
  <c r="L1483" i="1"/>
  <c r="L905" i="1"/>
  <c r="L1397" i="1"/>
  <c r="L802" i="1"/>
  <c r="L1394" i="1"/>
  <c r="L573" i="1"/>
  <c r="L803" i="1"/>
  <c r="L805" i="1"/>
  <c r="L1336" i="1"/>
  <c r="L1399" i="1"/>
  <c r="L1750" i="1"/>
  <c r="L405" i="1"/>
  <c r="L67" i="1"/>
  <c r="L223" i="1"/>
  <c r="L21" i="1"/>
  <c r="L1143" i="1"/>
  <c r="L24" i="1"/>
  <c r="L224" i="1"/>
  <c r="L1666" i="1"/>
  <c r="L406" i="1"/>
  <c r="L476" i="1"/>
  <c r="L867" i="1"/>
  <c r="L954" i="1"/>
  <c r="L627" i="1"/>
  <c r="L1398" i="1"/>
  <c r="L273" i="1"/>
  <c r="L477" i="1"/>
  <c r="L1144" i="1"/>
  <c r="L1418" i="1"/>
  <c r="L1146" i="1"/>
  <c r="L1420" i="1"/>
  <c r="L225" i="1"/>
  <c r="L1422" i="1"/>
  <c r="L1423" i="1"/>
  <c r="L1424" i="1"/>
  <c r="L806" i="1"/>
  <c r="L807" i="1"/>
  <c r="L352" i="1"/>
  <c r="L407" i="1"/>
  <c r="L1749" i="1"/>
  <c r="L1430" i="1"/>
  <c r="L1431" i="1"/>
  <c r="L408" i="1"/>
  <c r="L1433" i="1"/>
  <c r="L906" i="1"/>
  <c r="L628" i="1"/>
  <c r="L1238" i="1"/>
  <c r="L1437" i="1"/>
  <c r="L574" i="1"/>
  <c r="L226" i="1"/>
  <c r="L808" i="1"/>
  <c r="L809" i="1"/>
  <c r="L1046" i="1"/>
  <c r="L409" i="1"/>
  <c r="L868" i="1"/>
  <c r="L1737" i="1"/>
  <c r="L984" i="1"/>
  <c r="L1485" i="1"/>
  <c r="L1448" i="1"/>
  <c r="L120" i="1"/>
  <c r="L630" i="1"/>
  <c r="L1451" i="1"/>
  <c r="L1148" i="1"/>
  <c r="L703" i="1"/>
  <c r="L1454" i="1"/>
  <c r="L1455" i="1"/>
  <c r="L338" i="1"/>
  <c r="L685" i="1"/>
  <c r="L1458" i="1"/>
  <c r="L410" i="1"/>
  <c r="L1460" i="1"/>
  <c r="L812" i="1"/>
  <c r="L1668" i="1"/>
  <c r="L411" i="1"/>
  <c r="L1031" i="1"/>
  <c r="L1688" i="1"/>
  <c r="L1800" i="1"/>
  <c r="L1876" i="1"/>
  <c r="L678" i="1"/>
  <c r="L478" i="1"/>
  <c r="L1183" i="1"/>
  <c r="L479" i="1"/>
  <c r="L1292" i="1"/>
  <c r="L604" i="1"/>
  <c r="L1689" i="1"/>
  <c r="L1400" i="1"/>
  <c r="L1476" i="1"/>
  <c r="L28" i="1"/>
  <c r="L813" i="1"/>
  <c r="L414" i="1"/>
  <c r="L1401" i="1"/>
  <c r="L353" i="1"/>
  <c r="L227" i="1"/>
  <c r="L228" i="1"/>
  <c r="L1484" i="1"/>
  <c r="L814" i="1"/>
  <c r="L1486" i="1"/>
  <c r="L1487" i="1"/>
  <c r="L1669" i="1"/>
  <c r="L935" i="1"/>
  <c r="L1670" i="1"/>
  <c r="L25" i="1"/>
  <c r="L1492" i="1"/>
  <c r="L143" i="1"/>
  <c r="L704" i="1"/>
  <c r="L1313" i="1"/>
  <c r="L1496" i="1"/>
  <c r="L575" i="1"/>
  <c r="L1318" i="1"/>
  <c r="L415" i="1"/>
  <c r="L1671" i="1"/>
  <c r="L1501" i="1"/>
  <c r="L68" i="1"/>
  <c r="L1236" i="1"/>
  <c r="L39" i="1"/>
  <c r="L1505" i="1"/>
  <c r="L229" i="1"/>
  <c r="L1566" i="1"/>
  <c r="L1604" i="1"/>
  <c r="L679" i="1"/>
  <c r="L416" i="1"/>
  <c r="L955" i="1"/>
  <c r="L1149" i="1"/>
  <c r="L1052" i="1"/>
  <c r="L1514" i="1"/>
  <c r="L1204" i="1"/>
  <c r="L1316" i="1"/>
  <c r="L907" i="1"/>
  <c r="L1150" i="1"/>
  <c r="L1294" i="1"/>
  <c r="L815" i="1"/>
  <c r="L1521" i="1"/>
  <c r="L1152" i="1"/>
  <c r="L1523" i="1"/>
  <c r="L1233" i="1"/>
  <c r="L1205" i="1"/>
  <c r="L1295" i="1"/>
  <c r="L230" i="1"/>
  <c r="L1528" i="1"/>
  <c r="L1153" i="1"/>
  <c r="L1801" i="1"/>
  <c r="L154" i="1"/>
  <c r="L1692" i="1"/>
  <c r="L1567" i="1"/>
  <c r="L1534" i="1"/>
  <c r="L501" i="1"/>
  <c r="L869" i="1"/>
  <c r="L1537" i="1"/>
  <c r="L441" i="1"/>
  <c r="L956" i="1"/>
  <c r="L1154" i="1"/>
  <c r="L816" i="1"/>
  <c r="L817" i="1"/>
  <c r="L480" i="1"/>
  <c r="L1544" i="1"/>
  <c r="L1171" i="1"/>
  <c r="L1023" i="1"/>
  <c r="L1176" i="1"/>
  <c r="L1228" i="1"/>
  <c r="L818" i="1"/>
  <c r="L231" i="1"/>
  <c r="L957" i="1"/>
  <c r="L576" i="1"/>
  <c r="L111" i="1"/>
  <c r="L1554" i="1"/>
  <c r="L1155" i="1"/>
  <c r="L1297" i="1"/>
  <c r="L284" i="1"/>
  <c r="L577" i="1"/>
  <c r="L1157" i="1"/>
  <c r="L1047" i="1"/>
  <c r="L1561" i="1"/>
  <c r="L1341" i="1"/>
  <c r="L481" i="1"/>
  <c r="L821" i="1"/>
  <c r="L151" i="1"/>
  <c r="L1672" i="1"/>
  <c r="L1319" i="1"/>
  <c r="L910" i="1"/>
  <c r="L631" i="1"/>
  <c r="L1570" i="1"/>
  <c r="L1402" i="1"/>
  <c r="L417" i="1"/>
  <c r="L1206" i="1"/>
  <c r="L339" i="1"/>
  <c r="L482" i="1"/>
  <c r="L1234" i="1"/>
  <c r="L692" i="1"/>
  <c r="L632" i="1"/>
  <c r="L1337" i="1"/>
  <c r="L823" i="1"/>
  <c r="L1160" i="1"/>
  <c r="L1582" i="1"/>
  <c r="L418" i="1"/>
  <c r="L1161" i="1"/>
  <c r="L1299" i="1"/>
  <c r="L419" i="1"/>
  <c r="L1589" i="1"/>
  <c r="L579" i="1"/>
  <c r="L1177" i="1"/>
  <c r="L1207" i="1"/>
  <c r="L1575" i="1"/>
  <c r="L1592" i="1"/>
  <c r="L1590" i="1"/>
  <c r="L232" i="1"/>
  <c r="L69" i="1"/>
  <c r="L155" i="1"/>
  <c r="L70" i="1"/>
  <c r="L824" i="1"/>
  <c r="L680" i="1"/>
  <c r="L340" i="1"/>
  <c r="L483" i="1"/>
  <c r="L1602" i="1"/>
  <c r="L1425" i="1"/>
  <c r="L982" i="1"/>
  <c r="L1856" i="1"/>
  <c r="L1605" i="1"/>
  <c r="L233" i="1"/>
  <c r="L1162" i="1"/>
  <c r="L1609" i="1"/>
  <c r="L580" i="1"/>
  <c r="L1611" i="1"/>
  <c r="L1612" i="1"/>
  <c r="L1499" i="1"/>
  <c r="L613" i="1"/>
  <c r="L234" i="1"/>
  <c r="L1300" i="1"/>
  <c r="L1617" i="1"/>
  <c r="L681" i="1"/>
  <c r="L826" i="1"/>
  <c r="L688" i="1"/>
  <c r="L1621" i="1"/>
  <c r="L581" i="1"/>
  <c r="L121" i="1"/>
  <c r="L1858" i="1"/>
  <c r="L1673" i="1"/>
  <c r="L1403" i="1"/>
  <c r="L1675" i="1"/>
  <c r="L633" i="1"/>
  <c r="L1629" i="1"/>
  <c r="L420" i="1"/>
  <c r="L1024" i="1"/>
  <c r="L1573" i="1"/>
  <c r="L827" i="1"/>
  <c r="L71" i="1"/>
  <c r="L1340" i="1"/>
  <c r="L1591" i="1"/>
  <c r="L634" i="1"/>
  <c r="L105" i="1"/>
  <c r="L484" i="1"/>
  <c r="L1640" i="1"/>
  <c r="L1641" i="1"/>
  <c r="L829" i="1"/>
  <c r="L682" i="1"/>
  <c r="L1644" i="1"/>
  <c r="L1212" i="1"/>
  <c r="L1646" i="1"/>
  <c r="L72" i="1"/>
  <c r="L1648" i="1"/>
  <c r="L1208" i="1"/>
  <c r="L1488" i="1"/>
  <c r="L1568" i="1"/>
  <c r="L636" i="1"/>
  <c r="L1593" i="1"/>
  <c r="L830" i="1"/>
  <c r="L355" i="1"/>
  <c r="L964" i="1"/>
  <c r="L357" i="1"/>
  <c r="L582" i="1"/>
  <c r="L285" i="1"/>
  <c r="L235" i="1"/>
  <c r="L236" i="1"/>
  <c r="L1498" i="1"/>
  <c r="L504" i="1"/>
  <c r="L1724" i="1"/>
  <c r="L1209" i="1"/>
  <c r="L1414" i="1"/>
  <c r="L1667" i="1"/>
  <c r="L1767" i="1"/>
  <c r="L870" i="1"/>
  <c r="L1677" i="1"/>
  <c r="L1421" i="1"/>
  <c r="L871" i="1"/>
  <c r="L1738" i="1"/>
  <c r="L1674" i="1"/>
  <c r="L73" i="1"/>
  <c r="L1676" i="1"/>
  <c r="L911" i="1"/>
  <c r="L486" i="1"/>
  <c r="L1417" i="1"/>
  <c r="L1419" i="1"/>
  <c r="L1404" i="1"/>
  <c r="L584" i="1"/>
  <c r="L500" i="1"/>
  <c r="L487" i="1"/>
  <c r="L585" i="1"/>
  <c r="L444" i="1"/>
  <c r="L82" i="1"/>
  <c r="L421" i="1"/>
  <c r="L831" i="1"/>
  <c r="L1678" i="1"/>
  <c r="L74" i="1"/>
  <c r="L1594" i="1"/>
  <c r="L1693" i="1"/>
  <c r="L423" i="1"/>
  <c r="L75" i="1"/>
  <c r="L834" i="1"/>
  <c r="L424" i="1"/>
  <c r="L1739" i="1"/>
  <c r="L913" i="1"/>
  <c r="L1679" i="1"/>
  <c r="L341" i="1"/>
  <c r="L488" i="1"/>
  <c r="L1703" i="1"/>
  <c r="L40" i="1"/>
  <c r="L426" i="1"/>
  <c r="L1506" i="1"/>
  <c r="L237" i="1"/>
  <c r="L1235" i="1"/>
  <c r="L489" i="1"/>
  <c r="L1762" i="1"/>
  <c r="L1711" i="1"/>
  <c r="L1489" i="1"/>
  <c r="L1805" i="1"/>
  <c r="L1714" i="1"/>
  <c r="L683" i="1"/>
  <c r="L490" i="1"/>
  <c r="L342" i="1"/>
  <c r="L835" i="1"/>
  <c r="L1301" i="1"/>
  <c r="L1720" i="1"/>
  <c r="L435" i="1"/>
  <c r="L1326" i="1"/>
  <c r="L1302" i="1"/>
  <c r="L510" i="1"/>
  <c r="L586" i="1"/>
  <c r="L1304" i="1"/>
  <c r="L1727" i="1"/>
  <c r="L1728" i="1"/>
  <c r="L1025" i="1"/>
  <c r="L983" i="1"/>
  <c r="L1320" i="1"/>
  <c r="L34" i="1"/>
  <c r="L238" i="1"/>
  <c r="L1734" i="1"/>
  <c r="L427" i="1"/>
  <c r="L428" i="1"/>
  <c r="L43" i="1"/>
  <c r="L152" i="1"/>
  <c r="L1305" i="1"/>
  <c r="L491" i="1"/>
  <c r="L1163" i="1"/>
  <c r="L286" i="1"/>
  <c r="L1743" i="1"/>
  <c r="L1744" i="1"/>
  <c r="L144" i="1"/>
  <c r="L497" i="1"/>
  <c r="L936" i="1"/>
  <c r="L1803" i="1"/>
  <c r="L492" i="1"/>
  <c r="L76" i="1"/>
  <c r="L493" i="1"/>
  <c r="L300" i="1"/>
  <c r="L1753" i="1"/>
  <c r="L1754" i="1"/>
  <c r="L1405" i="1"/>
  <c r="L1180" i="1"/>
  <c r="L29" i="1"/>
  <c r="L1309" i="1"/>
  <c r="L837" i="1"/>
  <c r="L1804" i="1"/>
  <c r="L1755" i="1"/>
  <c r="L838" i="1"/>
  <c r="L1217" i="1"/>
  <c r="L958" i="1"/>
  <c r="L1179" i="1"/>
  <c r="L494" i="1"/>
  <c r="L1416" i="1"/>
  <c r="L637" i="1"/>
  <c r="L358" i="1"/>
  <c r="L429" i="1"/>
  <c r="L649" i="1"/>
  <c r="L1164" i="1"/>
  <c r="L145" i="1"/>
  <c r="L1026" i="1"/>
  <c r="L112" i="1"/>
  <c r="L589" i="1"/>
  <c r="L44" i="1"/>
  <c r="L287" i="1"/>
  <c r="L590" i="1"/>
  <c r="L495" i="1"/>
  <c r="L157" i="1"/>
  <c r="L1680" i="1"/>
  <c r="L440" i="1"/>
  <c r="L1507" i="1"/>
  <c r="L1681" i="1"/>
  <c r="L591" i="1"/>
  <c r="L1314" i="1"/>
  <c r="L1788" i="1"/>
  <c r="L1406" i="1"/>
  <c r="L1321" i="1"/>
  <c r="L1752" i="1"/>
  <c r="L1546" i="1"/>
  <c r="L1490" i="1"/>
  <c r="L1794" i="1"/>
  <c r="L1547" i="1"/>
  <c r="L839" i="1"/>
  <c r="L1610" i="1"/>
  <c r="L48" i="1"/>
  <c r="L1027" i="1"/>
  <c r="L841" i="1"/>
  <c r="L239" i="1"/>
  <c r="L1802" i="1"/>
  <c r="L914" i="1"/>
  <c r="L598" i="1"/>
  <c r="L77" i="1"/>
  <c r="L45" i="1"/>
  <c r="L603" i="1"/>
  <c r="L684" i="1"/>
  <c r="L1809" i="1"/>
  <c r="L1508" i="1"/>
  <c r="L1056" i="1"/>
  <c r="L937" i="1"/>
  <c r="L240" i="1"/>
  <c r="L638" i="1"/>
  <c r="L1306" i="1"/>
  <c r="L1766" i="1"/>
  <c r="L876" i="1"/>
  <c r="L872" i="1"/>
  <c r="L605" i="1"/>
  <c r="L1682" i="1"/>
  <c r="L938" i="1"/>
  <c r="L1165" i="1"/>
  <c r="L1307" i="1"/>
  <c r="L592" i="1"/>
  <c r="L1825" i="1"/>
  <c r="L1826" i="1"/>
  <c r="L842" i="1"/>
  <c r="L348" i="1"/>
  <c r="L844" i="1"/>
  <c r="L846" i="1"/>
  <c r="L496" i="1"/>
  <c r="L1690" i="1"/>
  <c r="L1833" i="1"/>
  <c r="L873" i="1"/>
  <c r="L847" i="1"/>
  <c r="L595" i="1"/>
  <c r="L1548" i="1"/>
  <c r="L916" i="1"/>
  <c r="L1839" i="1"/>
  <c r="L78" i="1"/>
  <c r="L360" i="1"/>
  <c r="L303" i="1"/>
  <c r="L1843" i="1"/>
  <c r="L1844" i="1"/>
  <c r="L639" i="1"/>
  <c r="L596" i="1"/>
  <c r="L1210" i="1"/>
  <c r="L690" i="1"/>
  <c r="L1849" i="1"/>
  <c r="L113" i="1"/>
  <c r="L1308" i="1"/>
  <c r="L436" i="1"/>
  <c r="L1873" i="1"/>
  <c r="L1854" i="1"/>
  <c r="L1323" i="1"/>
  <c r="L961" i="1"/>
  <c r="L1857" i="1"/>
  <c r="L79" i="1"/>
  <c r="L848" i="1"/>
  <c r="L1338" i="1"/>
  <c r="L1880" i="1"/>
  <c r="L1862" i="1"/>
  <c r="L349" i="1"/>
  <c r="L849" i="1"/>
  <c r="L1683" i="1"/>
  <c r="L1837" i="1"/>
  <c r="L1428" i="1"/>
  <c r="L301" i="1"/>
  <c r="L146" i="1"/>
  <c r="L1859" i="1"/>
  <c r="L1871" i="1"/>
  <c r="L114" i="1"/>
  <c r="L1713" i="1"/>
  <c r="L640" i="1"/>
  <c r="L850" i="1"/>
  <c r="L1218" i="1"/>
  <c r="L1877" i="1"/>
  <c r="L962" i="1"/>
  <c r="L1211" i="1"/>
  <c r="L851" i="1"/>
  <c r="L80" i="1"/>
  <c r="L852" i="1"/>
  <c r="L269" i="1"/>
  <c r="L1491" i="1"/>
  <c r="L874" i="1"/>
  <c r="L1740" i="1"/>
  <c r="L1569" i="1"/>
  <c r="L147" i="1"/>
  <c r="L30" i="1"/>
  <c r="L430" i="1"/>
  <c r="L1551" i="1"/>
  <c r="L1892" i="1"/>
  <c r="L1166" i="1"/>
  <c r="L350" i="1"/>
  <c r="L431" i="1"/>
  <c r="L1167" i="1"/>
  <c r="L1897" i="1"/>
  <c r="L302" i="1"/>
  <c r="L1339" i="1"/>
  <c r="L81" i="1"/>
  <c r="L1901" i="1"/>
  <c r="L853" i="1"/>
  <c r="L939" i="1"/>
  <c r="L1407" i="1"/>
  <c r="L270" i="1"/>
  <c r="L1906" i="1"/>
  <c r="L1907" i="1"/>
  <c r="L854" i="1"/>
  <c r="L1721" i="1"/>
  <c r="L432" i="1"/>
  <c r="L1911" i="1"/>
  <c r="L1819" i="1"/>
  <c r="L1571" i="1"/>
  <c r="L1914" i="1"/>
  <c r="L507" i="1"/>
  <c r="L918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706" i="1"/>
  <c r="R1904" i="1"/>
  <c r="R1317" i="1"/>
  <c r="R1764" i="1"/>
  <c r="R274" i="1"/>
  <c r="R878" i="1"/>
  <c r="R306" i="1"/>
  <c r="R1881" i="1"/>
  <c r="R158" i="1"/>
  <c r="R707" i="1"/>
  <c r="R307" i="1"/>
  <c r="R159" i="1"/>
  <c r="R1905" i="1"/>
  <c r="R1058" i="1"/>
  <c r="R880" i="1"/>
  <c r="R1219" i="1"/>
  <c r="R1613" i="1"/>
  <c r="R1429" i="1"/>
  <c r="R1614" i="1"/>
  <c r="R1902" i="1"/>
  <c r="R1913" i="1"/>
  <c r="R26" i="1"/>
  <c r="R1502" i="1"/>
  <c r="R985" i="1"/>
  <c r="R511" i="1"/>
  <c r="R1903" i="1"/>
  <c r="R1875" i="1"/>
  <c r="R1059" i="1"/>
  <c r="R1822" i="1"/>
  <c r="R1493" i="1"/>
  <c r="R923" i="1"/>
  <c r="R708" i="1"/>
  <c r="R512" i="1"/>
  <c r="R170" i="1"/>
  <c r="R943" i="1"/>
  <c r="R46" i="1"/>
  <c r="R41" i="1"/>
  <c r="R1343" i="1"/>
  <c r="R1344" i="1"/>
  <c r="R102" i="1"/>
  <c r="R1769" i="1"/>
  <c r="R965" i="1"/>
  <c r="R882" i="1"/>
  <c r="R363" i="1"/>
  <c r="R308" i="1"/>
  <c r="R1060" i="1"/>
  <c r="R1615" i="1"/>
  <c r="R1184" i="1"/>
  <c r="R171" i="1"/>
  <c r="R1061" i="1"/>
  <c r="R1916" i="1"/>
  <c r="R1511" i="1"/>
  <c r="R944" i="1"/>
  <c r="R1062" i="1"/>
  <c r="R1230" i="1"/>
  <c r="R709" i="1"/>
  <c r="R963" i="1"/>
  <c r="R966" i="1"/>
  <c r="R1598" i="1"/>
  <c r="R967" i="1"/>
  <c r="R122" i="1"/>
  <c r="R1616" i="1"/>
  <c r="R1432" i="1"/>
  <c r="R1064" i="1"/>
  <c r="R445" i="1"/>
  <c r="R42" i="1"/>
  <c r="R1770" i="1"/>
  <c r="R1036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1882" i="1"/>
  <c r="R1771" i="1"/>
  <c r="R276" i="1"/>
  <c r="R437" i="1"/>
  <c r="R615" i="1"/>
  <c r="R713" i="1"/>
  <c r="R651" i="1"/>
  <c r="R446" i="1"/>
  <c r="R1324" i="1"/>
  <c r="R715" i="1"/>
  <c r="R172" i="1"/>
  <c r="R513" i="1"/>
  <c r="R925" i="1"/>
  <c r="R1240" i="1"/>
  <c r="R509" i="1"/>
  <c r="R447" i="1"/>
  <c r="R1772" i="1"/>
  <c r="R309" i="1"/>
  <c r="R608" i="1"/>
  <c r="R858" i="1"/>
  <c r="R945" i="1"/>
  <c r="R1345" i="1"/>
  <c r="R49" i="1"/>
  <c r="R304" i="1"/>
  <c r="R153" i="1"/>
  <c r="R716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9" i="1"/>
  <c r="R103" i="1"/>
  <c r="R272" i="1"/>
  <c r="R1065" i="1"/>
  <c r="R1434" i="1"/>
  <c r="R599" i="1"/>
  <c r="R514" i="1"/>
  <c r="R1580" i="1"/>
  <c r="R717" i="1"/>
  <c r="R50" i="1"/>
  <c r="R652" i="1"/>
  <c r="R1049" i="1"/>
  <c r="R1435" i="1"/>
  <c r="R1436" i="1"/>
  <c r="R928" i="1"/>
  <c r="R941" i="1"/>
  <c r="R1328" i="1"/>
  <c r="R856" i="1"/>
  <c r="R1066" i="1"/>
  <c r="R1037" i="1"/>
  <c r="R883" i="1"/>
  <c r="R160" i="1"/>
  <c r="R161" i="1"/>
  <c r="R162" i="1"/>
  <c r="R163" i="1"/>
  <c r="R164" i="1"/>
  <c r="R165" i="1"/>
  <c r="R166" i="1"/>
  <c r="R167" i="1"/>
  <c r="R168" i="1"/>
  <c r="R169" i="1"/>
  <c r="R653" i="1"/>
  <c r="R1618" i="1"/>
  <c r="R1223" i="1"/>
  <c r="R173" i="1"/>
  <c r="R1067" i="1"/>
  <c r="R1581" i="1"/>
  <c r="R310" i="1"/>
  <c r="R1224" i="1"/>
  <c r="R705" i="1"/>
  <c r="R1818" i="1"/>
  <c r="R156" i="1"/>
  <c r="R1847" i="1"/>
  <c r="R1033" i="1"/>
  <c r="R183" i="1"/>
  <c r="R184" i="1"/>
  <c r="R185" i="1"/>
  <c r="R186" i="1"/>
  <c r="R187" i="1"/>
  <c r="R188" i="1"/>
  <c r="R364" i="1"/>
  <c r="R1068" i="1"/>
  <c r="R718" i="1"/>
  <c r="R443" i="1"/>
  <c r="R375" i="1"/>
  <c r="R311" i="1"/>
  <c r="R174" i="1"/>
  <c r="R16" i="1"/>
  <c r="R616" i="1"/>
  <c r="R885" i="1"/>
  <c r="R1347" i="1"/>
  <c r="R123" i="1"/>
  <c r="R201" i="1"/>
  <c r="R202" i="1"/>
  <c r="R203" i="1"/>
  <c r="R277" i="1"/>
  <c r="R312" i="1"/>
  <c r="R99" i="1"/>
  <c r="R278" i="1"/>
  <c r="R17" i="1"/>
  <c r="R1241" i="1"/>
  <c r="R51" i="1"/>
  <c r="R211" i="1"/>
  <c r="R212" i="1"/>
  <c r="R213" i="1"/>
  <c r="R376" i="1"/>
  <c r="R860" i="1"/>
  <c r="R946" i="1"/>
  <c r="R719" i="1"/>
  <c r="R720" i="1"/>
  <c r="R1069" i="1"/>
  <c r="R515" i="1"/>
  <c r="R175" i="1"/>
  <c r="R654" i="1"/>
  <c r="R1070" i="1"/>
  <c r="R516" i="1"/>
  <c r="R313" i="1"/>
  <c r="R1030" i="1"/>
  <c r="R517" i="1"/>
  <c r="R1242" i="1"/>
  <c r="R1865" i="1"/>
  <c r="R1071" i="1"/>
  <c r="R36" i="1"/>
  <c r="R18" i="1"/>
  <c r="R986" i="1"/>
  <c r="R1841" i="1"/>
  <c r="R377" i="1"/>
  <c r="R600" i="1"/>
  <c r="R1820" i="1"/>
  <c r="R930" i="1"/>
  <c r="R1243" i="1"/>
  <c r="R378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1244" i="1"/>
  <c r="R1245" i="1"/>
  <c r="R987" i="1"/>
  <c r="R176" i="1"/>
  <c r="R518" i="1"/>
  <c r="R1348" i="1"/>
  <c r="R1072" i="1"/>
  <c r="R989" i="1"/>
  <c r="R1074" i="1"/>
  <c r="R1075" i="1"/>
  <c r="R1556" i="1"/>
  <c r="R947" i="1"/>
  <c r="R1597" i="1"/>
  <c r="R1349" i="1"/>
  <c r="R1773" i="1"/>
  <c r="R275" i="1"/>
  <c r="R1842" i="1"/>
  <c r="R1409" i="1"/>
  <c r="R721" i="1"/>
  <c r="R1774" i="1"/>
  <c r="R289" i="1"/>
  <c r="R290" i="1"/>
  <c r="R291" i="1"/>
  <c r="R292" i="1"/>
  <c r="R293" i="1"/>
  <c r="R294" i="1"/>
  <c r="R295" i="1"/>
  <c r="R296" i="1"/>
  <c r="R297" i="1"/>
  <c r="R298" i="1"/>
  <c r="R299" i="1"/>
  <c r="R1077" i="1"/>
  <c r="R519" i="1"/>
  <c r="R1079" i="1"/>
  <c r="R1883" i="1"/>
  <c r="R1512" i="1"/>
  <c r="R1246" i="1"/>
  <c r="R15" i="1"/>
  <c r="R877" i="1"/>
  <c r="R362" i="1"/>
  <c r="R607" i="1"/>
  <c r="R1080" i="1"/>
  <c r="R722" i="1"/>
  <c r="R655" i="1"/>
  <c r="R1342" i="1"/>
  <c r="R990" i="1"/>
  <c r="R1775" i="1"/>
  <c r="R314" i="1"/>
  <c r="R279" i="1"/>
  <c r="R992" i="1"/>
  <c r="R379" i="1"/>
  <c r="R694" i="1"/>
  <c r="R1050" i="1"/>
  <c r="R177" i="1"/>
  <c r="R508" i="1"/>
  <c r="R520" i="1"/>
  <c r="R1823" i="1"/>
  <c r="R861" i="1"/>
  <c r="R1513" i="1"/>
  <c r="R1619" i="1"/>
  <c r="R1081" i="1"/>
  <c r="R521" i="1"/>
  <c r="R1620" i="1"/>
  <c r="R1912" i="1"/>
  <c r="R333" i="1"/>
  <c r="R334" i="1"/>
  <c r="R335" i="1"/>
  <c r="R336" i="1"/>
  <c r="R37" i="1"/>
  <c r="R1438" i="1"/>
  <c r="R1622" i="1"/>
  <c r="R1894" i="1"/>
  <c r="R1039" i="1"/>
  <c r="R1726" i="1"/>
  <c r="R343" i="1"/>
  <c r="R344" i="1"/>
  <c r="R345" i="1"/>
  <c r="R346" i="1"/>
  <c r="R347" i="1"/>
  <c r="R656" i="1"/>
  <c r="R1173" i="1"/>
  <c r="R52" i="1"/>
  <c r="R724" i="1"/>
  <c r="R1776" i="1"/>
  <c r="R1824" i="1"/>
  <c r="R522" i="1"/>
  <c r="R1439" i="1"/>
  <c r="R315" i="1"/>
  <c r="R1350" i="1"/>
  <c r="R438" i="1"/>
  <c r="R280" i="1"/>
  <c r="R1247" i="1"/>
  <c r="R316" i="1"/>
  <c r="R523" i="1"/>
  <c r="R994" i="1"/>
  <c r="R886" i="1"/>
  <c r="R365" i="1"/>
  <c r="R366" i="1"/>
  <c r="R367" i="1"/>
  <c r="R368" i="1"/>
  <c r="R369" i="1"/>
  <c r="R370" i="1"/>
  <c r="R371" i="1"/>
  <c r="R372" i="1"/>
  <c r="R373" i="1"/>
  <c r="R374" i="1"/>
  <c r="R178" i="1"/>
  <c r="R317" i="1"/>
  <c r="R380" i="1"/>
  <c r="R524" i="1"/>
  <c r="R1082" i="1"/>
  <c r="R998" i="1"/>
  <c r="R1351" i="1"/>
  <c r="R281" i="1"/>
  <c r="R725" i="1"/>
  <c r="R1515" i="1"/>
  <c r="R1327" i="1"/>
  <c r="R1440" i="1"/>
  <c r="R862" i="1"/>
  <c r="R1083" i="1"/>
  <c r="R116" i="1"/>
  <c r="R525" i="1"/>
  <c r="R527" i="1"/>
  <c r="R106" i="1"/>
  <c r="R1040" i="1"/>
  <c r="R948" i="1"/>
  <c r="R658" i="1"/>
  <c r="R1352" i="1"/>
  <c r="R726" i="1"/>
  <c r="R38" i="1"/>
  <c r="R53" i="1"/>
  <c r="R1032" i="1"/>
  <c r="R100" i="1"/>
  <c r="R1353" i="1"/>
  <c r="R117" i="1"/>
  <c r="R31" i="1"/>
  <c r="R528" i="1"/>
  <c r="R1054" i="1"/>
  <c r="R1084" i="1"/>
  <c r="R1729" i="1"/>
  <c r="R35" i="1"/>
  <c r="R107" i="1"/>
  <c r="R54" i="1"/>
  <c r="R412" i="1"/>
  <c r="R413" i="1"/>
  <c r="R1895" i="1"/>
  <c r="R1866" i="1"/>
  <c r="R1848" i="1"/>
  <c r="R1838" i="1"/>
  <c r="R1777" i="1"/>
  <c r="R1758" i="1"/>
  <c r="R1741" i="1"/>
  <c r="R1742" i="1"/>
  <c r="R422" i="1"/>
  <c r="R1694" i="1"/>
  <c r="R1896" i="1"/>
  <c r="R425" i="1"/>
  <c r="R1623" i="1"/>
  <c r="R1624" i="1"/>
  <c r="R1778" i="1"/>
  <c r="R1625" i="1"/>
  <c r="R1827" i="1"/>
  <c r="R1807" i="1"/>
  <c r="R1557" i="1"/>
  <c r="R1558" i="1"/>
  <c r="R434" i="1"/>
  <c r="R1695" i="1"/>
  <c r="R1516" i="1"/>
  <c r="R1517" i="1"/>
  <c r="R1808" i="1"/>
  <c r="R1850" i="1"/>
  <c r="R1441" i="1"/>
  <c r="R1442" i="1"/>
  <c r="R1443" i="1"/>
  <c r="R1444" i="1"/>
  <c r="R1415" i="1"/>
  <c r="R1884" i="1"/>
  <c r="R1354" i="1"/>
  <c r="R1329" i="1"/>
  <c r="R1840" i="1"/>
  <c r="R449" i="1"/>
  <c r="R450" i="1"/>
  <c r="R1626" i="1"/>
  <c r="R1315" i="1"/>
  <c r="R1248" i="1"/>
  <c r="R1730" i="1"/>
  <c r="R1250" i="1"/>
  <c r="R1251" i="1"/>
  <c r="R1518" i="1"/>
  <c r="R1225" i="1"/>
  <c r="R459" i="1"/>
  <c r="R1213" i="1"/>
  <c r="R461" i="1"/>
  <c r="R1627" i="1"/>
  <c r="R1185" i="1"/>
  <c r="R464" i="1"/>
  <c r="R1891" i="1"/>
  <c r="R1878" i="1"/>
  <c r="R1899" i="1"/>
  <c r="R1628" i="1"/>
  <c r="R1810" i="1"/>
  <c r="R1630" i="1"/>
  <c r="R471" i="1"/>
  <c r="R1041" i="1"/>
  <c r="R1845" i="1"/>
  <c r="R1816" i="1"/>
  <c r="R1867" i="1"/>
  <c r="R1631" i="1"/>
  <c r="R1779" i="1"/>
  <c r="R1756" i="1"/>
  <c r="R968" i="1"/>
  <c r="R970" i="1"/>
  <c r="R1696" i="1"/>
  <c r="R971" i="1"/>
  <c r="R1410" i="1"/>
  <c r="R1915" i="1"/>
  <c r="R485" i="1"/>
  <c r="R1231" i="1"/>
  <c r="R949" i="1"/>
  <c r="R1885" i="1"/>
  <c r="R921" i="1"/>
  <c r="R1836" i="1"/>
  <c r="R1519" i="1"/>
  <c r="R888" i="1"/>
  <c r="R889" i="1"/>
  <c r="R1828" i="1"/>
  <c r="R1330" i="1"/>
  <c r="R1187" i="1"/>
  <c r="R1325" i="1"/>
  <c r="R1719" i="1"/>
  <c r="R1811" i="1"/>
  <c r="R1908" i="1"/>
  <c r="R728" i="1"/>
  <c r="R502" i="1"/>
  <c r="R503" i="1"/>
  <c r="R729" i="1"/>
  <c r="R1445" i="1"/>
  <c r="R1632" i="1"/>
  <c r="R1085" i="1"/>
  <c r="R730" i="1"/>
  <c r="R731" i="1"/>
  <c r="R1864" i="1"/>
  <c r="R695" i="1"/>
  <c r="R1909" i="1"/>
  <c r="R1596" i="1"/>
  <c r="R1817" i="1"/>
  <c r="R1355" i="1"/>
  <c r="R1780" i="1"/>
  <c r="R1503" i="1"/>
  <c r="R1781" i="1"/>
  <c r="R1574" i="1"/>
  <c r="R1763" i="1"/>
  <c r="R617" i="1"/>
  <c r="R1358" i="1"/>
  <c r="R1633" i="1"/>
  <c r="R1086" i="1"/>
  <c r="R610" i="1"/>
  <c r="R526" i="1"/>
  <c r="R529" i="1"/>
  <c r="R1331" i="1"/>
  <c r="R530" i="1"/>
  <c r="R532" i="1"/>
  <c r="R531" i="1"/>
  <c r="R533" i="1"/>
  <c r="R506" i="1"/>
  <c r="R1359" i="1"/>
  <c r="R1886" i="1"/>
  <c r="R1814" i="1"/>
  <c r="R1222" i="1"/>
  <c r="R1634" i="1"/>
  <c r="R448" i="1"/>
  <c r="R451" i="1"/>
  <c r="R541" i="1"/>
  <c r="R1635" i="1"/>
  <c r="R1446" i="1"/>
  <c r="R1447" i="1"/>
  <c r="R452" i="1"/>
  <c r="R453" i="1"/>
  <c r="R1782" i="1"/>
  <c r="R1829" i="1"/>
  <c r="R549" i="1"/>
  <c r="R1783" i="1"/>
  <c r="R551" i="1"/>
  <c r="R552" i="1"/>
  <c r="R1360" i="1"/>
  <c r="R381" i="1"/>
  <c r="R1361" i="1"/>
  <c r="R556" i="1"/>
  <c r="R1088" i="1"/>
  <c r="R558" i="1"/>
  <c r="R1636" i="1"/>
  <c r="R1715" i="1"/>
  <c r="R561" i="1"/>
  <c r="R562" i="1"/>
  <c r="R1697" i="1"/>
  <c r="R1745" i="1"/>
  <c r="R565" i="1"/>
  <c r="R1910" i="1"/>
  <c r="R1784" i="1"/>
  <c r="R1637" i="1"/>
  <c r="R999" i="1"/>
  <c r="R1577" i="1"/>
  <c r="R571" i="1"/>
  <c r="R972" i="1"/>
  <c r="R318" i="1"/>
  <c r="R1731" i="1"/>
  <c r="R1887" i="1"/>
  <c r="R1716" i="1"/>
  <c r="R1868" i="1"/>
  <c r="R578" i="1"/>
  <c r="R1252" i="1"/>
  <c r="R1684" i="1"/>
  <c r="R1362" i="1"/>
  <c r="R1812" i="1"/>
  <c r="R583" i="1"/>
  <c r="R454" i="1"/>
  <c r="R1363" i="1"/>
  <c r="R1332" i="1"/>
  <c r="R587" i="1"/>
  <c r="R588" i="1"/>
  <c r="R1698" i="1"/>
  <c r="R1449" i="1"/>
  <c r="R1090" i="1"/>
  <c r="R1732" i="1"/>
  <c r="R593" i="1"/>
  <c r="R594" i="1"/>
  <c r="R1494" i="1"/>
  <c r="R271" i="1"/>
  <c r="R597" i="1"/>
  <c r="R732" i="1"/>
  <c r="R1091" i="1"/>
  <c r="R1092" i="1"/>
  <c r="R179" i="1"/>
  <c r="R1450" i="1"/>
  <c r="R1851" i="1"/>
  <c r="R1253" i="1"/>
  <c r="R734" i="1"/>
  <c r="R606" i="1"/>
  <c r="R180" i="1"/>
  <c r="R1638" i="1"/>
  <c r="R609" i="1"/>
  <c r="R382" i="1"/>
  <c r="R181" i="1"/>
  <c r="R182" i="1"/>
  <c r="R736" i="1"/>
  <c r="R1452" i="1"/>
  <c r="R1453" i="1"/>
  <c r="R1456" i="1"/>
  <c r="R1364" i="1"/>
  <c r="R1639" i="1"/>
  <c r="R1599" i="1"/>
  <c r="R1888" i="1"/>
  <c r="R689" i="1"/>
  <c r="R1699" i="1"/>
  <c r="R455" i="1"/>
  <c r="R737" i="1"/>
  <c r="R1852" i="1"/>
  <c r="R1746" i="1"/>
  <c r="R1188" i="1"/>
  <c r="R148" i="1"/>
  <c r="R629" i="1"/>
  <c r="R1000" i="1"/>
  <c r="R1365" i="1"/>
  <c r="R1583" i="1"/>
  <c r="R319" i="1"/>
  <c r="R1001" i="1"/>
  <c r="R635" i="1"/>
  <c r="R1642" i="1"/>
  <c r="R1520" i="1"/>
  <c r="R1643" i="1"/>
  <c r="R1645" i="1"/>
  <c r="R1647" i="1"/>
  <c r="R641" i="1"/>
  <c r="R1860" i="1"/>
  <c r="R1367" i="1"/>
  <c r="R1893" i="1"/>
  <c r="R890" i="1"/>
  <c r="R1254" i="1"/>
  <c r="R1522" i="1"/>
  <c r="R1524" i="1"/>
  <c r="R534" i="1"/>
  <c r="R1525" i="1"/>
  <c r="R535" i="1"/>
  <c r="R1256" i="1"/>
  <c r="R536" i="1"/>
  <c r="R1751" i="1"/>
  <c r="R1457" i="1"/>
  <c r="R1093" i="1"/>
  <c r="R657" i="1"/>
  <c r="R1747" i="1"/>
  <c r="R659" i="1"/>
  <c r="R101" i="1"/>
  <c r="R661" i="1"/>
  <c r="R1717" i="1"/>
  <c r="R855" i="1"/>
  <c r="R738" i="1"/>
  <c r="R739" i="1"/>
  <c r="R666" i="1"/>
  <c r="R667" i="1"/>
  <c r="R668" i="1"/>
  <c r="R55" i="1"/>
  <c r="R537" i="1"/>
  <c r="R671" i="1"/>
  <c r="R1257" i="1"/>
  <c r="R56" i="1"/>
  <c r="R740" i="1"/>
  <c r="R1559" i="1"/>
  <c r="R1094" i="1"/>
  <c r="R677" i="1"/>
  <c r="R1700" i="1"/>
  <c r="R57" i="1"/>
  <c r="R320" i="1"/>
  <c r="R1595" i="1"/>
  <c r="R1785" i="1"/>
  <c r="R1096" i="1"/>
  <c r="R1898" i="1"/>
  <c r="R1560" i="1"/>
  <c r="R1607" i="1"/>
  <c r="R741" i="1"/>
  <c r="R742" i="1"/>
  <c r="R743" i="1"/>
  <c r="R744" i="1"/>
  <c r="R1701" i="1"/>
  <c r="R1786" i="1"/>
  <c r="R691" i="1"/>
  <c r="R1579" i="1"/>
  <c r="R538" i="1"/>
  <c r="R433" i="1"/>
  <c r="R1368" i="1"/>
  <c r="R1258" i="1"/>
  <c r="R383" i="1"/>
  <c r="R700" i="1"/>
  <c r="R701" i="1"/>
  <c r="R149" i="1"/>
  <c r="R1370" i="1"/>
  <c r="R384" i="1"/>
  <c r="R385" i="1"/>
  <c r="R386" i="1"/>
  <c r="R1182" i="1"/>
  <c r="R1600" i="1"/>
  <c r="R973" i="1"/>
  <c r="R710" i="1"/>
  <c r="R711" i="1"/>
  <c r="R712" i="1"/>
  <c r="R686" i="1"/>
  <c r="R714" i="1"/>
  <c r="R1787" i="1"/>
  <c r="R1371" i="1"/>
  <c r="R1216" i="1"/>
  <c r="R1526" i="1"/>
  <c r="R618" i="1"/>
  <c r="R619" i="1"/>
  <c r="R1725" i="1"/>
  <c r="R1028" i="1"/>
  <c r="R723" i="1"/>
  <c r="R1527" i="1"/>
  <c r="R745" i="1"/>
  <c r="R1649" i="1"/>
  <c r="R727" i="1"/>
  <c r="R1789" i="1"/>
  <c r="R1372" i="1"/>
  <c r="R1889" i="1"/>
  <c r="R1411" i="1"/>
  <c r="R1003" i="1"/>
  <c r="R733" i="1"/>
  <c r="R1584" i="1"/>
  <c r="R735" i="1"/>
  <c r="R1259" i="1"/>
  <c r="R1529" i="1"/>
  <c r="R1261" i="1"/>
  <c r="R1262" i="1"/>
  <c r="R539" i="1"/>
  <c r="R321" i="1"/>
  <c r="R540" i="1"/>
  <c r="R1239" i="1"/>
  <c r="R1650" i="1"/>
  <c r="R1853" i="1"/>
  <c r="R950" i="1"/>
  <c r="R1562" i="1"/>
  <c r="R748" i="1"/>
  <c r="R1263" i="1"/>
  <c r="R750" i="1"/>
  <c r="R1530" i="1"/>
  <c r="R752" i="1"/>
  <c r="R753" i="1"/>
  <c r="R1748" i="1"/>
  <c r="R1757" i="1"/>
  <c r="R1830" i="1"/>
  <c r="R1264" i="1"/>
  <c r="R1578" i="1"/>
  <c r="R58" i="1"/>
  <c r="R1459" i="1"/>
  <c r="R746" i="1"/>
  <c r="R456" i="1"/>
  <c r="R1097" i="1"/>
  <c r="R189" i="1"/>
  <c r="R1265" i="1"/>
  <c r="R1601" i="1"/>
  <c r="R1603" i="1"/>
  <c r="R1189" i="1"/>
  <c r="R891" i="1"/>
  <c r="R747" i="1"/>
  <c r="R1461" i="1"/>
  <c r="R749" i="1"/>
  <c r="R751" i="1"/>
  <c r="R1462" i="1"/>
  <c r="R1790" i="1"/>
  <c r="R1702" i="1"/>
  <c r="R1221" i="1"/>
  <c r="R1191" i="1"/>
  <c r="R1192" i="1"/>
  <c r="R1004" i="1"/>
  <c r="R611" i="1"/>
  <c r="R442" i="1"/>
  <c r="R1098" i="1"/>
  <c r="R1005" i="1"/>
  <c r="R974" i="1"/>
  <c r="R1791" i="1"/>
  <c r="R1759" i="1"/>
  <c r="R1266" i="1"/>
  <c r="R1412" i="1"/>
  <c r="R1268" i="1"/>
  <c r="R1869" i="1"/>
  <c r="R1463" i="1"/>
  <c r="R1373" i="1"/>
  <c r="R754" i="1"/>
  <c r="R190" i="1"/>
  <c r="R387" i="1"/>
  <c r="R542" i="1"/>
  <c r="R191" i="1"/>
  <c r="R1006" i="1"/>
  <c r="R1464" i="1"/>
  <c r="R801" i="1"/>
  <c r="R192" i="1"/>
  <c r="R755" i="1"/>
  <c r="R804" i="1"/>
  <c r="R1651" i="1"/>
  <c r="R1099" i="1"/>
  <c r="R1374" i="1"/>
  <c r="R1652" i="1"/>
  <c r="R1815" i="1"/>
  <c r="R810" i="1"/>
  <c r="R811" i="1"/>
  <c r="R388" i="1"/>
  <c r="R696" i="1"/>
  <c r="R1704" i="1"/>
  <c r="R1101" i="1"/>
  <c r="R1653" i="1"/>
  <c r="R1102" i="1"/>
  <c r="R1654" i="1"/>
  <c r="R819" i="1"/>
  <c r="R820" i="1"/>
  <c r="R892" i="1"/>
  <c r="R822" i="1"/>
  <c r="R756" i="1"/>
  <c r="R757" i="1"/>
  <c r="R825" i="1"/>
  <c r="R976" i="1"/>
  <c r="R1465" i="1"/>
  <c r="R828" i="1"/>
  <c r="R1007" i="1"/>
  <c r="R1375" i="1"/>
  <c r="R660" i="1"/>
  <c r="R832" i="1"/>
  <c r="R833" i="1"/>
  <c r="R543" i="1"/>
  <c r="R322" i="1"/>
  <c r="R836" i="1"/>
  <c r="R323" i="1"/>
  <c r="R1733" i="1"/>
  <c r="R693" i="1"/>
  <c r="R840" i="1"/>
  <c r="R662" i="1"/>
  <c r="R758" i="1"/>
  <c r="R843" i="1"/>
  <c r="R1034" i="1"/>
  <c r="R845" i="1"/>
  <c r="R1008" i="1"/>
  <c r="R1879" i="1"/>
  <c r="R759" i="1"/>
  <c r="R544" i="1"/>
  <c r="R1103" i="1"/>
  <c r="R545" i="1"/>
  <c r="R1057" i="1"/>
  <c r="R951" i="1"/>
  <c r="R620" i="1"/>
  <c r="R1181" i="1"/>
  <c r="R1504" i="1"/>
  <c r="R857" i="1"/>
  <c r="R1655" i="1"/>
  <c r="R859" i="1"/>
  <c r="R760" i="1"/>
  <c r="R643" i="1"/>
  <c r="R546" i="1"/>
  <c r="R1193" i="1"/>
  <c r="R663" i="1"/>
  <c r="R865" i="1"/>
  <c r="R1466" i="1"/>
  <c r="R1106" i="1"/>
  <c r="R1549" i="1"/>
  <c r="R1377" i="1"/>
  <c r="R601" i="1"/>
  <c r="R1107" i="1"/>
  <c r="R761" i="1"/>
  <c r="R1656" i="1"/>
  <c r="R1467" i="1"/>
  <c r="R1813" i="1"/>
  <c r="R1657" i="1"/>
  <c r="R457" i="1"/>
  <c r="R644" i="1"/>
  <c r="R879" i="1"/>
  <c r="R32" i="1"/>
  <c r="R881" i="1"/>
  <c r="R762" i="1"/>
  <c r="R124" i="1"/>
  <c r="R884" i="1"/>
  <c r="R1658" i="1"/>
  <c r="R1009" i="1"/>
  <c r="R887" i="1"/>
  <c r="R1108" i="1"/>
  <c r="R1659" i="1"/>
  <c r="R621" i="1"/>
  <c r="R547" i="1"/>
  <c r="R548" i="1"/>
  <c r="R1269" i="1"/>
  <c r="R1271" i="1"/>
  <c r="R895" i="1"/>
  <c r="R1900" i="1"/>
  <c r="R897" i="1"/>
  <c r="R1109" i="1"/>
  <c r="R664" i="1"/>
  <c r="R647" i="1"/>
  <c r="R1563" i="1"/>
  <c r="R622" i="1"/>
  <c r="R903" i="1"/>
  <c r="R1509" i="1"/>
  <c r="R1550" i="1"/>
  <c r="R1686" i="1"/>
  <c r="R665" i="1"/>
  <c r="R908" i="1"/>
  <c r="R909" i="1"/>
  <c r="R1378" i="1"/>
  <c r="R763" i="1"/>
  <c r="R912" i="1"/>
  <c r="R863" i="1"/>
  <c r="R1831" i="1"/>
  <c r="R915" i="1"/>
  <c r="R1110" i="1"/>
  <c r="R917" i="1"/>
  <c r="R1232" i="1"/>
  <c r="R919" i="1"/>
  <c r="R1792" i="1"/>
  <c r="R1048" i="1"/>
  <c r="R1426" i="1"/>
  <c r="R193" i="1"/>
  <c r="R924" i="1"/>
  <c r="R389" i="1"/>
  <c r="R926" i="1"/>
  <c r="R927" i="1"/>
  <c r="R764" i="1"/>
  <c r="R929" i="1"/>
  <c r="R324" i="1"/>
  <c r="R194" i="1"/>
  <c r="R59" i="1"/>
  <c r="R1111" i="1"/>
  <c r="R458" i="1"/>
  <c r="R765" i="1"/>
  <c r="R460" i="1"/>
  <c r="R614" i="1"/>
  <c r="R766" i="1"/>
  <c r="R767" i="1"/>
  <c r="R1112" i="1"/>
  <c r="R1468" i="1"/>
  <c r="R942" i="1"/>
  <c r="R390" i="1"/>
  <c r="R391" i="1"/>
  <c r="R1113" i="1"/>
  <c r="R1765" i="1"/>
  <c r="R623" i="1"/>
  <c r="R1705" i="1"/>
  <c r="R1116" i="1"/>
  <c r="R1379" i="1"/>
  <c r="R768" i="1"/>
  <c r="R1585" i="1"/>
  <c r="R1564" i="1"/>
  <c r="R1118" i="1"/>
  <c r="R697" i="1"/>
  <c r="R1469" i="1"/>
  <c r="R1846" i="1"/>
  <c r="R669" i="1"/>
  <c r="R959" i="1"/>
  <c r="R960" i="1"/>
  <c r="R624" i="1"/>
  <c r="R1722" i="1"/>
  <c r="R1380" i="1"/>
  <c r="R1793" i="1"/>
  <c r="R1470" i="1"/>
  <c r="R60" i="1"/>
  <c r="R195" i="1"/>
  <c r="R769" i="1"/>
  <c r="R969" i="1"/>
  <c r="R698" i="1"/>
  <c r="R1471" i="1"/>
  <c r="R392" i="1"/>
  <c r="R1119" i="1"/>
  <c r="R150" i="1"/>
  <c r="R975" i="1"/>
  <c r="R625" i="1"/>
  <c r="R1272" i="1"/>
  <c r="R770" i="1"/>
  <c r="R771" i="1"/>
  <c r="R393" i="1"/>
  <c r="R981" i="1"/>
  <c r="R1011" i="1"/>
  <c r="R1606" i="1"/>
  <c r="R1122" i="1"/>
  <c r="R139" i="1"/>
  <c r="R550" i="1"/>
  <c r="R553" i="1"/>
  <c r="R988" i="1"/>
  <c r="R1381" i="1"/>
  <c r="R1273" i="1"/>
  <c r="R991" i="1"/>
  <c r="R1427" i="1"/>
  <c r="R993" i="1"/>
  <c r="R864" i="1"/>
  <c r="R995" i="1"/>
  <c r="R996" i="1"/>
  <c r="R997" i="1"/>
  <c r="R1706" i="1"/>
  <c r="R1051" i="1"/>
  <c r="R626" i="1"/>
  <c r="R1821" i="1"/>
  <c r="R1002" i="1"/>
  <c r="R1760" i="1"/>
  <c r="R499" i="1"/>
  <c r="R1195" i="1"/>
  <c r="R1723" i="1"/>
  <c r="R1795" i="1"/>
  <c r="R1012" i="1"/>
  <c r="R1229" i="1"/>
  <c r="R1010" i="1"/>
  <c r="R554" i="1"/>
  <c r="R1123" i="1"/>
  <c r="R1013" i="1"/>
  <c r="R61" i="1"/>
  <c r="R196" i="1"/>
  <c r="R462" i="1"/>
  <c r="R1274" i="1"/>
  <c r="R670" i="1"/>
  <c r="R1707" i="1"/>
  <c r="R1020" i="1"/>
  <c r="R1237" i="1"/>
  <c r="R555" i="1"/>
  <c r="R108" i="1"/>
  <c r="R1565" i="1"/>
  <c r="R1124" i="1"/>
  <c r="R1708" i="1"/>
  <c r="R1572" i="1"/>
  <c r="R1660" i="1"/>
  <c r="R1472" i="1"/>
  <c r="R893" i="1"/>
  <c r="R325" i="1"/>
  <c r="R672" i="1"/>
  <c r="R1196" i="1"/>
  <c r="R394" i="1"/>
  <c r="R1035" i="1"/>
  <c r="R931" i="1"/>
  <c r="R772" i="1"/>
  <c r="R1038" i="1"/>
  <c r="R894" i="1"/>
  <c r="R1473" i="1"/>
  <c r="R288" i="1"/>
  <c r="R1042" i="1"/>
  <c r="R1043" i="1"/>
  <c r="R1044" i="1"/>
  <c r="R557" i="1"/>
  <c r="R773" i="1"/>
  <c r="R1276" i="1"/>
  <c r="R1832" i="1"/>
  <c r="R1197" i="1"/>
  <c r="R559" i="1"/>
  <c r="R1661" i="1"/>
  <c r="R774" i="1"/>
  <c r="R1053" i="1"/>
  <c r="R20" i="1"/>
  <c r="R775" i="1"/>
  <c r="R776" i="1"/>
  <c r="R62" i="1"/>
  <c r="R23" i="1"/>
  <c r="R1277" i="1"/>
  <c r="R1474" i="1"/>
  <c r="R439" i="1"/>
  <c r="R395" i="1"/>
  <c r="R1063" i="1"/>
  <c r="R1382" i="1"/>
  <c r="R282" i="1"/>
  <c r="R777" i="1"/>
  <c r="R560" i="1"/>
  <c r="R1586" i="1"/>
  <c r="R1796" i="1"/>
  <c r="R463" i="1"/>
  <c r="R326" i="1"/>
  <c r="R118" i="1"/>
  <c r="R1073" i="1"/>
  <c r="R1278" i="1"/>
  <c r="R778" i="1"/>
  <c r="R1076" i="1"/>
  <c r="R1861" i="1"/>
  <c r="R1078" i="1"/>
  <c r="R940" i="1"/>
  <c r="R699" i="1"/>
  <c r="R396" i="1"/>
  <c r="R1383" i="1"/>
  <c r="R1687" i="1"/>
  <c r="R779" i="1"/>
  <c r="R602" i="1"/>
  <c r="R1662" i="1"/>
  <c r="R1087" i="1"/>
  <c r="R1855" i="1"/>
  <c r="R1089" i="1"/>
  <c r="R1029" i="1"/>
  <c r="R197" i="1"/>
  <c r="R1279" i="1"/>
  <c r="R465" i="1"/>
  <c r="R702" i="1"/>
  <c r="R1095" i="1"/>
  <c r="R1663" i="1"/>
  <c r="R1014" i="1"/>
  <c r="R1475" i="1"/>
  <c r="R1384" i="1"/>
  <c r="R1100" i="1"/>
  <c r="R1797" i="1"/>
  <c r="R1015" i="1"/>
  <c r="R673" i="1"/>
  <c r="R1104" i="1"/>
  <c r="R1105" i="1"/>
  <c r="R198" i="1"/>
  <c r="R1016" i="1"/>
  <c r="R199" i="1"/>
  <c r="R1125" i="1"/>
  <c r="R645" i="1"/>
  <c r="R1174" i="1"/>
  <c r="R1798" i="1"/>
  <c r="R1495" i="1"/>
  <c r="R1114" i="1"/>
  <c r="R1115" i="1"/>
  <c r="R1691" i="1"/>
  <c r="R1117" i="1"/>
  <c r="R1280" i="1"/>
  <c r="R896" i="1"/>
  <c r="R1120" i="1"/>
  <c r="R1121" i="1"/>
  <c r="R1531" i="1"/>
  <c r="R1281" i="1"/>
  <c r="R1768" i="1"/>
  <c r="R563" i="1"/>
  <c r="R952" i="1"/>
  <c r="R1587" i="1"/>
  <c r="R466" i="1"/>
  <c r="R1129" i="1"/>
  <c r="R22" i="1"/>
  <c r="R1126" i="1"/>
  <c r="R674" i="1"/>
  <c r="R1055" i="1"/>
  <c r="R1134" i="1"/>
  <c r="R467" i="1"/>
  <c r="R1136" i="1"/>
  <c r="R1127" i="1"/>
  <c r="R1532" i="1"/>
  <c r="R1139" i="1"/>
  <c r="R1385" i="1"/>
  <c r="R1477" i="1"/>
  <c r="R1386" i="1"/>
  <c r="R648" i="1"/>
  <c r="R780" i="1"/>
  <c r="R1145" i="1"/>
  <c r="R1388" i="1"/>
  <c r="R1147" i="1"/>
  <c r="R781" i="1"/>
  <c r="R1128" i="1"/>
  <c r="R1282" i="1"/>
  <c r="R1151" i="1"/>
  <c r="R932" i="1"/>
  <c r="R1664" i="1"/>
  <c r="R1283" i="1"/>
  <c r="R898" i="1"/>
  <c r="R1156" i="1"/>
  <c r="R564" i="1"/>
  <c r="R1158" i="1"/>
  <c r="R1159" i="1"/>
  <c r="R351" i="1"/>
  <c r="R1389" i="1"/>
  <c r="R782" i="1"/>
  <c r="R200" i="1"/>
  <c r="R305" i="1"/>
  <c r="R1130" i="1"/>
  <c r="R1017" i="1"/>
  <c r="R1310" i="1"/>
  <c r="R899" i="1"/>
  <c r="R642" i="1"/>
  <c r="R1170" i="1"/>
  <c r="R468" i="1"/>
  <c r="R1172" i="1"/>
  <c r="R933" i="1"/>
  <c r="R327" i="1"/>
  <c r="R977" i="1"/>
  <c r="R328" i="1"/>
  <c r="R47" i="1"/>
  <c r="R1178" i="1"/>
  <c r="R1131" i="1"/>
  <c r="R1045" i="1"/>
  <c r="R566" i="1"/>
  <c r="R1834" i="1"/>
  <c r="R329" i="1"/>
  <c r="R1018" i="1"/>
  <c r="R1533" i="1"/>
  <c r="R1186" i="1"/>
  <c r="R1284" i="1"/>
  <c r="R783" i="1"/>
  <c r="R1799" i="1"/>
  <c r="R1190" i="1"/>
  <c r="R567" i="1"/>
  <c r="R1608" i="1"/>
  <c r="R784" i="1"/>
  <c r="R1194" i="1"/>
  <c r="R469" i="1"/>
  <c r="R204" i="1"/>
  <c r="R1510" i="1"/>
  <c r="R1535" i="1"/>
  <c r="R1199" i="1"/>
  <c r="R900" i="1"/>
  <c r="R361" i="1"/>
  <c r="R1019" i="1"/>
  <c r="R1203" i="1"/>
  <c r="R1390" i="1"/>
  <c r="R470" i="1"/>
  <c r="R63" i="1"/>
  <c r="R472" i="1"/>
  <c r="R1413" i="1"/>
  <c r="R1132" i="1"/>
  <c r="R646" i="1"/>
  <c r="R1021" i="1"/>
  <c r="R1536" i="1"/>
  <c r="R205" i="1"/>
  <c r="R1214" i="1"/>
  <c r="R1215" i="1"/>
  <c r="R568" i="1"/>
  <c r="R354" i="1"/>
  <c r="R206" i="1"/>
  <c r="R978" i="1"/>
  <c r="R1220" i="1"/>
  <c r="R785" i="1"/>
  <c r="R1806" i="1"/>
  <c r="R1735" i="1"/>
  <c r="R1478" i="1"/>
  <c r="R1552" i="1"/>
  <c r="R1226" i="1"/>
  <c r="R1227" i="1"/>
  <c r="R786" i="1"/>
  <c r="R397" i="1"/>
  <c r="R207" i="1"/>
  <c r="R208" i="1"/>
  <c r="R1286" i="1"/>
  <c r="R953" i="1"/>
  <c r="R1198" i="1"/>
  <c r="R1718" i="1"/>
  <c r="R64" i="1"/>
  <c r="R140" i="1"/>
  <c r="R1133" i="1"/>
  <c r="R787" i="1"/>
  <c r="R209" i="1"/>
  <c r="R1175" i="1"/>
  <c r="R788" i="1"/>
  <c r="R1135" i="1"/>
  <c r="R356" i="1"/>
  <c r="R569" i="1"/>
  <c r="R1479" i="1"/>
  <c r="R1709" i="1"/>
  <c r="R1553" i="1"/>
  <c r="R1249" i="1"/>
  <c r="R789" i="1"/>
  <c r="R473" i="1"/>
  <c r="R210" i="1"/>
  <c r="R214" i="1"/>
  <c r="R398" i="1"/>
  <c r="R1255" i="1"/>
  <c r="R65" i="1"/>
  <c r="R27" i="1"/>
  <c r="R330" i="1"/>
  <c r="R399" i="1"/>
  <c r="R1260" i="1"/>
  <c r="R215" i="1"/>
  <c r="R790" i="1"/>
  <c r="R650" i="1"/>
  <c r="R1890" i="1"/>
  <c r="R1736" i="1"/>
  <c r="R1500" i="1"/>
  <c r="R1267" i="1"/>
  <c r="R979" i="1"/>
  <c r="R1863" i="1"/>
  <c r="R1270" i="1"/>
  <c r="R791" i="1"/>
  <c r="R1311" i="1"/>
  <c r="R1022" i="1"/>
  <c r="R1710" i="1"/>
  <c r="R1275" i="1"/>
  <c r="R474" i="1"/>
  <c r="R475" i="1"/>
  <c r="R1137" i="1"/>
  <c r="R901" i="1"/>
  <c r="R1538" i="1"/>
  <c r="R792" i="1"/>
  <c r="R104" i="1"/>
  <c r="R1588" i="1"/>
  <c r="R216" i="1"/>
  <c r="R1285" i="1"/>
  <c r="R1287" i="1"/>
  <c r="R675" i="1"/>
  <c r="R1200" i="1"/>
  <c r="R1712" i="1"/>
  <c r="R1870" i="1"/>
  <c r="R1334" i="1"/>
  <c r="R331" i="1"/>
  <c r="R1293" i="1"/>
  <c r="R1312" i="1"/>
  <c r="R1168" i="1"/>
  <c r="R1296" i="1"/>
  <c r="R934" i="1"/>
  <c r="R1298" i="1"/>
  <c r="R1288" i="1"/>
  <c r="R400" i="1"/>
  <c r="R66" i="1"/>
  <c r="R217" i="1"/>
  <c r="R1303" i="1"/>
  <c r="R1539" i="1"/>
  <c r="R1540" i="1"/>
  <c r="R1541" i="1"/>
  <c r="R401" i="1"/>
  <c r="R1685" i="1"/>
  <c r="R332" i="1"/>
  <c r="R1576" i="1"/>
  <c r="R687" i="1"/>
  <c r="R1391" i="1"/>
  <c r="R793" i="1"/>
  <c r="R1138" i="1"/>
  <c r="R1392" i="1"/>
  <c r="R612" i="1"/>
  <c r="R402" i="1"/>
  <c r="R1497" i="1"/>
  <c r="R1872" i="1"/>
  <c r="R498" i="1"/>
  <c r="R1542" i="1"/>
  <c r="R1322" i="1"/>
  <c r="R676" i="1"/>
  <c r="R794" i="1"/>
  <c r="R1201" i="1"/>
  <c r="R570" i="1"/>
  <c r="R920" i="1"/>
  <c r="R1665" i="1"/>
  <c r="R1555" i="1"/>
  <c r="R403" i="1"/>
  <c r="R1543" i="1"/>
  <c r="R922" i="1"/>
  <c r="R1333" i="1"/>
  <c r="R572" i="1"/>
  <c r="R218" i="1"/>
  <c r="R219" i="1"/>
  <c r="R1480" i="1"/>
  <c r="R795" i="1"/>
  <c r="R1140" i="1"/>
  <c r="R1169" i="1"/>
  <c r="R796" i="1"/>
  <c r="R505" i="1"/>
  <c r="R1874" i="1"/>
  <c r="R109" i="1"/>
  <c r="R404" i="1"/>
  <c r="R1346" i="1"/>
  <c r="R1202" i="1"/>
  <c r="R1481" i="1"/>
  <c r="R33" i="1"/>
  <c r="R1835" i="1"/>
  <c r="R220" i="1"/>
  <c r="R1289" i="1"/>
  <c r="R359" i="1"/>
  <c r="R1482" i="1"/>
  <c r="R1408" i="1"/>
  <c r="R1356" i="1"/>
  <c r="R1357" i="1"/>
  <c r="R797" i="1"/>
  <c r="R1335" i="1"/>
  <c r="R141" i="1"/>
  <c r="R1141" i="1"/>
  <c r="R875" i="1"/>
  <c r="R221" i="1"/>
  <c r="R283" i="1"/>
  <c r="R798" i="1"/>
  <c r="R1366" i="1"/>
  <c r="R110" i="1"/>
  <c r="R799" i="1"/>
  <c r="R1369" i="1"/>
  <c r="R119" i="1"/>
  <c r="R1290" i="1"/>
  <c r="R142" i="1"/>
  <c r="R337" i="1"/>
  <c r="R1142" i="1"/>
  <c r="R902" i="1"/>
  <c r="R1376" i="1"/>
  <c r="R800" i="1"/>
  <c r="R1291" i="1"/>
  <c r="R980" i="1"/>
  <c r="R1761" i="1"/>
  <c r="R115" i="1"/>
  <c r="R1545" i="1"/>
  <c r="R866" i="1"/>
  <c r="R1393" i="1"/>
  <c r="R222" i="1"/>
  <c r="R1395" i="1"/>
  <c r="R1387" i="1"/>
  <c r="R1396" i="1"/>
  <c r="R904" i="1"/>
  <c r="R1483" i="1"/>
  <c r="R905" i="1"/>
  <c r="R1397" i="1"/>
  <c r="R802" i="1"/>
  <c r="R1394" i="1"/>
  <c r="R573" i="1"/>
  <c r="R803" i="1"/>
  <c r="R805" i="1"/>
  <c r="R1336" i="1"/>
  <c r="R1399" i="1"/>
  <c r="R1750" i="1"/>
  <c r="R405" i="1"/>
  <c r="R67" i="1"/>
  <c r="R223" i="1"/>
  <c r="R21" i="1"/>
  <c r="R1143" i="1"/>
  <c r="R24" i="1"/>
  <c r="R224" i="1"/>
  <c r="R1666" i="1"/>
  <c r="R406" i="1"/>
  <c r="R476" i="1"/>
  <c r="R867" i="1"/>
  <c r="R954" i="1"/>
  <c r="R627" i="1"/>
  <c r="R1398" i="1"/>
  <c r="R273" i="1"/>
  <c r="R477" i="1"/>
  <c r="R1144" i="1"/>
  <c r="R1418" i="1"/>
  <c r="R1146" i="1"/>
  <c r="R1420" i="1"/>
  <c r="R225" i="1"/>
  <c r="R1422" i="1"/>
  <c r="R1423" i="1"/>
  <c r="R1424" i="1"/>
  <c r="R806" i="1"/>
  <c r="R807" i="1"/>
  <c r="R352" i="1"/>
  <c r="R407" i="1"/>
  <c r="R1749" i="1"/>
  <c r="R1430" i="1"/>
  <c r="R1431" i="1"/>
  <c r="R408" i="1"/>
  <c r="R1433" i="1"/>
  <c r="R906" i="1"/>
  <c r="R628" i="1"/>
  <c r="R1238" i="1"/>
  <c r="R1437" i="1"/>
  <c r="R574" i="1"/>
  <c r="R226" i="1"/>
  <c r="R808" i="1"/>
  <c r="R809" i="1"/>
  <c r="R1046" i="1"/>
  <c r="R409" i="1"/>
  <c r="R868" i="1"/>
  <c r="R1737" i="1"/>
  <c r="R984" i="1"/>
  <c r="R1485" i="1"/>
  <c r="R1448" i="1"/>
  <c r="R120" i="1"/>
  <c r="R630" i="1"/>
  <c r="R1451" i="1"/>
  <c r="R1148" i="1"/>
  <c r="R703" i="1"/>
  <c r="R1454" i="1"/>
  <c r="R1455" i="1"/>
  <c r="R338" i="1"/>
  <c r="R685" i="1"/>
  <c r="R1458" i="1"/>
  <c r="R410" i="1"/>
  <c r="R1460" i="1"/>
  <c r="R812" i="1"/>
  <c r="R1668" i="1"/>
  <c r="R411" i="1"/>
  <c r="R1031" i="1"/>
  <c r="R1688" i="1"/>
  <c r="R1800" i="1"/>
  <c r="R1876" i="1"/>
  <c r="R678" i="1"/>
  <c r="R478" i="1"/>
  <c r="R1183" i="1"/>
  <c r="R479" i="1"/>
  <c r="R1292" i="1"/>
  <c r="R604" i="1"/>
  <c r="R1689" i="1"/>
  <c r="R1400" i="1"/>
  <c r="R1476" i="1"/>
  <c r="R28" i="1"/>
  <c r="R813" i="1"/>
  <c r="R414" i="1"/>
  <c r="R1401" i="1"/>
  <c r="R353" i="1"/>
  <c r="R227" i="1"/>
  <c r="R228" i="1"/>
  <c r="R1484" i="1"/>
  <c r="R814" i="1"/>
  <c r="R1486" i="1"/>
  <c r="R1487" i="1"/>
  <c r="R1669" i="1"/>
  <c r="R935" i="1"/>
  <c r="R1670" i="1"/>
  <c r="R25" i="1"/>
  <c r="R1492" i="1"/>
  <c r="R143" i="1"/>
  <c r="R704" i="1"/>
  <c r="R1313" i="1"/>
  <c r="R1496" i="1"/>
  <c r="R575" i="1"/>
  <c r="R1318" i="1"/>
  <c r="R415" i="1"/>
  <c r="R1671" i="1"/>
  <c r="R1501" i="1"/>
  <c r="R68" i="1"/>
  <c r="R1236" i="1"/>
  <c r="R39" i="1"/>
  <c r="R1505" i="1"/>
  <c r="R229" i="1"/>
  <c r="R1566" i="1"/>
  <c r="R1604" i="1"/>
  <c r="R679" i="1"/>
  <c r="R416" i="1"/>
  <c r="R955" i="1"/>
  <c r="R1149" i="1"/>
  <c r="R1052" i="1"/>
  <c r="R1514" i="1"/>
  <c r="R1204" i="1"/>
  <c r="R1316" i="1"/>
  <c r="R907" i="1"/>
  <c r="R1150" i="1"/>
  <c r="R1294" i="1"/>
  <c r="R815" i="1"/>
  <c r="R1521" i="1"/>
  <c r="R1152" i="1"/>
  <c r="R1523" i="1"/>
  <c r="R1233" i="1"/>
  <c r="R1205" i="1"/>
  <c r="R1295" i="1"/>
  <c r="R230" i="1"/>
  <c r="R1528" i="1"/>
  <c r="R1153" i="1"/>
  <c r="R1801" i="1"/>
  <c r="R154" i="1"/>
  <c r="R1692" i="1"/>
  <c r="R1567" i="1"/>
  <c r="R1534" i="1"/>
  <c r="R501" i="1"/>
  <c r="R869" i="1"/>
  <c r="R1537" i="1"/>
  <c r="R441" i="1"/>
  <c r="R956" i="1"/>
  <c r="R1154" i="1"/>
  <c r="R816" i="1"/>
  <c r="R817" i="1"/>
  <c r="R480" i="1"/>
  <c r="R1544" i="1"/>
  <c r="R1171" i="1"/>
  <c r="R1023" i="1"/>
  <c r="R1176" i="1"/>
  <c r="R1228" i="1"/>
  <c r="R818" i="1"/>
  <c r="R231" i="1"/>
  <c r="R957" i="1"/>
  <c r="R576" i="1"/>
  <c r="R111" i="1"/>
  <c r="R1554" i="1"/>
  <c r="R1155" i="1"/>
  <c r="R1297" i="1"/>
  <c r="R284" i="1"/>
  <c r="R577" i="1"/>
  <c r="R1157" i="1"/>
  <c r="R1047" i="1"/>
  <c r="R1561" i="1"/>
  <c r="R1341" i="1"/>
  <c r="R481" i="1"/>
  <c r="R821" i="1"/>
  <c r="R151" i="1"/>
  <c r="R1672" i="1"/>
  <c r="R1319" i="1"/>
  <c r="R910" i="1"/>
  <c r="R631" i="1"/>
  <c r="R1570" i="1"/>
  <c r="R1402" i="1"/>
  <c r="R417" i="1"/>
  <c r="R1206" i="1"/>
  <c r="R339" i="1"/>
  <c r="R482" i="1"/>
  <c r="R1234" i="1"/>
  <c r="R692" i="1"/>
  <c r="R632" i="1"/>
  <c r="R1337" i="1"/>
  <c r="R823" i="1"/>
  <c r="R1160" i="1"/>
  <c r="R1582" i="1"/>
  <c r="R418" i="1"/>
  <c r="R1161" i="1"/>
  <c r="R1299" i="1"/>
  <c r="R419" i="1"/>
  <c r="R1589" i="1"/>
  <c r="R579" i="1"/>
  <c r="R1177" i="1"/>
  <c r="R1207" i="1"/>
  <c r="R1575" i="1"/>
  <c r="R1592" i="1"/>
  <c r="R1590" i="1"/>
  <c r="R232" i="1"/>
  <c r="R69" i="1"/>
  <c r="R155" i="1"/>
  <c r="R70" i="1"/>
  <c r="R824" i="1"/>
  <c r="R680" i="1"/>
  <c r="R340" i="1"/>
  <c r="R483" i="1"/>
  <c r="R1602" i="1"/>
  <c r="R1425" i="1"/>
  <c r="R982" i="1"/>
  <c r="R1856" i="1"/>
  <c r="R1605" i="1"/>
  <c r="R233" i="1"/>
  <c r="R1162" i="1"/>
  <c r="R1609" i="1"/>
  <c r="R580" i="1"/>
  <c r="R1611" i="1"/>
  <c r="R1612" i="1"/>
  <c r="R1499" i="1"/>
  <c r="R613" i="1"/>
  <c r="R234" i="1"/>
  <c r="R1300" i="1"/>
  <c r="R1617" i="1"/>
  <c r="R681" i="1"/>
  <c r="R826" i="1"/>
  <c r="R688" i="1"/>
  <c r="R1621" i="1"/>
  <c r="R581" i="1"/>
  <c r="R121" i="1"/>
  <c r="R1858" i="1"/>
  <c r="R1673" i="1"/>
  <c r="R1403" i="1"/>
  <c r="R1675" i="1"/>
  <c r="R633" i="1"/>
  <c r="R1629" i="1"/>
  <c r="R420" i="1"/>
  <c r="R1024" i="1"/>
  <c r="R1573" i="1"/>
  <c r="R827" i="1"/>
  <c r="R71" i="1"/>
  <c r="R1340" i="1"/>
  <c r="R1591" i="1"/>
  <c r="R634" i="1"/>
  <c r="R105" i="1"/>
  <c r="R484" i="1"/>
  <c r="R1640" i="1"/>
  <c r="R1641" i="1"/>
  <c r="R829" i="1"/>
  <c r="R682" i="1"/>
  <c r="R1644" i="1"/>
  <c r="R1212" i="1"/>
  <c r="R1646" i="1"/>
  <c r="R72" i="1"/>
  <c r="R1648" i="1"/>
  <c r="R1208" i="1"/>
  <c r="R1488" i="1"/>
  <c r="R1568" i="1"/>
  <c r="R636" i="1"/>
  <c r="R1593" i="1"/>
  <c r="R830" i="1"/>
  <c r="R355" i="1"/>
  <c r="R964" i="1"/>
  <c r="R357" i="1"/>
  <c r="R582" i="1"/>
  <c r="R285" i="1"/>
  <c r="R235" i="1"/>
  <c r="R236" i="1"/>
  <c r="R1498" i="1"/>
  <c r="R504" i="1"/>
  <c r="R1724" i="1"/>
  <c r="R1209" i="1"/>
  <c r="R1414" i="1"/>
  <c r="R1667" i="1"/>
  <c r="R1767" i="1"/>
  <c r="R870" i="1"/>
  <c r="R1677" i="1"/>
  <c r="R1421" i="1"/>
  <c r="R871" i="1"/>
  <c r="R1738" i="1"/>
  <c r="R1674" i="1"/>
  <c r="R73" i="1"/>
  <c r="R1676" i="1"/>
  <c r="R911" i="1"/>
  <c r="R486" i="1"/>
  <c r="R1417" i="1"/>
  <c r="R1419" i="1"/>
  <c r="R1404" i="1"/>
  <c r="R584" i="1"/>
  <c r="R500" i="1"/>
  <c r="R487" i="1"/>
  <c r="R585" i="1"/>
  <c r="R444" i="1"/>
  <c r="R82" i="1"/>
  <c r="R421" i="1"/>
  <c r="R831" i="1"/>
  <c r="R1678" i="1"/>
  <c r="R74" i="1"/>
  <c r="R1594" i="1"/>
  <c r="R1693" i="1"/>
  <c r="R423" i="1"/>
  <c r="R75" i="1"/>
  <c r="R834" i="1"/>
  <c r="R424" i="1"/>
  <c r="R1739" i="1"/>
  <c r="R913" i="1"/>
  <c r="R1679" i="1"/>
  <c r="R341" i="1"/>
  <c r="R488" i="1"/>
  <c r="R1703" i="1"/>
  <c r="R40" i="1"/>
  <c r="R426" i="1"/>
  <c r="R1506" i="1"/>
  <c r="R237" i="1"/>
  <c r="R1235" i="1"/>
  <c r="R489" i="1"/>
  <c r="R1762" i="1"/>
  <c r="R1711" i="1"/>
  <c r="R1489" i="1"/>
  <c r="R1805" i="1"/>
  <c r="R1714" i="1"/>
  <c r="R683" i="1"/>
  <c r="R490" i="1"/>
  <c r="R342" i="1"/>
  <c r="R835" i="1"/>
  <c r="R1301" i="1"/>
  <c r="R1720" i="1"/>
  <c r="R435" i="1"/>
  <c r="R1326" i="1"/>
  <c r="R1302" i="1"/>
  <c r="R510" i="1"/>
  <c r="R586" i="1"/>
  <c r="R1304" i="1"/>
  <c r="R1727" i="1"/>
  <c r="R1728" i="1"/>
  <c r="R1025" i="1"/>
  <c r="R983" i="1"/>
  <c r="R1320" i="1"/>
  <c r="R34" i="1"/>
  <c r="R238" i="1"/>
  <c r="R1734" i="1"/>
  <c r="R427" i="1"/>
  <c r="R428" i="1"/>
  <c r="R43" i="1"/>
  <c r="R152" i="1"/>
  <c r="R1305" i="1"/>
  <c r="R491" i="1"/>
  <c r="R1163" i="1"/>
  <c r="R286" i="1"/>
  <c r="R1743" i="1"/>
  <c r="R1744" i="1"/>
  <c r="R144" i="1"/>
  <c r="R497" i="1"/>
  <c r="R936" i="1"/>
  <c r="R1803" i="1"/>
  <c r="R492" i="1"/>
  <c r="R76" i="1"/>
  <c r="R493" i="1"/>
  <c r="R300" i="1"/>
  <c r="R1753" i="1"/>
  <c r="R1754" i="1"/>
  <c r="R1405" i="1"/>
  <c r="R1180" i="1"/>
  <c r="R29" i="1"/>
  <c r="R1309" i="1"/>
  <c r="R837" i="1"/>
  <c r="R1804" i="1"/>
  <c r="R1755" i="1"/>
  <c r="R838" i="1"/>
  <c r="R1217" i="1"/>
  <c r="R958" i="1"/>
  <c r="R1179" i="1"/>
  <c r="R494" i="1"/>
  <c r="R1416" i="1"/>
  <c r="R637" i="1"/>
  <c r="R358" i="1"/>
  <c r="R429" i="1"/>
  <c r="R649" i="1"/>
  <c r="R1164" i="1"/>
  <c r="R145" i="1"/>
  <c r="R1026" i="1"/>
  <c r="R112" i="1"/>
  <c r="R589" i="1"/>
  <c r="R44" i="1"/>
  <c r="R287" i="1"/>
  <c r="R590" i="1"/>
  <c r="R495" i="1"/>
  <c r="R157" i="1"/>
  <c r="R1680" i="1"/>
  <c r="R440" i="1"/>
  <c r="R1507" i="1"/>
  <c r="R1681" i="1"/>
  <c r="R591" i="1"/>
  <c r="R1314" i="1"/>
  <c r="R1788" i="1"/>
  <c r="R1406" i="1"/>
  <c r="R1321" i="1"/>
  <c r="R1752" i="1"/>
  <c r="R1546" i="1"/>
  <c r="R1490" i="1"/>
  <c r="R1794" i="1"/>
  <c r="R1547" i="1"/>
  <c r="R839" i="1"/>
  <c r="R1610" i="1"/>
  <c r="R48" i="1"/>
  <c r="R1027" i="1"/>
  <c r="R841" i="1"/>
  <c r="R239" i="1"/>
  <c r="R1802" i="1"/>
  <c r="R914" i="1"/>
  <c r="R598" i="1"/>
  <c r="R77" i="1"/>
  <c r="R45" i="1"/>
  <c r="R603" i="1"/>
  <c r="R684" i="1"/>
  <c r="R1809" i="1"/>
  <c r="R1508" i="1"/>
  <c r="R1056" i="1"/>
  <c r="R937" i="1"/>
  <c r="R240" i="1"/>
  <c r="R638" i="1"/>
  <c r="R1306" i="1"/>
  <c r="R1766" i="1"/>
  <c r="R876" i="1"/>
  <c r="R872" i="1"/>
  <c r="R605" i="1"/>
  <c r="R1682" i="1"/>
  <c r="R938" i="1"/>
  <c r="R1165" i="1"/>
  <c r="R1307" i="1"/>
  <c r="R592" i="1"/>
  <c r="R1825" i="1"/>
  <c r="R1826" i="1"/>
  <c r="R842" i="1"/>
  <c r="R348" i="1"/>
  <c r="R844" i="1"/>
  <c r="R846" i="1"/>
  <c r="R496" i="1"/>
  <c r="R1690" i="1"/>
  <c r="R1833" i="1"/>
  <c r="R873" i="1"/>
  <c r="R847" i="1"/>
  <c r="R595" i="1"/>
  <c r="R1548" i="1"/>
  <c r="R916" i="1"/>
  <c r="R1839" i="1"/>
  <c r="R78" i="1"/>
  <c r="R360" i="1"/>
  <c r="R303" i="1"/>
  <c r="R1843" i="1"/>
  <c r="R1844" i="1"/>
  <c r="R639" i="1"/>
  <c r="R596" i="1"/>
  <c r="R1210" i="1"/>
  <c r="R690" i="1"/>
  <c r="R1849" i="1"/>
  <c r="R113" i="1"/>
  <c r="R1308" i="1"/>
  <c r="R436" i="1"/>
  <c r="R1873" i="1"/>
  <c r="R1854" i="1"/>
  <c r="R1323" i="1"/>
  <c r="R961" i="1"/>
  <c r="R1857" i="1"/>
  <c r="R79" i="1"/>
  <c r="R848" i="1"/>
  <c r="R1338" i="1"/>
  <c r="R1880" i="1"/>
  <c r="R1862" i="1"/>
  <c r="R349" i="1"/>
  <c r="R849" i="1"/>
  <c r="R1683" i="1"/>
  <c r="R1837" i="1"/>
  <c r="R1428" i="1"/>
  <c r="R301" i="1"/>
  <c r="R146" i="1"/>
  <c r="R1859" i="1"/>
  <c r="R1871" i="1"/>
  <c r="R114" i="1"/>
  <c r="R1713" i="1"/>
  <c r="R640" i="1"/>
  <c r="R850" i="1"/>
  <c r="R1218" i="1"/>
  <c r="R1877" i="1"/>
  <c r="R962" i="1"/>
  <c r="R1211" i="1"/>
  <c r="R851" i="1"/>
  <c r="R80" i="1"/>
  <c r="R852" i="1"/>
  <c r="R269" i="1"/>
  <c r="R1491" i="1"/>
  <c r="R874" i="1"/>
  <c r="R1740" i="1"/>
  <c r="R1569" i="1"/>
  <c r="R147" i="1"/>
  <c r="R30" i="1"/>
  <c r="R430" i="1"/>
  <c r="R1551" i="1"/>
  <c r="R1892" i="1"/>
  <c r="R1166" i="1"/>
  <c r="R350" i="1"/>
  <c r="R431" i="1"/>
  <c r="R1167" i="1"/>
  <c r="R1897" i="1"/>
  <c r="R302" i="1"/>
  <c r="R1339" i="1"/>
  <c r="R81" i="1"/>
  <c r="R1901" i="1"/>
  <c r="R853" i="1"/>
  <c r="R939" i="1"/>
  <c r="R1407" i="1"/>
  <c r="R270" i="1"/>
  <c r="R1906" i="1"/>
  <c r="R1907" i="1"/>
  <c r="R854" i="1"/>
  <c r="R1721" i="1"/>
  <c r="R432" i="1"/>
  <c r="R1911" i="1"/>
  <c r="R1819" i="1"/>
  <c r="R1571" i="1"/>
  <c r="R1914" i="1"/>
  <c r="R507" i="1"/>
  <c r="R918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706" i="1"/>
  <c r="T1904" i="1"/>
  <c r="T1317" i="1"/>
  <c r="T1764" i="1"/>
  <c r="T274" i="1"/>
  <c r="T878" i="1"/>
  <c r="T306" i="1"/>
  <c r="T1881" i="1"/>
  <c r="T158" i="1"/>
  <c r="T707" i="1"/>
  <c r="T307" i="1"/>
  <c r="T159" i="1"/>
  <c r="T1905" i="1"/>
  <c r="T1058" i="1"/>
  <c r="T880" i="1"/>
  <c r="T1219" i="1"/>
  <c r="T1613" i="1"/>
  <c r="T1429" i="1"/>
  <c r="T1614" i="1"/>
  <c r="T1902" i="1"/>
  <c r="T1913" i="1"/>
  <c r="T26" i="1"/>
  <c r="T1502" i="1"/>
  <c r="T985" i="1"/>
  <c r="T511" i="1"/>
  <c r="T1903" i="1"/>
  <c r="T1875" i="1"/>
  <c r="T1059" i="1"/>
  <c r="T1822" i="1"/>
  <c r="T1493" i="1"/>
  <c r="T923" i="1"/>
  <c r="T708" i="1"/>
  <c r="T512" i="1"/>
  <c r="T170" i="1"/>
  <c r="T943" i="1"/>
  <c r="T46" i="1"/>
  <c r="T41" i="1"/>
  <c r="T1343" i="1"/>
  <c r="T1344" i="1"/>
  <c r="T102" i="1"/>
  <c r="T1769" i="1"/>
  <c r="T965" i="1"/>
  <c r="T882" i="1"/>
  <c r="T363" i="1"/>
  <c r="T308" i="1"/>
  <c r="T1060" i="1"/>
  <c r="T1615" i="1"/>
  <c r="T1184" i="1"/>
  <c r="T171" i="1"/>
  <c r="T1061" i="1"/>
  <c r="T1916" i="1"/>
  <c r="T1511" i="1"/>
  <c r="T944" i="1"/>
  <c r="T1062" i="1"/>
  <c r="T1230" i="1"/>
  <c r="T709" i="1"/>
  <c r="T963" i="1"/>
  <c r="T966" i="1"/>
  <c r="T1598" i="1"/>
  <c r="T967" i="1"/>
  <c r="T122" i="1"/>
  <c r="T1616" i="1"/>
  <c r="T1432" i="1"/>
  <c r="T1064" i="1"/>
  <c r="T445" i="1"/>
  <c r="T42" i="1"/>
  <c r="T1770" i="1"/>
  <c r="T1036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1882" i="1"/>
  <c r="T1771" i="1"/>
  <c r="T276" i="1"/>
  <c r="T437" i="1"/>
  <c r="T615" i="1"/>
  <c r="T713" i="1"/>
  <c r="T651" i="1"/>
  <c r="T446" i="1"/>
  <c r="T1324" i="1"/>
  <c r="T715" i="1"/>
  <c r="T172" i="1"/>
  <c r="T513" i="1"/>
  <c r="T925" i="1"/>
  <c r="T1240" i="1"/>
  <c r="T509" i="1"/>
  <c r="T447" i="1"/>
  <c r="T1772" i="1"/>
  <c r="T309" i="1"/>
  <c r="T608" i="1"/>
  <c r="T858" i="1"/>
  <c r="T945" i="1"/>
  <c r="T1345" i="1"/>
  <c r="T49" i="1"/>
  <c r="T304" i="1"/>
  <c r="T153" i="1"/>
  <c r="T716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9" i="1"/>
  <c r="T103" i="1"/>
  <c r="T272" i="1"/>
  <c r="T1065" i="1"/>
  <c r="T1434" i="1"/>
  <c r="T599" i="1"/>
  <c r="T514" i="1"/>
  <c r="T1580" i="1"/>
  <c r="T717" i="1"/>
  <c r="T50" i="1"/>
  <c r="T652" i="1"/>
  <c r="T1049" i="1"/>
  <c r="T1435" i="1"/>
  <c r="T1436" i="1"/>
  <c r="T928" i="1"/>
  <c r="T941" i="1"/>
  <c r="T1328" i="1"/>
  <c r="T856" i="1"/>
  <c r="T1066" i="1"/>
  <c r="T1037" i="1"/>
  <c r="T883" i="1"/>
  <c r="T160" i="1"/>
  <c r="T161" i="1"/>
  <c r="T162" i="1"/>
  <c r="T163" i="1"/>
  <c r="T164" i="1"/>
  <c r="T165" i="1"/>
  <c r="T166" i="1"/>
  <c r="T167" i="1"/>
  <c r="T168" i="1"/>
  <c r="T169" i="1"/>
  <c r="T653" i="1"/>
  <c r="T1618" i="1"/>
  <c r="T1223" i="1"/>
  <c r="T173" i="1"/>
  <c r="T1067" i="1"/>
  <c r="T1581" i="1"/>
  <c r="T310" i="1"/>
  <c r="T1224" i="1"/>
  <c r="T705" i="1"/>
  <c r="T1818" i="1"/>
  <c r="T156" i="1"/>
  <c r="T1847" i="1"/>
  <c r="T1033" i="1"/>
  <c r="T183" i="1"/>
  <c r="T184" i="1"/>
  <c r="T185" i="1"/>
  <c r="T186" i="1"/>
  <c r="T187" i="1"/>
  <c r="T188" i="1"/>
  <c r="T364" i="1"/>
  <c r="T1068" i="1"/>
  <c r="T718" i="1"/>
  <c r="T443" i="1"/>
  <c r="T375" i="1"/>
  <c r="T311" i="1"/>
  <c r="T174" i="1"/>
  <c r="T16" i="1"/>
  <c r="T616" i="1"/>
  <c r="T885" i="1"/>
  <c r="T1347" i="1"/>
  <c r="T123" i="1"/>
  <c r="T201" i="1"/>
  <c r="T202" i="1"/>
  <c r="T203" i="1"/>
  <c r="T277" i="1"/>
  <c r="T312" i="1"/>
  <c r="T99" i="1"/>
  <c r="T278" i="1"/>
  <c r="T17" i="1"/>
  <c r="T1241" i="1"/>
  <c r="T51" i="1"/>
  <c r="T211" i="1"/>
  <c r="T212" i="1"/>
  <c r="T213" i="1"/>
  <c r="T376" i="1"/>
  <c r="T860" i="1"/>
  <c r="T946" i="1"/>
  <c r="T719" i="1"/>
  <c r="T720" i="1"/>
  <c r="T1069" i="1"/>
  <c r="T515" i="1"/>
  <c r="T175" i="1"/>
  <c r="T654" i="1"/>
  <c r="T1070" i="1"/>
  <c r="T516" i="1"/>
  <c r="T313" i="1"/>
  <c r="T1030" i="1"/>
  <c r="T517" i="1"/>
  <c r="T1242" i="1"/>
  <c r="T1865" i="1"/>
  <c r="T1071" i="1"/>
  <c r="T36" i="1"/>
  <c r="T18" i="1"/>
  <c r="T986" i="1"/>
  <c r="T1841" i="1"/>
  <c r="T377" i="1"/>
  <c r="T600" i="1"/>
  <c r="T1820" i="1"/>
  <c r="T930" i="1"/>
  <c r="T1243" i="1"/>
  <c r="T378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1244" i="1"/>
  <c r="T1245" i="1"/>
  <c r="T987" i="1"/>
  <c r="T176" i="1"/>
  <c r="T518" i="1"/>
  <c r="T1348" i="1"/>
  <c r="T1072" i="1"/>
  <c r="T989" i="1"/>
  <c r="T1074" i="1"/>
  <c r="T1075" i="1"/>
  <c r="T1556" i="1"/>
  <c r="T947" i="1"/>
  <c r="T1597" i="1"/>
  <c r="T1349" i="1"/>
  <c r="T1773" i="1"/>
  <c r="T275" i="1"/>
  <c r="T1842" i="1"/>
  <c r="T1409" i="1"/>
  <c r="T721" i="1"/>
  <c r="T1774" i="1"/>
  <c r="T289" i="1"/>
  <c r="T290" i="1"/>
  <c r="T291" i="1"/>
  <c r="T292" i="1"/>
  <c r="T293" i="1"/>
  <c r="T294" i="1"/>
  <c r="T295" i="1"/>
  <c r="T296" i="1"/>
  <c r="T297" i="1"/>
  <c r="T298" i="1"/>
  <c r="T299" i="1"/>
  <c r="T1077" i="1"/>
  <c r="T519" i="1"/>
  <c r="T1079" i="1"/>
  <c r="T1883" i="1"/>
  <c r="T1512" i="1"/>
  <c r="T1246" i="1"/>
  <c r="T15" i="1"/>
  <c r="T877" i="1"/>
  <c r="T362" i="1"/>
  <c r="T607" i="1"/>
  <c r="T1080" i="1"/>
  <c r="T722" i="1"/>
  <c r="T655" i="1"/>
  <c r="T1342" i="1"/>
  <c r="T990" i="1"/>
  <c r="T1775" i="1"/>
  <c r="T314" i="1"/>
  <c r="T279" i="1"/>
  <c r="T992" i="1"/>
  <c r="T379" i="1"/>
  <c r="T694" i="1"/>
  <c r="T1050" i="1"/>
  <c r="T177" i="1"/>
  <c r="T508" i="1"/>
  <c r="T520" i="1"/>
  <c r="T1823" i="1"/>
  <c r="T861" i="1"/>
  <c r="T1513" i="1"/>
  <c r="T1619" i="1"/>
  <c r="T1081" i="1"/>
  <c r="T521" i="1"/>
  <c r="T1620" i="1"/>
  <c r="T1912" i="1"/>
  <c r="T333" i="1"/>
  <c r="T334" i="1"/>
  <c r="T335" i="1"/>
  <c r="T336" i="1"/>
  <c r="T37" i="1"/>
  <c r="T1438" i="1"/>
  <c r="T1622" i="1"/>
  <c r="T1894" i="1"/>
  <c r="T1039" i="1"/>
  <c r="T1726" i="1"/>
  <c r="T343" i="1"/>
  <c r="T344" i="1"/>
  <c r="T345" i="1"/>
  <c r="T346" i="1"/>
  <c r="T347" i="1"/>
  <c r="T656" i="1"/>
  <c r="T1173" i="1"/>
  <c r="T52" i="1"/>
  <c r="T724" i="1"/>
  <c r="T1776" i="1"/>
  <c r="T1824" i="1"/>
  <c r="T522" i="1"/>
  <c r="T1439" i="1"/>
  <c r="T315" i="1"/>
  <c r="T1350" i="1"/>
  <c r="T438" i="1"/>
  <c r="T280" i="1"/>
  <c r="T1247" i="1"/>
  <c r="T316" i="1"/>
  <c r="T523" i="1"/>
  <c r="T994" i="1"/>
  <c r="T886" i="1"/>
  <c r="T365" i="1"/>
  <c r="T366" i="1"/>
  <c r="T367" i="1"/>
  <c r="T368" i="1"/>
  <c r="T369" i="1"/>
  <c r="T370" i="1"/>
  <c r="T371" i="1"/>
  <c r="T372" i="1"/>
  <c r="T373" i="1"/>
  <c r="T374" i="1"/>
  <c r="T178" i="1"/>
  <c r="T317" i="1"/>
  <c r="T380" i="1"/>
  <c r="T524" i="1"/>
  <c r="T1082" i="1"/>
  <c r="T998" i="1"/>
  <c r="T1351" i="1"/>
  <c r="T281" i="1"/>
  <c r="T725" i="1"/>
  <c r="T1515" i="1"/>
  <c r="T1327" i="1"/>
  <c r="T1440" i="1"/>
  <c r="T862" i="1"/>
  <c r="T1083" i="1"/>
  <c r="T116" i="1"/>
  <c r="T525" i="1"/>
  <c r="T527" i="1"/>
  <c r="T106" i="1"/>
  <c r="T1040" i="1"/>
  <c r="T948" i="1"/>
  <c r="T658" i="1"/>
  <c r="T1352" i="1"/>
  <c r="T726" i="1"/>
  <c r="T38" i="1"/>
  <c r="T53" i="1"/>
  <c r="T1032" i="1"/>
  <c r="T100" i="1"/>
  <c r="T1353" i="1"/>
  <c r="T117" i="1"/>
  <c r="T31" i="1"/>
  <c r="T528" i="1"/>
  <c r="T1054" i="1"/>
  <c r="T1084" i="1"/>
  <c r="T1729" i="1"/>
  <c r="T35" i="1"/>
  <c r="T107" i="1"/>
  <c r="T54" i="1"/>
  <c r="T412" i="1"/>
  <c r="T413" i="1"/>
  <c r="T1895" i="1"/>
  <c r="T1866" i="1"/>
  <c r="T1848" i="1"/>
  <c r="T1838" i="1"/>
  <c r="T1777" i="1"/>
  <c r="T1758" i="1"/>
  <c r="T1741" i="1"/>
  <c r="T1742" i="1"/>
  <c r="T422" i="1"/>
  <c r="T1694" i="1"/>
  <c r="T1896" i="1"/>
  <c r="T425" i="1"/>
  <c r="T1623" i="1"/>
  <c r="T1624" i="1"/>
  <c r="T1778" i="1"/>
  <c r="T1625" i="1"/>
  <c r="T1827" i="1"/>
  <c r="T1807" i="1"/>
  <c r="T1557" i="1"/>
  <c r="T1558" i="1"/>
  <c r="T434" i="1"/>
  <c r="T1695" i="1"/>
  <c r="T1516" i="1"/>
  <c r="T1517" i="1"/>
  <c r="T1808" i="1"/>
  <c r="T1850" i="1"/>
  <c r="T1441" i="1"/>
  <c r="T1442" i="1"/>
  <c r="T1443" i="1"/>
  <c r="T1444" i="1"/>
  <c r="T1415" i="1"/>
  <c r="T1884" i="1"/>
  <c r="T1354" i="1"/>
  <c r="T1329" i="1"/>
  <c r="T1840" i="1"/>
  <c r="T449" i="1"/>
  <c r="T450" i="1"/>
  <c r="T1626" i="1"/>
  <c r="T1315" i="1"/>
  <c r="T1248" i="1"/>
  <c r="T1730" i="1"/>
  <c r="T1250" i="1"/>
  <c r="T1251" i="1"/>
  <c r="T1518" i="1"/>
  <c r="T1225" i="1"/>
  <c r="T459" i="1"/>
  <c r="T1213" i="1"/>
  <c r="T461" i="1"/>
  <c r="T1627" i="1"/>
  <c r="T1185" i="1"/>
  <c r="T464" i="1"/>
  <c r="T1891" i="1"/>
  <c r="T1878" i="1"/>
  <c r="T1899" i="1"/>
  <c r="T1628" i="1"/>
  <c r="T1810" i="1"/>
  <c r="T1630" i="1"/>
  <c r="T471" i="1"/>
  <c r="T1041" i="1"/>
  <c r="T1845" i="1"/>
  <c r="T1816" i="1"/>
  <c r="T1867" i="1"/>
  <c r="T1631" i="1"/>
  <c r="T1779" i="1"/>
  <c r="T1756" i="1"/>
  <c r="T968" i="1"/>
  <c r="T970" i="1"/>
  <c r="T1696" i="1"/>
  <c r="T971" i="1"/>
  <c r="T1410" i="1"/>
  <c r="T1915" i="1"/>
  <c r="T485" i="1"/>
  <c r="T1231" i="1"/>
  <c r="T949" i="1"/>
  <c r="T1885" i="1"/>
  <c r="T921" i="1"/>
  <c r="T1836" i="1"/>
  <c r="T1519" i="1"/>
  <c r="T888" i="1"/>
  <c r="T889" i="1"/>
  <c r="T1828" i="1"/>
  <c r="T1330" i="1"/>
  <c r="T1187" i="1"/>
  <c r="T1325" i="1"/>
  <c r="T1719" i="1"/>
  <c r="T1811" i="1"/>
  <c r="T1908" i="1"/>
  <c r="T728" i="1"/>
  <c r="T502" i="1"/>
  <c r="T503" i="1"/>
  <c r="T729" i="1"/>
  <c r="T1445" i="1"/>
  <c r="T1632" i="1"/>
  <c r="T1085" i="1"/>
  <c r="T730" i="1"/>
  <c r="T731" i="1"/>
  <c r="T1864" i="1"/>
  <c r="T695" i="1"/>
  <c r="T1909" i="1"/>
  <c r="T1596" i="1"/>
  <c r="T1817" i="1"/>
  <c r="T1355" i="1"/>
  <c r="T1780" i="1"/>
  <c r="T1503" i="1"/>
  <c r="T1781" i="1"/>
  <c r="T1574" i="1"/>
  <c r="T1763" i="1"/>
  <c r="T617" i="1"/>
  <c r="T1358" i="1"/>
  <c r="T1633" i="1"/>
  <c r="T1086" i="1"/>
  <c r="T610" i="1"/>
  <c r="T526" i="1"/>
  <c r="T529" i="1"/>
  <c r="T1331" i="1"/>
  <c r="T530" i="1"/>
  <c r="T532" i="1"/>
  <c r="T531" i="1"/>
  <c r="T533" i="1"/>
  <c r="T506" i="1"/>
  <c r="T1359" i="1"/>
  <c r="T1886" i="1"/>
  <c r="T1814" i="1"/>
  <c r="T1222" i="1"/>
  <c r="T1634" i="1"/>
  <c r="T448" i="1"/>
  <c r="T451" i="1"/>
  <c r="T541" i="1"/>
  <c r="T1635" i="1"/>
  <c r="T1446" i="1"/>
  <c r="T1447" i="1"/>
  <c r="T452" i="1"/>
  <c r="T453" i="1"/>
  <c r="T1782" i="1"/>
  <c r="T1829" i="1"/>
  <c r="T549" i="1"/>
  <c r="T1783" i="1"/>
  <c r="T551" i="1"/>
  <c r="T552" i="1"/>
  <c r="T1360" i="1"/>
  <c r="T381" i="1"/>
  <c r="T1361" i="1"/>
  <c r="T556" i="1"/>
  <c r="T1088" i="1"/>
  <c r="T558" i="1"/>
  <c r="T1636" i="1"/>
  <c r="T1715" i="1"/>
  <c r="T561" i="1"/>
  <c r="T562" i="1"/>
  <c r="T1697" i="1"/>
  <c r="T1745" i="1"/>
  <c r="T565" i="1"/>
  <c r="T1910" i="1"/>
  <c r="T1784" i="1"/>
  <c r="T1637" i="1"/>
  <c r="T999" i="1"/>
  <c r="T1577" i="1"/>
  <c r="T571" i="1"/>
  <c r="T972" i="1"/>
  <c r="T318" i="1"/>
  <c r="T1731" i="1"/>
  <c r="T1887" i="1"/>
  <c r="T1716" i="1"/>
  <c r="T1868" i="1"/>
  <c r="T578" i="1"/>
  <c r="T1252" i="1"/>
  <c r="T1684" i="1"/>
  <c r="T1362" i="1"/>
  <c r="T1812" i="1"/>
  <c r="T583" i="1"/>
  <c r="T454" i="1"/>
  <c r="T1363" i="1"/>
  <c r="T1332" i="1"/>
  <c r="T587" i="1"/>
  <c r="T588" i="1"/>
  <c r="T1698" i="1"/>
  <c r="T1449" i="1"/>
  <c r="T1090" i="1"/>
  <c r="T1732" i="1"/>
  <c r="T593" i="1"/>
  <c r="T594" i="1"/>
  <c r="T1494" i="1"/>
  <c r="T271" i="1"/>
  <c r="T597" i="1"/>
  <c r="T732" i="1"/>
  <c r="T1091" i="1"/>
  <c r="T1092" i="1"/>
  <c r="T179" i="1"/>
  <c r="T1450" i="1"/>
  <c r="T1851" i="1"/>
  <c r="T1253" i="1"/>
  <c r="T734" i="1"/>
  <c r="T606" i="1"/>
  <c r="T180" i="1"/>
  <c r="T1638" i="1"/>
  <c r="T609" i="1"/>
  <c r="T382" i="1"/>
  <c r="T181" i="1"/>
  <c r="T182" i="1"/>
  <c r="T736" i="1"/>
  <c r="T1452" i="1"/>
  <c r="T1453" i="1"/>
  <c r="T1456" i="1"/>
  <c r="T1364" i="1"/>
  <c r="T1639" i="1"/>
  <c r="T1599" i="1"/>
  <c r="T1888" i="1"/>
  <c r="T689" i="1"/>
  <c r="T1699" i="1"/>
  <c r="T455" i="1"/>
  <c r="T737" i="1"/>
  <c r="T1852" i="1"/>
  <c r="T1746" i="1"/>
  <c r="T1188" i="1"/>
  <c r="T148" i="1"/>
  <c r="T629" i="1"/>
  <c r="T1000" i="1"/>
  <c r="T1365" i="1"/>
  <c r="T1583" i="1"/>
  <c r="T319" i="1"/>
  <c r="T1001" i="1"/>
  <c r="T635" i="1"/>
  <c r="T1642" i="1"/>
  <c r="T1520" i="1"/>
  <c r="T1643" i="1"/>
  <c r="T1645" i="1"/>
  <c r="T1647" i="1"/>
  <c r="T641" i="1"/>
  <c r="T1860" i="1"/>
  <c r="T1367" i="1"/>
  <c r="T1893" i="1"/>
  <c r="T890" i="1"/>
  <c r="T1254" i="1"/>
  <c r="T1522" i="1"/>
  <c r="T1524" i="1"/>
  <c r="T534" i="1"/>
  <c r="T1525" i="1"/>
  <c r="T535" i="1"/>
  <c r="T1256" i="1"/>
  <c r="T536" i="1"/>
  <c r="T1751" i="1"/>
  <c r="T1457" i="1"/>
  <c r="T1093" i="1"/>
  <c r="T657" i="1"/>
  <c r="T1747" i="1"/>
  <c r="T659" i="1"/>
  <c r="T101" i="1"/>
  <c r="T661" i="1"/>
  <c r="T1717" i="1"/>
  <c r="T855" i="1"/>
  <c r="T738" i="1"/>
  <c r="T739" i="1"/>
  <c r="T666" i="1"/>
  <c r="T667" i="1"/>
  <c r="T668" i="1"/>
  <c r="T55" i="1"/>
  <c r="T537" i="1"/>
  <c r="T671" i="1"/>
  <c r="T1257" i="1"/>
  <c r="T56" i="1"/>
  <c r="T740" i="1"/>
  <c r="T1559" i="1"/>
  <c r="T1094" i="1"/>
  <c r="T677" i="1"/>
  <c r="T1700" i="1"/>
  <c r="T57" i="1"/>
  <c r="T320" i="1"/>
  <c r="T1595" i="1"/>
  <c r="T1785" i="1"/>
  <c r="T1096" i="1"/>
  <c r="T1898" i="1"/>
  <c r="T1560" i="1"/>
  <c r="T1607" i="1"/>
  <c r="T741" i="1"/>
  <c r="T742" i="1"/>
  <c r="T743" i="1"/>
  <c r="T744" i="1"/>
  <c r="T1701" i="1"/>
  <c r="T1786" i="1"/>
  <c r="T691" i="1"/>
  <c r="T1579" i="1"/>
  <c r="T538" i="1"/>
  <c r="T433" i="1"/>
  <c r="T1368" i="1"/>
  <c r="T1258" i="1"/>
  <c r="T383" i="1"/>
  <c r="T700" i="1"/>
  <c r="T701" i="1"/>
  <c r="T149" i="1"/>
  <c r="T1370" i="1"/>
  <c r="T384" i="1"/>
  <c r="T385" i="1"/>
  <c r="T386" i="1"/>
  <c r="T1182" i="1"/>
  <c r="T1600" i="1"/>
  <c r="T973" i="1"/>
  <c r="T710" i="1"/>
  <c r="T711" i="1"/>
  <c r="T712" i="1"/>
  <c r="T686" i="1"/>
  <c r="T714" i="1"/>
  <c r="T1787" i="1"/>
  <c r="T1371" i="1"/>
  <c r="T1216" i="1"/>
  <c r="T1526" i="1"/>
  <c r="T618" i="1"/>
  <c r="T619" i="1"/>
  <c r="T1725" i="1"/>
  <c r="T1028" i="1"/>
  <c r="T723" i="1"/>
  <c r="T1527" i="1"/>
  <c r="T745" i="1"/>
  <c r="T1649" i="1"/>
  <c r="T727" i="1"/>
  <c r="T1789" i="1"/>
  <c r="T1372" i="1"/>
  <c r="T1889" i="1"/>
  <c r="T1411" i="1"/>
  <c r="T1003" i="1"/>
  <c r="T733" i="1"/>
  <c r="T1584" i="1"/>
  <c r="T735" i="1"/>
  <c r="T1259" i="1"/>
  <c r="T1529" i="1"/>
  <c r="T1261" i="1"/>
  <c r="T1262" i="1"/>
  <c r="T539" i="1"/>
  <c r="T321" i="1"/>
  <c r="T540" i="1"/>
  <c r="T1239" i="1"/>
  <c r="T1650" i="1"/>
  <c r="T1853" i="1"/>
  <c r="T950" i="1"/>
  <c r="T1562" i="1"/>
  <c r="T748" i="1"/>
  <c r="T1263" i="1"/>
  <c r="T750" i="1"/>
  <c r="T1530" i="1"/>
  <c r="T752" i="1"/>
  <c r="T753" i="1"/>
  <c r="T1748" i="1"/>
  <c r="T1757" i="1"/>
  <c r="T1830" i="1"/>
  <c r="T1264" i="1"/>
  <c r="T1578" i="1"/>
  <c r="T58" i="1"/>
  <c r="T1459" i="1"/>
  <c r="T746" i="1"/>
  <c r="T456" i="1"/>
  <c r="T1097" i="1"/>
  <c r="T189" i="1"/>
  <c r="T1265" i="1"/>
  <c r="T1601" i="1"/>
  <c r="T1603" i="1"/>
  <c r="T1189" i="1"/>
  <c r="T891" i="1"/>
  <c r="T747" i="1"/>
  <c r="T1461" i="1"/>
  <c r="T749" i="1"/>
  <c r="T751" i="1"/>
  <c r="T1462" i="1"/>
  <c r="T1790" i="1"/>
  <c r="T1702" i="1"/>
  <c r="T1221" i="1"/>
  <c r="T1191" i="1"/>
  <c r="T1192" i="1"/>
  <c r="T1004" i="1"/>
  <c r="T611" i="1"/>
  <c r="T442" i="1"/>
  <c r="T1098" i="1"/>
  <c r="T1005" i="1"/>
  <c r="T974" i="1"/>
  <c r="T1791" i="1"/>
  <c r="T1759" i="1"/>
  <c r="T1266" i="1"/>
  <c r="T1412" i="1"/>
  <c r="T1268" i="1"/>
  <c r="T1869" i="1"/>
  <c r="T1463" i="1"/>
  <c r="T1373" i="1"/>
  <c r="T754" i="1"/>
  <c r="T190" i="1"/>
  <c r="T387" i="1"/>
  <c r="T542" i="1"/>
  <c r="T191" i="1"/>
  <c r="T1006" i="1"/>
  <c r="T1464" i="1"/>
  <c r="T801" i="1"/>
  <c r="T192" i="1"/>
  <c r="T755" i="1"/>
  <c r="T804" i="1"/>
  <c r="T1651" i="1"/>
  <c r="T1099" i="1"/>
  <c r="T1374" i="1"/>
  <c r="T1652" i="1"/>
  <c r="T1815" i="1"/>
  <c r="T810" i="1"/>
  <c r="T811" i="1"/>
  <c r="T388" i="1"/>
  <c r="T696" i="1"/>
  <c r="T1704" i="1"/>
  <c r="T1101" i="1"/>
  <c r="T1653" i="1"/>
  <c r="T1102" i="1"/>
  <c r="T1654" i="1"/>
  <c r="T819" i="1"/>
  <c r="T820" i="1"/>
  <c r="T892" i="1"/>
  <c r="T822" i="1"/>
  <c r="T756" i="1"/>
  <c r="T757" i="1"/>
  <c r="T825" i="1"/>
  <c r="T976" i="1"/>
  <c r="T1465" i="1"/>
  <c r="T828" i="1"/>
  <c r="T1007" i="1"/>
  <c r="T1375" i="1"/>
  <c r="T660" i="1"/>
  <c r="T832" i="1"/>
  <c r="T833" i="1"/>
  <c r="T543" i="1"/>
  <c r="T322" i="1"/>
  <c r="T836" i="1"/>
  <c r="T323" i="1"/>
  <c r="T1733" i="1"/>
  <c r="T693" i="1"/>
  <c r="T840" i="1"/>
  <c r="T662" i="1"/>
  <c r="T758" i="1"/>
  <c r="T843" i="1"/>
  <c r="T1034" i="1"/>
  <c r="T845" i="1"/>
  <c r="T1008" i="1"/>
  <c r="T1879" i="1"/>
  <c r="T759" i="1"/>
  <c r="T544" i="1"/>
  <c r="T1103" i="1"/>
  <c r="T545" i="1"/>
  <c r="T1057" i="1"/>
  <c r="T951" i="1"/>
  <c r="T620" i="1"/>
  <c r="T1181" i="1"/>
  <c r="T1504" i="1"/>
  <c r="T857" i="1"/>
  <c r="T1655" i="1"/>
  <c r="T859" i="1"/>
  <c r="T760" i="1"/>
  <c r="T643" i="1"/>
  <c r="T546" i="1"/>
  <c r="T1193" i="1"/>
  <c r="T663" i="1"/>
  <c r="T865" i="1"/>
  <c r="T1466" i="1"/>
  <c r="T1106" i="1"/>
  <c r="T1549" i="1"/>
  <c r="T1377" i="1"/>
  <c r="T601" i="1"/>
  <c r="T1107" i="1"/>
  <c r="T761" i="1"/>
  <c r="T1656" i="1"/>
  <c r="T1467" i="1"/>
  <c r="T1813" i="1"/>
  <c r="T1657" i="1"/>
  <c r="T457" i="1"/>
  <c r="T644" i="1"/>
  <c r="T879" i="1"/>
  <c r="T32" i="1"/>
  <c r="T881" i="1"/>
  <c r="T762" i="1"/>
  <c r="T124" i="1"/>
  <c r="T884" i="1"/>
  <c r="T1658" i="1"/>
  <c r="T1009" i="1"/>
  <c r="T887" i="1"/>
  <c r="T1108" i="1"/>
  <c r="T1659" i="1"/>
  <c r="T621" i="1"/>
  <c r="T547" i="1"/>
  <c r="T548" i="1"/>
  <c r="T1269" i="1"/>
  <c r="T1271" i="1"/>
  <c r="T895" i="1"/>
  <c r="T1900" i="1"/>
  <c r="T897" i="1"/>
  <c r="T1109" i="1"/>
  <c r="T664" i="1"/>
  <c r="T647" i="1"/>
  <c r="T1563" i="1"/>
  <c r="T622" i="1"/>
  <c r="T903" i="1"/>
  <c r="T1509" i="1"/>
  <c r="T1550" i="1"/>
  <c r="T1686" i="1"/>
  <c r="T665" i="1"/>
  <c r="T908" i="1"/>
  <c r="T909" i="1"/>
  <c r="T1378" i="1"/>
  <c r="T763" i="1"/>
  <c r="T912" i="1"/>
  <c r="T863" i="1"/>
  <c r="T1831" i="1"/>
  <c r="T915" i="1"/>
  <c r="T1110" i="1"/>
  <c r="T917" i="1"/>
  <c r="T1232" i="1"/>
  <c r="T919" i="1"/>
  <c r="T1792" i="1"/>
  <c r="T1048" i="1"/>
  <c r="T1426" i="1"/>
  <c r="T193" i="1"/>
  <c r="T924" i="1"/>
  <c r="T389" i="1"/>
  <c r="T926" i="1"/>
  <c r="T927" i="1"/>
  <c r="T764" i="1"/>
  <c r="T929" i="1"/>
  <c r="T324" i="1"/>
  <c r="T194" i="1"/>
  <c r="T59" i="1"/>
  <c r="T1111" i="1"/>
  <c r="T458" i="1"/>
  <c r="T765" i="1"/>
  <c r="T460" i="1"/>
  <c r="T614" i="1"/>
  <c r="T766" i="1"/>
  <c r="T767" i="1"/>
  <c r="T1112" i="1"/>
  <c r="T1468" i="1"/>
  <c r="T942" i="1"/>
  <c r="T390" i="1"/>
  <c r="T391" i="1"/>
  <c r="T1113" i="1"/>
  <c r="T1765" i="1"/>
  <c r="T623" i="1"/>
  <c r="T1705" i="1"/>
  <c r="T1116" i="1"/>
  <c r="T1379" i="1"/>
  <c r="T768" i="1"/>
  <c r="T1585" i="1"/>
  <c r="T1564" i="1"/>
  <c r="T1118" i="1"/>
  <c r="T697" i="1"/>
  <c r="T1469" i="1"/>
  <c r="T1846" i="1"/>
  <c r="T669" i="1"/>
  <c r="T959" i="1"/>
  <c r="T960" i="1"/>
  <c r="T624" i="1"/>
  <c r="T1722" i="1"/>
  <c r="T1380" i="1"/>
  <c r="T1793" i="1"/>
  <c r="T1470" i="1"/>
  <c r="T60" i="1"/>
  <c r="T195" i="1"/>
  <c r="T769" i="1"/>
  <c r="T969" i="1"/>
  <c r="T698" i="1"/>
  <c r="T1471" i="1"/>
  <c r="T392" i="1"/>
  <c r="T1119" i="1"/>
  <c r="T150" i="1"/>
  <c r="T975" i="1"/>
  <c r="T625" i="1"/>
  <c r="T1272" i="1"/>
  <c r="T770" i="1"/>
  <c r="T771" i="1"/>
  <c r="T393" i="1"/>
  <c r="T981" i="1"/>
  <c r="T1011" i="1"/>
  <c r="T1606" i="1"/>
  <c r="T1122" i="1"/>
  <c r="T139" i="1"/>
  <c r="T550" i="1"/>
  <c r="T553" i="1"/>
  <c r="T988" i="1"/>
  <c r="T1381" i="1"/>
  <c r="T1273" i="1"/>
  <c r="T991" i="1"/>
  <c r="T1427" i="1"/>
  <c r="T993" i="1"/>
  <c r="T864" i="1"/>
  <c r="T995" i="1"/>
  <c r="T996" i="1"/>
  <c r="T997" i="1"/>
  <c r="T1706" i="1"/>
  <c r="T1051" i="1"/>
  <c r="T626" i="1"/>
  <c r="T1821" i="1"/>
  <c r="T1002" i="1"/>
  <c r="T1760" i="1"/>
  <c r="T499" i="1"/>
  <c r="T1195" i="1"/>
  <c r="T1723" i="1"/>
  <c r="T1795" i="1"/>
  <c r="T1012" i="1"/>
  <c r="T1229" i="1"/>
  <c r="T1010" i="1"/>
  <c r="T554" i="1"/>
  <c r="T1123" i="1"/>
  <c r="T1013" i="1"/>
  <c r="T61" i="1"/>
  <c r="T196" i="1"/>
  <c r="T462" i="1"/>
  <c r="T1274" i="1"/>
  <c r="T670" i="1"/>
  <c r="T1707" i="1"/>
  <c r="T1020" i="1"/>
  <c r="T1237" i="1"/>
  <c r="T555" i="1"/>
  <c r="T108" i="1"/>
  <c r="T1565" i="1"/>
  <c r="T1124" i="1"/>
  <c r="T1708" i="1"/>
  <c r="T1572" i="1"/>
  <c r="T1660" i="1"/>
  <c r="T1472" i="1"/>
  <c r="T893" i="1"/>
  <c r="T325" i="1"/>
  <c r="T672" i="1"/>
  <c r="T1196" i="1"/>
  <c r="T394" i="1"/>
  <c r="T1035" i="1"/>
  <c r="T931" i="1"/>
  <c r="T772" i="1"/>
  <c r="T1038" i="1"/>
  <c r="T894" i="1"/>
  <c r="T1473" i="1"/>
  <c r="T288" i="1"/>
  <c r="T1042" i="1"/>
  <c r="T1043" i="1"/>
  <c r="T1044" i="1"/>
  <c r="T557" i="1"/>
  <c r="T773" i="1"/>
  <c r="T1276" i="1"/>
  <c r="T1832" i="1"/>
  <c r="T1197" i="1"/>
  <c r="T559" i="1"/>
  <c r="T1661" i="1"/>
  <c r="T774" i="1"/>
  <c r="T1053" i="1"/>
  <c r="T20" i="1"/>
  <c r="T775" i="1"/>
  <c r="T776" i="1"/>
  <c r="T62" i="1"/>
  <c r="T23" i="1"/>
  <c r="T1277" i="1"/>
  <c r="T1474" i="1"/>
  <c r="T439" i="1"/>
  <c r="T395" i="1"/>
  <c r="T1063" i="1"/>
  <c r="T1382" i="1"/>
  <c r="T282" i="1"/>
  <c r="T777" i="1"/>
  <c r="T560" i="1"/>
  <c r="T1586" i="1"/>
  <c r="T1796" i="1"/>
  <c r="T463" i="1"/>
  <c r="T326" i="1"/>
  <c r="T118" i="1"/>
  <c r="T1073" i="1"/>
  <c r="T1278" i="1"/>
  <c r="T778" i="1"/>
  <c r="T1076" i="1"/>
  <c r="T1861" i="1"/>
  <c r="T1078" i="1"/>
  <c r="T940" i="1"/>
  <c r="T699" i="1"/>
  <c r="T396" i="1"/>
  <c r="T1383" i="1"/>
  <c r="T1687" i="1"/>
  <c r="T779" i="1"/>
  <c r="T602" i="1"/>
  <c r="T1662" i="1"/>
  <c r="T1087" i="1"/>
  <c r="T1855" i="1"/>
  <c r="T1089" i="1"/>
  <c r="T1029" i="1"/>
  <c r="T197" i="1"/>
  <c r="T1279" i="1"/>
  <c r="T465" i="1"/>
  <c r="T702" i="1"/>
  <c r="T1095" i="1"/>
  <c r="T1663" i="1"/>
  <c r="T1014" i="1"/>
  <c r="T1475" i="1"/>
  <c r="T1384" i="1"/>
  <c r="T1100" i="1"/>
  <c r="T1797" i="1"/>
  <c r="T1015" i="1"/>
  <c r="T673" i="1"/>
  <c r="T1104" i="1"/>
  <c r="T1105" i="1"/>
  <c r="T198" i="1"/>
  <c r="T1016" i="1"/>
  <c r="T199" i="1"/>
  <c r="T1125" i="1"/>
  <c r="T645" i="1"/>
  <c r="T1174" i="1"/>
  <c r="T1798" i="1"/>
  <c r="T1495" i="1"/>
  <c r="T1114" i="1"/>
  <c r="T1115" i="1"/>
  <c r="T1691" i="1"/>
  <c r="T1117" i="1"/>
  <c r="T1280" i="1"/>
  <c r="T896" i="1"/>
  <c r="T1120" i="1"/>
  <c r="T1121" i="1"/>
  <c r="T1531" i="1"/>
  <c r="T1281" i="1"/>
  <c r="T1768" i="1"/>
  <c r="T563" i="1"/>
  <c r="T952" i="1"/>
  <c r="T1587" i="1"/>
  <c r="T466" i="1"/>
  <c r="T1129" i="1"/>
  <c r="T22" i="1"/>
  <c r="T1126" i="1"/>
  <c r="T674" i="1"/>
  <c r="T1055" i="1"/>
  <c r="T1134" i="1"/>
  <c r="T467" i="1"/>
  <c r="T1136" i="1"/>
  <c r="T1127" i="1"/>
  <c r="T1532" i="1"/>
  <c r="T1139" i="1"/>
  <c r="T1385" i="1"/>
  <c r="T1477" i="1"/>
  <c r="T1386" i="1"/>
  <c r="T648" i="1"/>
  <c r="T780" i="1"/>
  <c r="T1145" i="1"/>
  <c r="T1388" i="1"/>
  <c r="T1147" i="1"/>
  <c r="T781" i="1"/>
  <c r="T1128" i="1"/>
  <c r="T1282" i="1"/>
  <c r="T1151" i="1"/>
  <c r="T932" i="1"/>
  <c r="T1664" i="1"/>
  <c r="T1283" i="1"/>
  <c r="T898" i="1"/>
  <c r="T1156" i="1"/>
  <c r="T564" i="1"/>
  <c r="T1158" i="1"/>
  <c r="T1159" i="1"/>
  <c r="T351" i="1"/>
  <c r="T1389" i="1"/>
  <c r="T782" i="1"/>
  <c r="T200" i="1"/>
  <c r="T305" i="1"/>
  <c r="T1130" i="1"/>
  <c r="T1017" i="1"/>
  <c r="T1310" i="1"/>
  <c r="T899" i="1"/>
  <c r="T642" i="1"/>
  <c r="T1170" i="1"/>
  <c r="T468" i="1"/>
  <c r="T1172" i="1"/>
  <c r="T933" i="1"/>
  <c r="T327" i="1"/>
  <c r="T977" i="1"/>
  <c r="T328" i="1"/>
  <c r="T47" i="1"/>
  <c r="T1178" i="1"/>
  <c r="T1131" i="1"/>
  <c r="T1045" i="1"/>
  <c r="T566" i="1"/>
  <c r="T1834" i="1"/>
  <c r="T329" i="1"/>
  <c r="T1018" i="1"/>
  <c r="T1533" i="1"/>
  <c r="T1186" i="1"/>
  <c r="T1284" i="1"/>
  <c r="T783" i="1"/>
  <c r="T1799" i="1"/>
  <c r="T1190" i="1"/>
  <c r="T567" i="1"/>
  <c r="T1608" i="1"/>
  <c r="T784" i="1"/>
  <c r="T1194" i="1"/>
  <c r="T469" i="1"/>
  <c r="T204" i="1"/>
  <c r="T1510" i="1"/>
  <c r="T1535" i="1"/>
  <c r="T1199" i="1"/>
  <c r="T900" i="1"/>
  <c r="T361" i="1"/>
  <c r="T1019" i="1"/>
  <c r="T1203" i="1"/>
  <c r="T1390" i="1"/>
  <c r="T470" i="1"/>
  <c r="T63" i="1"/>
  <c r="T472" i="1"/>
  <c r="T1413" i="1"/>
  <c r="T1132" i="1"/>
  <c r="T646" i="1"/>
  <c r="T1021" i="1"/>
  <c r="T1536" i="1"/>
  <c r="T205" i="1"/>
  <c r="T1214" i="1"/>
  <c r="T1215" i="1"/>
  <c r="T568" i="1"/>
  <c r="T354" i="1"/>
  <c r="T206" i="1"/>
  <c r="T978" i="1"/>
  <c r="T1220" i="1"/>
  <c r="T785" i="1"/>
  <c r="T1806" i="1"/>
  <c r="T1735" i="1"/>
  <c r="T1478" i="1"/>
  <c r="T1552" i="1"/>
  <c r="T1226" i="1"/>
  <c r="T1227" i="1"/>
  <c r="T786" i="1"/>
  <c r="T397" i="1"/>
  <c r="T207" i="1"/>
  <c r="T208" i="1"/>
  <c r="T1286" i="1"/>
  <c r="T953" i="1"/>
  <c r="T1198" i="1"/>
  <c r="T1718" i="1"/>
  <c r="T64" i="1"/>
  <c r="T140" i="1"/>
  <c r="T1133" i="1"/>
  <c r="T787" i="1"/>
  <c r="T209" i="1"/>
  <c r="T1175" i="1"/>
  <c r="T788" i="1"/>
  <c r="T1135" i="1"/>
  <c r="T356" i="1"/>
  <c r="T569" i="1"/>
  <c r="T1479" i="1"/>
  <c r="T1709" i="1"/>
  <c r="T1553" i="1"/>
  <c r="T1249" i="1"/>
  <c r="T789" i="1"/>
  <c r="T473" i="1"/>
  <c r="T210" i="1"/>
  <c r="T214" i="1"/>
  <c r="T398" i="1"/>
  <c r="T1255" i="1"/>
  <c r="T65" i="1"/>
  <c r="T27" i="1"/>
  <c r="T330" i="1"/>
  <c r="T399" i="1"/>
  <c r="T1260" i="1"/>
  <c r="T215" i="1"/>
  <c r="T790" i="1"/>
  <c r="T650" i="1"/>
  <c r="T1890" i="1"/>
  <c r="T1736" i="1"/>
  <c r="T1500" i="1"/>
  <c r="T1267" i="1"/>
  <c r="T979" i="1"/>
  <c r="T1863" i="1"/>
  <c r="T1270" i="1"/>
  <c r="T791" i="1"/>
  <c r="T1311" i="1"/>
  <c r="T1022" i="1"/>
  <c r="T1710" i="1"/>
  <c r="T1275" i="1"/>
  <c r="T474" i="1"/>
  <c r="T475" i="1"/>
  <c r="T1137" i="1"/>
  <c r="T901" i="1"/>
  <c r="T1538" i="1"/>
  <c r="T792" i="1"/>
  <c r="T104" i="1"/>
  <c r="T1588" i="1"/>
  <c r="T216" i="1"/>
  <c r="T1285" i="1"/>
  <c r="T1287" i="1"/>
  <c r="T675" i="1"/>
  <c r="T1200" i="1"/>
  <c r="T1712" i="1"/>
  <c r="T1870" i="1"/>
  <c r="T1334" i="1"/>
  <c r="T331" i="1"/>
  <c r="T1293" i="1"/>
  <c r="T1312" i="1"/>
  <c r="T1168" i="1"/>
  <c r="T1296" i="1"/>
  <c r="T934" i="1"/>
  <c r="T1298" i="1"/>
  <c r="T1288" i="1"/>
  <c r="T400" i="1"/>
  <c r="T66" i="1"/>
  <c r="T217" i="1"/>
  <c r="T1303" i="1"/>
  <c r="T1539" i="1"/>
  <c r="T1540" i="1"/>
  <c r="T1541" i="1"/>
  <c r="T401" i="1"/>
  <c r="T1685" i="1"/>
  <c r="T332" i="1"/>
  <c r="T1576" i="1"/>
  <c r="T687" i="1"/>
  <c r="T1391" i="1"/>
  <c r="T793" i="1"/>
  <c r="T1138" i="1"/>
  <c r="T1392" i="1"/>
  <c r="T612" i="1"/>
  <c r="T402" i="1"/>
  <c r="T1497" i="1"/>
  <c r="T1872" i="1"/>
  <c r="T498" i="1"/>
  <c r="T1542" i="1"/>
  <c r="T1322" i="1"/>
  <c r="T676" i="1"/>
  <c r="T794" i="1"/>
  <c r="T1201" i="1"/>
  <c r="T570" i="1"/>
  <c r="T920" i="1"/>
  <c r="T1665" i="1"/>
  <c r="T1555" i="1"/>
  <c r="T403" i="1"/>
  <c r="T1543" i="1"/>
  <c r="T922" i="1"/>
  <c r="T1333" i="1"/>
  <c r="T572" i="1"/>
  <c r="T218" i="1"/>
  <c r="T219" i="1"/>
  <c r="T1480" i="1"/>
  <c r="T795" i="1"/>
  <c r="T1140" i="1"/>
  <c r="T1169" i="1"/>
  <c r="T796" i="1"/>
  <c r="T505" i="1"/>
  <c r="T1874" i="1"/>
  <c r="T109" i="1"/>
  <c r="T404" i="1"/>
  <c r="T1346" i="1"/>
  <c r="T1202" i="1"/>
  <c r="T1481" i="1"/>
  <c r="T33" i="1"/>
  <c r="T1835" i="1"/>
  <c r="T220" i="1"/>
  <c r="T1289" i="1"/>
  <c r="T359" i="1"/>
  <c r="T1482" i="1"/>
  <c r="T1408" i="1"/>
  <c r="T1356" i="1"/>
  <c r="T1357" i="1"/>
  <c r="T797" i="1"/>
  <c r="T1335" i="1"/>
  <c r="T141" i="1"/>
  <c r="T1141" i="1"/>
  <c r="T875" i="1"/>
  <c r="T221" i="1"/>
  <c r="T283" i="1"/>
  <c r="T798" i="1"/>
  <c r="T1366" i="1"/>
  <c r="T110" i="1"/>
  <c r="T799" i="1"/>
  <c r="T1369" i="1"/>
  <c r="T119" i="1"/>
  <c r="T1290" i="1"/>
  <c r="T142" i="1"/>
  <c r="T337" i="1"/>
  <c r="T1142" i="1"/>
  <c r="T902" i="1"/>
  <c r="T1376" i="1"/>
  <c r="T800" i="1"/>
  <c r="T1291" i="1"/>
  <c r="T980" i="1"/>
  <c r="T1761" i="1"/>
  <c r="T115" i="1"/>
  <c r="T1545" i="1"/>
  <c r="T866" i="1"/>
  <c r="T1393" i="1"/>
  <c r="T222" i="1"/>
  <c r="T1395" i="1"/>
  <c r="T1387" i="1"/>
  <c r="T1396" i="1"/>
  <c r="T904" i="1"/>
  <c r="T1483" i="1"/>
  <c r="T905" i="1"/>
  <c r="T1397" i="1"/>
  <c r="T802" i="1"/>
  <c r="T1394" i="1"/>
  <c r="T573" i="1"/>
  <c r="T803" i="1"/>
  <c r="T805" i="1"/>
  <c r="T1336" i="1"/>
  <c r="T1399" i="1"/>
  <c r="T1750" i="1"/>
  <c r="T405" i="1"/>
  <c r="T67" i="1"/>
  <c r="T223" i="1"/>
  <c r="T21" i="1"/>
  <c r="T1143" i="1"/>
  <c r="T24" i="1"/>
  <c r="T224" i="1"/>
  <c r="T1666" i="1"/>
  <c r="T406" i="1"/>
  <c r="T476" i="1"/>
  <c r="T867" i="1"/>
  <c r="T954" i="1"/>
  <c r="T627" i="1"/>
  <c r="T1398" i="1"/>
  <c r="T273" i="1"/>
  <c r="T477" i="1"/>
  <c r="T1144" i="1"/>
  <c r="T1418" i="1"/>
  <c r="T1146" i="1"/>
  <c r="T1420" i="1"/>
  <c r="T225" i="1"/>
  <c r="T1422" i="1"/>
  <c r="T1423" i="1"/>
  <c r="T1424" i="1"/>
  <c r="T806" i="1"/>
  <c r="T807" i="1"/>
  <c r="T352" i="1"/>
  <c r="T407" i="1"/>
  <c r="T1749" i="1"/>
  <c r="T1430" i="1"/>
  <c r="T1431" i="1"/>
  <c r="T408" i="1"/>
  <c r="T1433" i="1"/>
  <c r="T906" i="1"/>
  <c r="T628" i="1"/>
  <c r="T1238" i="1"/>
  <c r="T1437" i="1"/>
  <c r="T574" i="1"/>
  <c r="T226" i="1"/>
  <c r="T808" i="1"/>
  <c r="T809" i="1"/>
  <c r="T1046" i="1"/>
  <c r="T409" i="1"/>
  <c r="T868" i="1"/>
  <c r="T1737" i="1"/>
  <c r="T984" i="1"/>
  <c r="T1485" i="1"/>
  <c r="T1448" i="1"/>
  <c r="T120" i="1"/>
  <c r="T630" i="1"/>
  <c r="T1451" i="1"/>
  <c r="T1148" i="1"/>
  <c r="T703" i="1"/>
  <c r="T1454" i="1"/>
  <c r="T1455" i="1"/>
  <c r="T338" i="1"/>
  <c r="T685" i="1"/>
  <c r="T1458" i="1"/>
  <c r="T410" i="1"/>
  <c r="T1460" i="1"/>
  <c r="T812" i="1"/>
  <c r="T1668" i="1"/>
  <c r="T411" i="1"/>
  <c r="T1031" i="1"/>
  <c r="T1688" i="1"/>
  <c r="T1800" i="1"/>
  <c r="T1876" i="1"/>
  <c r="T678" i="1"/>
  <c r="T478" i="1"/>
  <c r="T1183" i="1"/>
  <c r="T479" i="1"/>
  <c r="T1292" i="1"/>
  <c r="T604" i="1"/>
  <c r="T1689" i="1"/>
  <c r="T1400" i="1"/>
  <c r="T1476" i="1"/>
  <c r="T28" i="1"/>
  <c r="T813" i="1"/>
  <c r="T414" i="1"/>
  <c r="T1401" i="1"/>
  <c r="T353" i="1"/>
  <c r="T227" i="1"/>
  <c r="T228" i="1"/>
  <c r="T1484" i="1"/>
  <c r="T814" i="1"/>
  <c r="T1486" i="1"/>
  <c r="T1487" i="1"/>
  <c r="T1669" i="1"/>
  <c r="T935" i="1"/>
  <c r="T1670" i="1"/>
  <c r="T25" i="1"/>
  <c r="T1492" i="1"/>
  <c r="T143" i="1"/>
  <c r="T704" i="1"/>
  <c r="T1313" i="1"/>
  <c r="T1496" i="1"/>
  <c r="T575" i="1"/>
  <c r="T1318" i="1"/>
  <c r="T415" i="1"/>
  <c r="T1671" i="1"/>
  <c r="T1501" i="1"/>
  <c r="T68" i="1"/>
  <c r="T1236" i="1"/>
  <c r="T39" i="1"/>
  <c r="T1505" i="1"/>
  <c r="T229" i="1"/>
  <c r="T1566" i="1"/>
  <c r="T1604" i="1"/>
  <c r="T679" i="1"/>
  <c r="T416" i="1"/>
  <c r="T955" i="1"/>
  <c r="T1149" i="1"/>
  <c r="T1052" i="1"/>
  <c r="T1514" i="1"/>
  <c r="T1204" i="1"/>
  <c r="T1316" i="1"/>
  <c r="T907" i="1"/>
  <c r="T1150" i="1"/>
  <c r="T1294" i="1"/>
  <c r="T815" i="1"/>
  <c r="T1521" i="1"/>
  <c r="T1152" i="1"/>
  <c r="T1523" i="1"/>
  <c r="T1233" i="1"/>
  <c r="T1205" i="1"/>
  <c r="T1295" i="1"/>
  <c r="T230" i="1"/>
  <c r="T1528" i="1"/>
  <c r="T1153" i="1"/>
  <c r="T1801" i="1"/>
  <c r="T154" i="1"/>
  <c r="T1692" i="1"/>
  <c r="T1567" i="1"/>
  <c r="T1534" i="1"/>
  <c r="T501" i="1"/>
  <c r="T869" i="1"/>
  <c r="T1537" i="1"/>
  <c r="T441" i="1"/>
  <c r="T956" i="1"/>
  <c r="T1154" i="1"/>
  <c r="T816" i="1"/>
  <c r="T817" i="1"/>
  <c r="T480" i="1"/>
  <c r="T1544" i="1"/>
  <c r="T1171" i="1"/>
  <c r="T1023" i="1"/>
  <c r="T1176" i="1"/>
  <c r="T1228" i="1"/>
  <c r="T818" i="1"/>
  <c r="T231" i="1"/>
  <c r="T957" i="1"/>
  <c r="T576" i="1"/>
  <c r="T111" i="1"/>
  <c r="T1554" i="1"/>
  <c r="T1155" i="1"/>
  <c r="T1297" i="1"/>
  <c r="T284" i="1"/>
  <c r="T577" i="1"/>
  <c r="T1157" i="1"/>
  <c r="T1047" i="1"/>
  <c r="T1561" i="1"/>
  <c r="T1341" i="1"/>
  <c r="T481" i="1"/>
  <c r="T821" i="1"/>
  <c r="T151" i="1"/>
  <c r="T1672" i="1"/>
  <c r="T1319" i="1"/>
  <c r="T910" i="1"/>
  <c r="T631" i="1"/>
  <c r="T1570" i="1"/>
  <c r="T1402" i="1"/>
  <c r="T417" i="1"/>
  <c r="T1206" i="1"/>
  <c r="T339" i="1"/>
  <c r="T482" i="1"/>
  <c r="T1234" i="1"/>
  <c r="T692" i="1"/>
  <c r="T632" i="1"/>
  <c r="T1337" i="1"/>
  <c r="T823" i="1"/>
  <c r="T1160" i="1"/>
  <c r="T1582" i="1"/>
  <c r="T418" i="1"/>
  <c r="T1161" i="1"/>
  <c r="T1299" i="1"/>
  <c r="T419" i="1"/>
  <c r="T1589" i="1"/>
  <c r="T579" i="1"/>
  <c r="T1177" i="1"/>
  <c r="T1207" i="1"/>
  <c r="T1575" i="1"/>
  <c r="T1592" i="1"/>
  <c r="T1590" i="1"/>
  <c r="T232" i="1"/>
  <c r="T69" i="1"/>
  <c r="T155" i="1"/>
  <c r="T70" i="1"/>
  <c r="T824" i="1"/>
  <c r="T680" i="1"/>
  <c r="T340" i="1"/>
  <c r="T483" i="1"/>
  <c r="T1602" i="1"/>
  <c r="T1425" i="1"/>
  <c r="T982" i="1"/>
  <c r="T1856" i="1"/>
  <c r="T1605" i="1"/>
  <c r="T233" i="1"/>
  <c r="T1162" i="1"/>
  <c r="T1609" i="1"/>
  <c r="T580" i="1"/>
  <c r="T1611" i="1"/>
  <c r="T1612" i="1"/>
  <c r="T1499" i="1"/>
  <c r="T613" i="1"/>
  <c r="T234" i="1"/>
  <c r="T1300" i="1"/>
  <c r="T1617" i="1"/>
  <c r="T681" i="1"/>
  <c r="T826" i="1"/>
  <c r="T688" i="1"/>
  <c r="T1621" i="1"/>
  <c r="T581" i="1"/>
  <c r="T121" i="1"/>
  <c r="T1858" i="1"/>
  <c r="T1673" i="1"/>
  <c r="T1403" i="1"/>
  <c r="T1675" i="1"/>
  <c r="T633" i="1"/>
  <c r="T1629" i="1"/>
  <c r="T420" i="1"/>
  <c r="T1024" i="1"/>
  <c r="T1573" i="1"/>
  <c r="T827" i="1"/>
  <c r="T71" i="1"/>
  <c r="T1340" i="1"/>
  <c r="T1591" i="1"/>
  <c r="T634" i="1"/>
  <c r="T105" i="1"/>
  <c r="T484" i="1"/>
  <c r="T1640" i="1"/>
  <c r="T1641" i="1"/>
  <c r="T829" i="1"/>
  <c r="T682" i="1"/>
  <c r="T1644" i="1"/>
  <c r="T1212" i="1"/>
  <c r="T1646" i="1"/>
  <c r="T72" i="1"/>
  <c r="T1648" i="1"/>
  <c r="T1208" i="1"/>
  <c r="T1488" i="1"/>
  <c r="T1568" i="1"/>
  <c r="T636" i="1"/>
  <c r="T1593" i="1"/>
  <c r="T830" i="1"/>
  <c r="T355" i="1"/>
  <c r="T964" i="1"/>
  <c r="T357" i="1"/>
  <c r="T582" i="1"/>
  <c r="T285" i="1"/>
  <c r="T235" i="1"/>
  <c r="T236" i="1"/>
  <c r="T1498" i="1"/>
  <c r="T504" i="1"/>
  <c r="T1724" i="1"/>
  <c r="T1209" i="1"/>
  <c r="T1414" i="1"/>
  <c r="T1667" i="1"/>
  <c r="T1767" i="1"/>
  <c r="T870" i="1"/>
  <c r="T1677" i="1"/>
  <c r="T1421" i="1"/>
  <c r="T871" i="1"/>
  <c r="T1738" i="1"/>
  <c r="T1674" i="1"/>
  <c r="T73" i="1"/>
  <c r="T1676" i="1"/>
  <c r="T911" i="1"/>
  <c r="T486" i="1"/>
  <c r="T1417" i="1"/>
  <c r="T1419" i="1"/>
  <c r="T1404" i="1"/>
  <c r="T584" i="1"/>
  <c r="T500" i="1"/>
  <c r="T487" i="1"/>
  <c r="T585" i="1"/>
  <c r="T444" i="1"/>
  <c r="T82" i="1"/>
  <c r="T421" i="1"/>
  <c r="T831" i="1"/>
  <c r="T1678" i="1"/>
  <c r="T74" i="1"/>
  <c r="T1594" i="1"/>
  <c r="T1693" i="1"/>
  <c r="T423" i="1"/>
  <c r="T75" i="1"/>
  <c r="T834" i="1"/>
  <c r="T424" i="1"/>
  <c r="T1739" i="1"/>
  <c r="T913" i="1"/>
  <c r="T1679" i="1"/>
  <c r="T341" i="1"/>
  <c r="T488" i="1"/>
  <c r="T1703" i="1"/>
  <c r="T40" i="1"/>
  <c r="T426" i="1"/>
  <c r="T1506" i="1"/>
  <c r="T237" i="1"/>
  <c r="T1235" i="1"/>
  <c r="T489" i="1"/>
  <c r="T1762" i="1"/>
  <c r="T1711" i="1"/>
  <c r="T1489" i="1"/>
  <c r="T1805" i="1"/>
  <c r="T1714" i="1"/>
  <c r="T683" i="1"/>
  <c r="T490" i="1"/>
  <c r="T342" i="1"/>
  <c r="T835" i="1"/>
  <c r="T1301" i="1"/>
  <c r="T1720" i="1"/>
  <c r="T435" i="1"/>
  <c r="T1326" i="1"/>
  <c r="T1302" i="1"/>
  <c r="T510" i="1"/>
  <c r="T586" i="1"/>
  <c r="T1304" i="1"/>
  <c r="T1727" i="1"/>
  <c r="T1728" i="1"/>
  <c r="T1025" i="1"/>
  <c r="T983" i="1"/>
  <c r="T1320" i="1"/>
  <c r="T34" i="1"/>
  <c r="T238" i="1"/>
  <c r="T1734" i="1"/>
  <c r="T427" i="1"/>
  <c r="T428" i="1"/>
  <c r="T43" i="1"/>
  <c r="T152" i="1"/>
  <c r="T1305" i="1"/>
  <c r="T491" i="1"/>
  <c r="T1163" i="1"/>
  <c r="T286" i="1"/>
  <c r="T1743" i="1"/>
  <c r="T1744" i="1"/>
  <c r="T144" i="1"/>
  <c r="T497" i="1"/>
  <c r="T936" i="1"/>
  <c r="T1803" i="1"/>
  <c r="T492" i="1"/>
  <c r="T76" i="1"/>
  <c r="T493" i="1"/>
  <c r="T300" i="1"/>
  <c r="T1753" i="1"/>
  <c r="T1754" i="1"/>
  <c r="T1405" i="1"/>
  <c r="T1180" i="1"/>
  <c r="T29" i="1"/>
  <c r="T1309" i="1"/>
  <c r="T837" i="1"/>
  <c r="T1804" i="1"/>
  <c r="T1755" i="1"/>
  <c r="T838" i="1"/>
  <c r="T1217" i="1"/>
  <c r="T958" i="1"/>
  <c r="T1179" i="1"/>
  <c r="T494" i="1"/>
  <c r="T1416" i="1"/>
  <c r="T637" i="1"/>
  <c r="T358" i="1"/>
  <c r="T429" i="1"/>
  <c r="T649" i="1"/>
  <c r="T1164" i="1"/>
  <c r="T145" i="1"/>
  <c r="T1026" i="1"/>
  <c r="T112" i="1"/>
  <c r="T589" i="1"/>
  <c r="T44" i="1"/>
  <c r="T287" i="1"/>
  <c r="T590" i="1"/>
  <c r="T495" i="1"/>
  <c r="T157" i="1"/>
  <c r="T1680" i="1"/>
  <c r="T440" i="1"/>
  <c r="T1507" i="1"/>
  <c r="T1681" i="1"/>
  <c r="T591" i="1"/>
  <c r="T1314" i="1"/>
  <c r="T1788" i="1"/>
  <c r="T1406" i="1"/>
  <c r="T1321" i="1"/>
  <c r="T1752" i="1"/>
  <c r="T1546" i="1"/>
  <c r="T1490" i="1"/>
  <c r="T1794" i="1"/>
  <c r="T1547" i="1"/>
  <c r="T839" i="1"/>
  <c r="T1610" i="1"/>
  <c r="T48" i="1"/>
  <c r="T1027" i="1"/>
  <c r="T841" i="1"/>
  <c r="T239" i="1"/>
  <c r="T1802" i="1"/>
  <c r="T914" i="1"/>
  <c r="T598" i="1"/>
  <c r="T77" i="1"/>
  <c r="T45" i="1"/>
  <c r="T603" i="1"/>
  <c r="T684" i="1"/>
  <c r="T1809" i="1"/>
  <c r="T1508" i="1"/>
  <c r="T1056" i="1"/>
  <c r="T937" i="1"/>
  <c r="T240" i="1"/>
  <c r="T638" i="1"/>
  <c r="T1306" i="1"/>
  <c r="T1766" i="1"/>
  <c r="T876" i="1"/>
  <c r="T872" i="1"/>
  <c r="T605" i="1"/>
  <c r="T1682" i="1"/>
  <c r="T938" i="1"/>
  <c r="T1165" i="1"/>
  <c r="T1307" i="1"/>
  <c r="T592" i="1"/>
  <c r="T1825" i="1"/>
  <c r="T1826" i="1"/>
  <c r="T842" i="1"/>
  <c r="T348" i="1"/>
  <c r="T844" i="1"/>
  <c r="T846" i="1"/>
  <c r="T496" i="1"/>
  <c r="T1690" i="1"/>
  <c r="T1833" i="1"/>
  <c r="T873" i="1"/>
  <c r="T847" i="1"/>
  <c r="T595" i="1"/>
  <c r="T1548" i="1"/>
  <c r="T916" i="1"/>
  <c r="T1839" i="1"/>
  <c r="T78" i="1"/>
  <c r="T360" i="1"/>
  <c r="T303" i="1"/>
  <c r="T1843" i="1"/>
  <c r="T1844" i="1"/>
  <c r="T639" i="1"/>
  <c r="T596" i="1"/>
  <c r="T1210" i="1"/>
  <c r="T690" i="1"/>
  <c r="T1849" i="1"/>
  <c r="T113" i="1"/>
  <c r="T1308" i="1"/>
  <c r="T436" i="1"/>
  <c r="T1873" i="1"/>
  <c r="T1854" i="1"/>
  <c r="T1323" i="1"/>
  <c r="T961" i="1"/>
  <c r="T1857" i="1"/>
  <c r="T79" i="1"/>
  <c r="T848" i="1"/>
  <c r="T1338" i="1"/>
  <c r="T1880" i="1"/>
  <c r="T1862" i="1"/>
  <c r="T349" i="1"/>
  <c r="T849" i="1"/>
  <c r="T1683" i="1"/>
  <c r="T1837" i="1"/>
  <c r="T1428" i="1"/>
  <c r="T301" i="1"/>
  <c r="T146" i="1"/>
  <c r="T1859" i="1"/>
  <c r="T1871" i="1"/>
  <c r="T114" i="1"/>
  <c r="T1713" i="1"/>
  <c r="T640" i="1"/>
  <c r="T850" i="1"/>
  <c r="T1218" i="1"/>
  <c r="T1877" i="1"/>
  <c r="T962" i="1"/>
  <c r="T1211" i="1"/>
  <c r="T851" i="1"/>
  <c r="T80" i="1"/>
  <c r="T852" i="1"/>
  <c r="T269" i="1"/>
  <c r="T1491" i="1"/>
  <c r="T874" i="1"/>
  <c r="T1740" i="1"/>
  <c r="T1569" i="1"/>
  <c r="T147" i="1"/>
  <c r="T30" i="1"/>
  <c r="T430" i="1"/>
  <c r="T1551" i="1"/>
  <c r="T1892" i="1"/>
  <c r="T1166" i="1"/>
  <c r="T350" i="1"/>
  <c r="T431" i="1"/>
  <c r="T1167" i="1"/>
  <c r="T1897" i="1"/>
  <c r="T302" i="1"/>
  <c r="T1339" i="1"/>
  <c r="T81" i="1"/>
  <c r="T1901" i="1"/>
  <c r="T853" i="1"/>
  <c r="T939" i="1"/>
  <c r="T1407" i="1"/>
  <c r="T270" i="1"/>
  <c r="T1906" i="1"/>
  <c r="T1907" i="1"/>
  <c r="T854" i="1"/>
  <c r="T1721" i="1"/>
  <c r="T432" i="1"/>
  <c r="T1911" i="1"/>
  <c r="T1819" i="1"/>
  <c r="T1571" i="1"/>
  <c r="T1914" i="1"/>
  <c r="T507" i="1"/>
  <c r="T918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2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S3" i="1"/>
  <c r="S4" i="1"/>
  <c r="S5" i="1"/>
  <c r="S6" i="1"/>
  <c r="S7" i="1"/>
  <c r="S8" i="1"/>
  <c r="S9" i="1"/>
  <c r="S10" i="1"/>
  <c r="S11" i="1"/>
  <c r="S12" i="1"/>
  <c r="S13" i="1"/>
  <c r="S14" i="1"/>
  <c r="S706" i="1"/>
  <c r="S1904" i="1"/>
  <c r="S1317" i="1"/>
  <c r="S1764" i="1"/>
  <c r="S274" i="1"/>
  <c r="S878" i="1"/>
  <c r="S306" i="1"/>
  <c r="S1881" i="1"/>
  <c r="S158" i="1"/>
  <c r="S707" i="1"/>
  <c r="S307" i="1"/>
  <c r="S159" i="1"/>
  <c r="S1905" i="1"/>
  <c r="S1058" i="1"/>
  <c r="S880" i="1"/>
  <c r="S1219" i="1"/>
  <c r="S1613" i="1"/>
  <c r="S1429" i="1"/>
  <c r="S1614" i="1"/>
  <c r="S1902" i="1"/>
  <c r="S1913" i="1"/>
  <c r="S26" i="1"/>
  <c r="S1502" i="1"/>
  <c r="S985" i="1"/>
  <c r="S511" i="1"/>
  <c r="S1903" i="1"/>
  <c r="S1875" i="1"/>
  <c r="S1059" i="1"/>
  <c r="S1822" i="1"/>
  <c r="S1493" i="1"/>
  <c r="S923" i="1"/>
  <c r="S708" i="1"/>
  <c r="S512" i="1"/>
  <c r="S170" i="1"/>
  <c r="S943" i="1"/>
  <c r="S46" i="1"/>
  <c r="S41" i="1"/>
  <c r="S1343" i="1"/>
  <c r="S1344" i="1"/>
  <c r="S102" i="1"/>
  <c r="S1769" i="1"/>
  <c r="S965" i="1"/>
  <c r="S882" i="1"/>
  <c r="S363" i="1"/>
  <c r="S308" i="1"/>
  <c r="S1060" i="1"/>
  <c r="S1615" i="1"/>
  <c r="S1184" i="1"/>
  <c r="S171" i="1"/>
  <c r="S1061" i="1"/>
  <c r="S1916" i="1"/>
  <c r="S1511" i="1"/>
  <c r="S944" i="1"/>
  <c r="S1062" i="1"/>
  <c r="S1230" i="1"/>
  <c r="S709" i="1"/>
  <c r="S963" i="1"/>
  <c r="S966" i="1"/>
  <c r="S1598" i="1"/>
  <c r="S967" i="1"/>
  <c r="S122" i="1"/>
  <c r="S1616" i="1"/>
  <c r="S1432" i="1"/>
  <c r="S1064" i="1"/>
  <c r="S445" i="1"/>
  <c r="S42" i="1"/>
  <c r="S1770" i="1"/>
  <c r="S1036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1882" i="1"/>
  <c r="S1771" i="1"/>
  <c r="S276" i="1"/>
  <c r="S437" i="1"/>
  <c r="S615" i="1"/>
  <c r="S713" i="1"/>
  <c r="S651" i="1"/>
  <c r="S446" i="1"/>
  <c r="S1324" i="1"/>
  <c r="S715" i="1"/>
  <c r="S172" i="1"/>
  <c r="S513" i="1"/>
  <c r="S925" i="1"/>
  <c r="S1240" i="1"/>
  <c r="S509" i="1"/>
  <c r="S447" i="1"/>
  <c r="S1772" i="1"/>
  <c r="S309" i="1"/>
  <c r="S608" i="1"/>
  <c r="S858" i="1"/>
  <c r="S945" i="1"/>
  <c r="S1345" i="1"/>
  <c r="S49" i="1"/>
  <c r="S304" i="1"/>
  <c r="S153" i="1"/>
  <c r="S716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9" i="1"/>
  <c r="S103" i="1"/>
  <c r="S272" i="1"/>
  <c r="S1065" i="1"/>
  <c r="S1434" i="1"/>
  <c r="S599" i="1"/>
  <c r="S514" i="1"/>
  <c r="S1580" i="1"/>
  <c r="S717" i="1"/>
  <c r="S50" i="1"/>
  <c r="S652" i="1"/>
  <c r="S1049" i="1"/>
  <c r="S1435" i="1"/>
  <c r="S1436" i="1"/>
  <c r="S928" i="1"/>
  <c r="S941" i="1"/>
  <c r="S1328" i="1"/>
  <c r="S856" i="1"/>
  <c r="S1066" i="1"/>
  <c r="S1037" i="1"/>
  <c r="S883" i="1"/>
  <c r="S160" i="1"/>
  <c r="S161" i="1"/>
  <c r="S162" i="1"/>
  <c r="S163" i="1"/>
  <c r="S164" i="1"/>
  <c r="S165" i="1"/>
  <c r="S166" i="1"/>
  <c r="S167" i="1"/>
  <c r="S168" i="1"/>
  <c r="S169" i="1"/>
  <c r="S653" i="1"/>
  <c r="S1618" i="1"/>
  <c r="S1223" i="1"/>
  <c r="S173" i="1"/>
  <c r="S1067" i="1"/>
  <c r="S1581" i="1"/>
  <c r="S310" i="1"/>
  <c r="S1224" i="1"/>
  <c r="S705" i="1"/>
  <c r="S1818" i="1"/>
  <c r="S156" i="1"/>
  <c r="S1847" i="1"/>
  <c r="S1033" i="1"/>
  <c r="S183" i="1"/>
  <c r="S184" i="1"/>
  <c r="S185" i="1"/>
  <c r="S186" i="1"/>
  <c r="S187" i="1"/>
  <c r="S188" i="1"/>
  <c r="S364" i="1"/>
  <c r="S1068" i="1"/>
  <c r="S718" i="1"/>
  <c r="S443" i="1"/>
  <c r="S375" i="1"/>
  <c r="S311" i="1"/>
  <c r="S174" i="1"/>
  <c r="S16" i="1"/>
  <c r="S616" i="1"/>
  <c r="S885" i="1"/>
  <c r="S1347" i="1"/>
  <c r="S123" i="1"/>
  <c r="S201" i="1"/>
  <c r="S202" i="1"/>
  <c r="S203" i="1"/>
  <c r="S277" i="1"/>
  <c r="S312" i="1"/>
  <c r="S99" i="1"/>
  <c r="S278" i="1"/>
  <c r="S17" i="1"/>
  <c r="S1241" i="1"/>
  <c r="S51" i="1"/>
  <c r="S211" i="1"/>
  <c r="S212" i="1"/>
  <c r="S213" i="1"/>
  <c r="S376" i="1"/>
  <c r="S860" i="1"/>
  <c r="S946" i="1"/>
  <c r="S719" i="1"/>
  <c r="S720" i="1"/>
  <c r="S1069" i="1"/>
  <c r="S515" i="1"/>
  <c r="S175" i="1"/>
  <c r="S654" i="1"/>
  <c r="S1070" i="1"/>
  <c r="S516" i="1"/>
  <c r="S313" i="1"/>
  <c r="S1030" i="1"/>
  <c r="S517" i="1"/>
  <c r="S1242" i="1"/>
  <c r="S1865" i="1"/>
  <c r="S1071" i="1"/>
  <c r="S36" i="1"/>
  <c r="S18" i="1"/>
  <c r="S986" i="1"/>
  <c r="S1841" i="1"/>
  <c r="S377" i="1"/>
  <c r="S600" i="1"/>
  <c r="S1820" i="1"/>
  <c r="S930" i="1"/>
  <c r="S1243" i="1"/>
  <c r="S378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1244" i="1"/>
  <c r="S1245" i="1"/>
  <c r="S987" i="1"/>
  <c r="S176" i="1"/>
  <c r="S518" i="1"/>
  <c r="S1348" i="1"/>
  <c r="S1072" i="1"/>
  <c r="S989" i="1"/>
  <c r="S1074" i="1"/>
  <c r="S1075" i="1"/>
  <c r="S1556" i="1"/>
  <c r="S947" i="1"/>
  <c r="S1597" i="1"/>
  <c r="S1349" i="1"/>
  <c r="S1773" i="1"/>
  <c r="S275" i="1"/>
  <c r="S1842" i="1"/>
  <c r="S1409" i="1"/>
  <c r="S721" i="1"/>
  <c r="S1774" i="1"/>
  <c r="S289" i="1"/>
  <c r="S290" i="1"/>
  <c r="S291" i="1"/>
  <c r="S292" i="1"/>
  <c r="S293" i="1"/>
  <c r="S294" i="1"/>
  <c r="S295" i="1"/>
  <c r="S296" i="1"/>
  <c r="S297" i="1"/>
  <c r="S298" i="1"/>
  <c r="S299" i="1"/>
  <c r="S1077" i="1"/>
  <c r="S519" i="1"/>
  <c r="S1079" i="1"/>
  <c r="S1883" i="1"/>
  <c r="S1512" i="1"/>
  <c r="S1246" i="1"/>
  <c r="S15" i="1"/>
  <c r="S877" i="1"/>
  <c r="S362" i="1"/>
  <c r="S607" i="1"/>
  <c r="S1080" i="1"/>
  <c r="S722" i="1"/>
  <c r="S655" i="1"/>
  <c r="S1342" i="1"/>
  <c r="S990" i="1"/>
  <c r="S1775" i="1"/>
  <c r="S314" i="1"/>
  <c r="S279" i="1"/>
  <c r="S992" i="1"/>
  <c r="S379" i="1"/>
  <c r="S694" i="1"/>
  <c r="S1050" i="1"/>
  <c r="S177" i="1"/>
  <c r="S508" i="1"/>
  <c r="S520" i="1"/>
  <c r="S1823" i="1"/>
  <c r="S861" i="1"/>
  <c r="S1513" i="1"/>
  <c r="S1619" i="1"/>
  <c r="S1081" i="1"/>
  <c r="S521" i="1"/>
  <c r="S1620" i="1"/>
  <c r="S1912" i="1"/>
  <c r="S333" i="1"/>
  <c r="S334" i="1"/>
  <c r="S335" i="1"/>
  <c r="S336" i="1"/>
  <c r="S37" i="1"/>
  <c r="S1438" i="1"/>
  <c r="S1622" i="1"/>
  <c r="S1894" i="1"/>
  <c r="S1039" i="1"/>
  <c r="S1726" i="1"/>
  <c r="S343" i="1"/>
  <c r="S344" i="1"/>
  <c r="S345" i="1"/>
  <c r="S346" i="1"/>
  <c r="S347" i="1"/>
  <c r="S656" i="1"/>
  <c r="S1173" i="1"/>
  <c r="S52" i="1"/>
  <c r="S724" i="1"/>
  <c r="S1776" i="1"/>
  <c r="S1824" i="1"/>
  <c r="S522" i="1"/>
  <c r="S1439" i="1"/>
  <c r="S315" i="1"/>
  <c r="S1350" i="1"/>
  <c r="S438" i="1"/>
  <c r="S280" i="1"/>
  <c r="S1247" i="1"/>
  <c r="S316" i="1"/>
  <c r="S523" i="1"/>
  <c r="S994" i="1"/>
  <c r="S886" i="1"/>
  <c r="S365" i="1"/>
  <c r="S366" i="1"/>
  <c r="S367" i="1"/>
  <c r="S368" i="1"/>
  <c r="S369" i="1"/>
  <c r="S370" i="1"/>
  <c r="S371" i="1"/>
  <c r="S372" i="1"/>
  <c r="S373" i="1"/>
  <c r="S374" i="1"/>
  <c r="S178" i="1"/>
  <c r="S317" i="1"/>
  <c r="S380" i="1"/>
  <c r="S524" i="1"/>
  <c r="S1082" i="1"/>
  <c r="S998" i="1"/>
  <c r="S1351" i="1"/>
  <c r="S281" i="1"/>
  <c r="S725" i="1"/>
  <c r="S1515" i="1"/>
  <c r="S1327" i="1"/>
  <c r="S1440" i="1"/>
  <c r="S862" i="1"/>
  <c r="S1083" i="1"/>
  <c r="S116" i="1"/>
  <c r="S525" i="1"/>
  <c r="S527" i="1"/>
  <c r="S106" i="1"/>
  <c r="S1040" i="1"/>
  <c r="S948" i="1"/>
  <c r="S658" i="1"/>
  <c r="S1352" i="1"/>
  <c r="S726" i="1"/>
  <c r="S38" i="1"/>
  <c r="S53" i="1"/>
  <c r="S1032" i="1"/>
  <c r="S100" i="1"/>
  <c r="S1353" i="1"/>
  <c r="S117" i="1"/>
  <c r="S31" i="1"/>
  <c r="S528" i="1"/>
  <c r="S1054" i="1"/>
  <c r="S1084" i="1"/>
  <c r="S1729" i="1"/>
  <c r="S35" i="1"/>
  <c r="S107" i="1"/>
  <c r="S54" i="1"/>
  <c r="S412" i="1"/>
  <c r="S413" i="1"/>
  <c r="S1895" i="1"/>
  <c r="S1866" i="1"/>
  <c r="S1848" i="1"/>
  <c r="S1838" i="1"/>
  <c r="S1777" i="1"/>
  <c r="S1758" i="1"/>
  <c r="S1741" i="1"/>
  <c r="S1742" i="1"/>
  <c r="S422" i="1"/>
  <c r="S1694" i="1"/>
  <c r="S1896" i="1"/>
  <c r="S425" i="1"/>
  <c r="S1623" i="1"/>
  <c r="S1624" i="1"/>
  <c r="S1778" i="1"/>
  <c r="S1625" i="1"/>
  <c r="S1827" i="1"/>
  <c r="S1807" i="1"/>
  <c r="S1557" i="1"/>
  <c r="S1558" i="1"/>
  <c r="S434" i="1"/>
  <c r="S1695" i="1"/>
  <c r="S1516" i="1"/>
  <c r="S1517" i="1"/>
  <c r="S1808" i="1"/>
  <c r="S1850" i="1"/>
  <c r="S1441" i="1"/>
  <c r="S1442" i="1"/>
  <c r="S1443" i="1"/>
  <c r="S1444" i="1"/>
  <c r="S1415" i="1"/>
  <c r="S1884" i="1"/>
  <c r="S1354" i="1"/>
  <c r="S1329" i="1"/>
  <c r="S1840" i="1"/>
  <c r="S449" i="1"/>
  <c r="S450" i="1"/>
  <c r="S1626" i="1"/>
  <c r="S1315" i="1"/>
  <c r="S1248" i="1"/>
  <c r="S1730" i="1"/>
  <c r="S1250" i="1"/>
  <c r="S1251" i="1"/>
  <c r="S1518" i="1"/>
  <c r="S1225" i="1"/>
  <c r="S459" i="1"/>
  <c r="S1213" i="1"/>
  <c r="S461" i="1"/>
  <c r="S1627" i="1"/>
  <c r="S1185" i="1"/>
  <c r="S464" i="1"/>
  <c r="S1891" i="1"/>
  <c r="S1878" i="1"/>
  <c r="S1899" i="1"/>
  <c r="S1628" i="1"/>
  <c r="S1810" i="1"/>
  <c r="S1630" i="1"/>
  <c r="S471" i="1"/>
  <c r="S1041" i="1"/>
  <c r="S1845" i="1"/>
  <c r="S1816" i="1"/>
  <c r="S1867" i="1"/>
  <c r="S1631" i="1"/>
  <c r="S1779" i="1"/>
  <c r="S1756" i="1"/>
  <c r="S968" i="1"/>
  <c r="S970" i="1"/>
  <c r="S1696" i="1"/>
  <c r="S971" i="1"/>
  <c r="S1410" i="1"/>
  <c r="S1915" i="1"/>
  <c r="S485" i="1"/>
  <c r="S1231" i="1"/>
  <c r="S949" i="1"/>
  <c r="S1885" i="1"/>
  <c r="S921" i="1"/>
  <c r="S1836" i="1"/>
  <c r="S1519" i="1"/>
  <c r="S888" i="1"/>
  <c r="S889" i="1"/>
  <c r="S1828" i="1"/>
  <c r="S1330" i="1"/>
  <c r="S1187" i="1"/>
  <c r="S1325" i="1"/>
  <c r="S1719" i="1"/>
  <c r="S1811" i="1"/>
  <c r="S1908" i="1"/>
  <c r="S728" i="1"/>
  <c r="S502" i="1"/>
  <c r="S503" i="1"/>
  <c r="S729" i="1"/>
  <c r="S1445" i="1"/>
  <c r="S1632" i="1"/>
  <c r="S1085" i="1"/>
  <c r="S730" i="1"/>
  <c r="S731" i="1"/>
  <c r="S1864" i="1"/>
  <c r="S695" i="1"/>
  <c r="S1909" i="1"/>
  <c r="S1596" i="1"/>
  <c r="S1817" i="1"/>
  <c r="S1355" i="1"/>
  <c r="S1780" i="1"/>
  <c r="S1503" i="1"/>
  <c r="S1781" i="1"/>
  <c r="S1574" i="1"/>
  <c r="S1763" i="1"/>
  <c r="S617" i="1"/>
  <c r="S1358" i="1"/>
  <c r="S1633" i="1"/>
  <c r="S1086" i="1"/>
  <c r="S610" i="1"/>
  <c r="S526" i="1"/>
  <c r="S529" i="1"/>
  <c r="S1331" i="1"/>
  <c r="S530" i="1"/>
  <c r="S532" i="1"/>
  <c r="S531" i="1"/>
  <c r="S533" i="1"/>
  <c r="S506" i="1"/>
  <c r="S1359" i="1"/>
  <c r="S1886" i="1"/>
  <c r="S1814" i="1"/>
  <c r="S1222" i="1"/>
  <c r="S1634" i="1"/>
  <c r="S448" i="1"/>
  <c r="S451" i="1"/>
  <c r="S541" i="1"/>
  <c r="S1635" i="1"/>
  <c r="S1446" i="1"/>
  <c r="S1447" i="1"/>
  <c r="S452" i="1"/>
  <c r="S453" i="1"/>
  <c r="S1782" i="1"/>
  <c r="S1829" i="1"/>
  <c r="S549" i="1"/>
  <c r="S1783" i="1"/>
  <c r="S551" i="1"/>
  <c r="S552" i="1"/>
  <c r="S1360" i="1"/>
  <c r="S381" i="1"/>
  <c r="S1361" i="1"/>
  <c r="S556" i="1"/>
  <c r="S1088" i="1"/>
  <c r="S558" i="1"/>
  <c r="S1636" i="1"/>
  <c r="S1715" i="1"/>
  <c r="S561" i="1"/>
  <c r="S562" i="1"/>
  <c r="S1697" i="1"/>
  <c r="S1745" i="1"/>
  <c r="S565" i="1"/>
  <c r="S1910" i="1"/>
  <c r="S1784" i="1"/>
  <c r="S1637" i="1"/>
  <c r="S999" i="1"/>
  <c r="S1577" i="1"/>
  <c r="S571" i="1"/>
  <c r="S972" i="1"/>
  <c r="S318" i="1"/>
  <c r="S1731" i="1"/>
  <c r="S1887" i="1"/>
  <c r="S1716" i="1"/>
  <c r="S1868" i="1"/>
  <c r="S578" i="1"/>
  <c r="S1252" i="1"/>
  <c r="S1684" i="1"/>
  <c r="S1362" i="1"/>
  <c r="S1812" i="1"/>
  <c r="S583" i="1"/>
  <c r="S454" i="1"/>
  <c r="S1363" i="1"/>
  <c r="S1332" i="1"/>
  <c r="S587" i="1"/>
  <c r="S588" i="1"/>
  <c r="S1698" i="1"/>
  <c r="S1449" i="1"/>
  <c r="S1090" i="1"/>
  <c r="S1732" i="1"/>
  <c r="S593" i="1"/>
  <c r="S594" i="1"/>
  <c r="S1494" i="1"/>
  <c r="S271" i="1"/>
  <c r="S597" i="1"/>
  <c r="S732" i="1"/>
  <c r="S1091" i="1"/>
  <c r="S1092" i="1"/>
  <c r="S179" i="1"/>
  <c r="S1450" i="1"/>
  <c r="S1851" i="1"/>
  <c r="S1253" i="1"/>
  <c r="S734" i="1"/>
  <c r="S606" i="1"/>
  <c r="S180" i="1"/>
  <c r="S1638" i="1"/>
  <c r="S609" i="1"/>
  <c r="S382" i="1"/>
  <c r="S181" i="1"/>
  <c r="S182" i="1"/>
  <c r="S736" i="1"/>
  <c r="S1452" i="1"/>
  <c r="S1453" i="1"/>
  <c r="S1456" i="1"/>
  <c r="S1364" i="1"/>
  <c r="S1639" i="1"/>
  <c r="S1599" i="1"/>
  <c r="S1888" i="1"/>
  <c r="S689" i="1"/>
  <c r="S1699" i="1"/>
  <c r="S455" i="1"/>
  <c r="S737" i="1"/>
  <c r="S1852" i="1"/>
  <c r="S1746" i="1"/>
  <c r="S1188" i="1"/>
  <c r="S148" i="1"/>
  <c r="S629" i="1"/>
  <c r="S1000" i="1"/>
  <c r="S1365" i="1"/>
  <c r="S1583" i="1"/>
  <c r="S319" i="1"/>
  <c r="S1001" i="1"/>
  <c r="S635" i="1"/>
  <c r="S1642" i="1"/>
  <c r="S1520" i="1"/>
  <c r="S1643" i="1"/>
  <c r="S1645" i="1"/>
  <c r="S1647" i="1"/>
  <c r="S641" i="1"/>
  <c r="S1860" i="1"/>
  <c r="S1367" i="1"/>
  <c r="S1893" i="1"/>
  <c r="S890" i="1"/>
  <c r="S1254" i="1"/>
  <c r="S1522" i="1"/>
  <c r="S1524" i="1"/>
  <c r="S534" i="1"/>
  <c r="S1525" i="1"/>
  <c r="S535" i="1"/>
  <c r="S1256" i="1"/>
  <c r="S536" i="1"/>
  <c r="S1751" i="1"/>
  <c r="S1457" i="1"/>
  <c r="S1093" i="1"/>
  <c r="S657" i="1"/>
  <c r="S1747" i="1"/>
  <c r="S659" i="1"/>
  <c r="S101" i="1"/>
  <c r="S661" i="1"/>
  <c r="S1717" i="1"/>
  <c r="S855" i="1"/>
  <c r="S738" i="1"/>
  <c r="S739" i="1"/>
  <c r="S666" i="1"/>
  <c r="S667" i="1"/>
  <c r="S668" i="1"/>
  <c r="S55" i="1"/>
  <c r="S537" i="1"/>
  <c r="S671" i="1"/>
  <c r="S1257" i="1"/>
  <c r="S56" i="1"/>
  <c r="S740" i="1"/>
  <c r="S1559" i="1"/>
  <c r="S1094" i="1"/>
  <c r="S677" i="1"/>
  <c r="S1700" i="1"/>
  <c r="S57" i="1"/>
  <c r="S320" i="1"/>
  <c r="S1595" i="1"/>
  <c r="S1785" i="1"/>
  <c r="S1096" i="1"/>
  <c r="S1898" i="1"/>
  <c r="S1560" i="1"/>
  <c r="S1607" i="1"/>
  <c r="S741" i="1"/>
  <c r="S742" i="1"/>
  <c r="S743" i="1"/>
  <c r="S744" i="1"/>
  <c r="S1701" i="1"/>
  <c r="S1786" i="1"/>
  <c r="S691" i="1"/>
  <c r="S1579" i="1"/>
  <c r="S538" i="1"/>
  <c r="S433" i="1"/>
  <c r="S1368" i="1"/>
  <c r="S1258" i="1"/>
  <c r="S383" i="1"/>
  <c r="S700" i="1"/>
  <c r="S701" i="1"/>
  <c r="S149" i="1"/>
  <c r="S1370" i="1"/>
  <c r="S384" i="1"/>
  <c r="S385" i="1"/>
  <c r="S386" i="1"/>
  <c r="S1182" i="1"/>
  <c r="S1600" i="1"/>
  <c r="S973" i="1"/>
  <c r="S710" i="1"/>
  <c r="S711" i="1"/>
  <c r="S712" i="1"/>
  <c r="S686" i="1"/>
  <c r="S714" i="1"/>
  <c r="S1787" i="1"/>
  <c r="S1371" i="1"/>
  <c r="S1216" i="1"/>
  <c r="S1526" i="1"/>
  <c r="S618" i="1"/>
  <c r="S619" i="1"/>
  <c r="S1725" i="1"/>
  <c r="S1028" i="1"/>
  <c r="S723" i="1"/>
  <c r="S1527" i="1"/>
  <c r="S745" i="1"/>
  <c r="S1649" i="1"/>
  <c r="S727" i="1"/>
  <c r="S1789" i="1"/>
  <c r="S1372" i="1"/>
  <c r="S1889" i="1"/>
  <c r="S1411" i="1"/>
  <c r="S1003" i="1"/>
  <c r="S733" i="1"/>
  <c r="S1584" i="1"/>
  <c r="S735" i="1"/>
  <c r="S1259" i="1"/>
  <c r="S1529" i="1"/>
  <c r="S1261" i="1"/>
  <c r="S1262" i="1"/>
  <c r="S539" i="1"/>
  <c r="S321" i="1"/>
  <c r="S540" i="1"/>
  <c r="S1239" i="1"/>
  <c r="S1650" i="1"/>
  <c r="S1853" i="1"/>
  <c r="S950" i="1"/>
  <c r="S1562" i="1"/>
  <c r="S748" i="1"/>
  <c r="S1263" i="1"/>
  <c r="S750" i="1"/>
  <c r="S1530" i="1"/>
  <c r="S752" i="1"/>
  <c r="S753" i="1"/>
  <c r="S1748" i="1"/>
  <c r="S1757" i="1"/>
  <c r="S1830" i="1"/>
  <c r="S1264" i="1"/>
  <c r="S1578" i="1"/>
  <c r="S58" i="1"/>
  <c r="S1459" i="1"/>
  <c r="S746" i="1"/>
  <c r="S456" i="1"/>
  <c r="S1097" i="1"/>
  <c r="S189" i="1"/>
  <c r="S1265" i="1"/>
  <c r="S1601" i="1"/>
  <c r="S1603" i="1"/>
  <c r="S1189" i="1"/>
  <c r="S891" i="1"/>
  <c r="S747" i="1"/>
  <c r="S1461" i="1"/>
  <c r="S749" i="1"/>
  <c r="S751" i="1"/>
  <c r="S1462" i="1"/>
  <c r="S1790" i="1"/>
  <c r="S1702" i="1"/>
  <c r="S1221" i="1"/>
  <c r="S1191" i="1"/>
  <c r="S1192" i="1"/>
  <c r="S1004" i="1"/>
  <c r="S611" i="1"/>
  <c r="S442" i="1"/>
  <c r="S1098" i="1"/>
  <c r="S1005" i="1"/>
  <c r="S974" i="1"/>
  <c r="S1791" i="1"/>
  <c r="S1759" i="1"/>
  <c r="S1266" i="1"/>
  <c r="S1412" i="1"/>
  <c r="S1268" i="1"/>
  <c r="S1869" i="1"/>
  <c r="S1463" i="1"/>
  <c r="S1373" i="1"/>
  <c r="S754" i="1"/>
  <c r="S190" i="1"/>
  <c r="S387" i="1"/>
  <c r="S542" i="1"/>
  <c r="S191" i="1"/>
  <c r="S1006" i="1"/>
  <c r="S1464" i="1"/>
  <c r="S801" i="1"/>
  <c r="S192" i="1"/>
  <c r="S755" i="1"/>
  <c r="S804" i="1"/>
  <c r="S1651" i="1"/>
  <c r="S1099" i="1"/>
  <c r="S1374" i="1"/>
  <c r="S1652" i="1"/>
  <c r="S1815" i="1"/>
  <c r="S810" i="1"/>
  <c r="S811" i="1"/>
  <c r="S388" i="1"/>
  <c r="S696" i="1"/>
  <c r="S1704" i="1"/>
  <c r="S1101" i="1"/>
  <c r="S1653" i="1"/>
  <c r="S1102" i="1"/>
  <c r="S1654" i="1"/>
  <c r="S819" i="1"/>
  <c r="S820" i="1"/>
  <c r="S892" i="1"/>
  <c r="S822" i="1"/>
  <c r="S756" i="1"/>
  <c r="S757" i="1"/>
  <c r="S825" i="1"/>
  <c r="S976" i="1"/>
  <c r="S1465" i="1"/>
  <c r="S828" i="1"/>
  <c r="S1007" i="1"/>
  <c r="S1375" i="1"/>
  <c r="S660" i="1"/>
  <c r="S832" i="1"/>
  <c r="S833" i="1"/>
  <c r="S543" i="1"/>
  <c r="S322" i="1"/>
  <c r="S836" i="1"/>
  <c r="S323" i="1"/>
  <c r="S1733" i="1"/>
  <c r="S693" i="1"/>
  <c r="S840" i="1"/>
  <c r="S662" i="1"/>
  <c r="S758" i="1"/>
  <c r="S843" i="1"/>
  <c r="S1034" i="1"/>
  <c r="S845" i="1"/>
  <c r="S1008" i="1"/>
  <c r="S1879" i="1"/>
  <c r="S759" i="1"/>
  <c r="S544" i="1"/>
  <c r="S1103" i="1"/>
  <c r="S545" i="1"/>
  <c r="S1057" i="1"/>
  <c r="S951" i="1"/>
  <c r="S620" i="1"/>
  <c r="S1181" i="1"/>
  <c r="S1504" i="1"/>
  <c r="S857" i="1"/>
  <c r="S1655" i="1"/>
  <c r="S859" i="1"/>
  <c r="S760" i="1"/>
  <c r="S643" i="1"/>
  <c r="S546" i="1"/>
  <c r="S1193" i="1"/>
  <c r="S663" i="1"/>
  <c r="S865" i="1"/>
  <c r="S1466" i="1"/>
  <c r="S1106" i="1"/>
  <c r="S1549" i="1"/>
  <c r="S1377" i="1"/>
  <c r="S601" i="1"/>
  <c r="S1107" i="1"/>
  <c r="S761" i="1"/>
  <c r="S1656" i="1"/>
  <c r="S1467" i="1"/>
  <c r="S1813" i="1"/>
  <c r="S1657" i="1"/>
  <c r="S457" i="1"/>
  <c r="S644" i="1"/>
  <c r="S879" i="1"/>
  <c r="S32" i="1"/>
  <c r="S881" i="1"/>
  <c r="S762" i="1"/>
  <c r="S124" i="1"/>
  <c r="S884" i="1"/>
  <c r="S1658" i="1"/>
  <c r="S1009" i="1"/>
  <c r="S887" i="1"/>
  <c r="S1108" i="1"/>
  <c r="S1659" i="1"/>
  <c r="S621" i="1"/>
  <c r="S547" i="1"/>
  <c r="S548" i="1"/>
  <c r="S1269" i="1"/>
  <c r="S1271" i="1"/>
  <c r="S895" i="1"/>
  <c r="S1900" i="1"/>
  <c r="S897" i="1"/>
  <c r="S1109" i="1"/>
  <c r="S664" i="1"/>
  <c r="S647" i="1"/>
  <c r="S1563" i="1"/>
  <c r="S622" i="1"/>
  <c r="S903" i="1"/>
  <c r="S1509" i="1"/>
  <c r="S1550" i="1"/>
  <c r="S1686" i="1"/>
  <c r="S665" i="1"/>
  <c r="S908" i="1"/>
  <c r="S909" i="1"/>
  <c r="S1378" i="1"/>
  <c r="S763" i="1"/>
  <c r="S912" i="1"/>
  <c r="S863" i="1"/>
  <c r="S1831" i="1"/>
  <c r="S915" i="1"/>
  <c r="S1110" i="1"/>
  <c r="S917" i="1"/>
  <c r="S1232" i="1"/>
  <c r="S919" i="1"/>
  <c r="S1792" i="1"/>
  <c r="S1048" i="1"/>
  <c r="S1426" i="1"/>
  <c r="S193" i="1"/>
  <c r="S924" i="1"/>
  <c r="S389" i="1"/>
  <c r="S926" i="1"/>
  <c r="S927" i="1"/>
  <c r="S764" i="1"/>
  <c r="S929" i="1"/>
  <c r="S324" i="1"/>
  <c r="S194" i="1"/>
  <c r="S59" i="1"/>
  <c r="S1111" i="1"/>
  <c r="S458" i="1"/>
  <c r="S765" i="1"/>
  <c r="S460" i="1"/>
  <c r="S614" i="1"/>
  <c r="S766" i="1"/>
  <c r="S767" i="1"/>
  <c r="S1112" i="1"/>
  <c r="S1468" i="1"/>
  <c r="S942" i="1"/>
  <c r="S390" i="1"/>
  <c r="S391" i="1"/>
  <c r="S1113" i="1"/>
  <c r="S1765" i="1"/>
  <c r="S623" i="1"/>
  <c r="S1705" i="1"/>
  <c r="S1116" i="1"/>
  <c r="S1379" i="1"/>
  <c r="S768" i="1"/>
  <c r="S1585" i="1"/>
  <c r="S1564" i="1"/>
  <c r="S1118" i="1"/>
  <c r="S697" i="1"/>
  <c r="S1469" i="1"/>
  <c r="S1846" i="1"/>
  <c r="S669" i="1"/>
  <c r="S959" i="1"/>
  <c r="S960" i="1"/>
  <c r="S624" i="1"/>
  <c r="S1722" i="1"/>
  <c r="S1380" i="1"/>
  <c r="S1793" i="1"/>
  <c r="S1470" i="1"/>
  <c r="S60" i="1"/>
  <c r="S195" i="1"/>
  <c r="S769" i="1"/>
  <c r="S969" i="1"/>
  <c r="S698" i="1"/>
  <c r="S1471" i="1"/>
  <c r="S392" i="1"/>
  <c r="S1119" i="1"/>
  <c r="S150" i="1"/>
  <c r="S975" i="1"/>
  <c r="S625" i="1"/>
  <c r="S1272" i="1"/>
  <c r="S770" i="1"/>
  <c r="S771" i="1"/>
  <c r="S393" i="1"/>
  <c r="S981" i="1"/>
  <c r="S1011" i="1"/>
  <c r="S1606" i="1"/>
  <c r="S1122" i="1"/>
  <c r="S139" i="1"/>
  <c r="S550" i="1"/>
  <c r="S553" i="1"/>
  <c r="S988" i="1"/>
  <c r="S1381" i="1"/>
  <c r="S1273" i="1"/>
  <c r="S991" i="1"/>
  <c r="S1427" i="1"/>
  <c r="S993" i="1"/>
  <c r="S864" i="1"/>
  <c r="S995" i="1"/>
  <c r="S996" i="1"/>
  <c r="S997" i="1"/>
  <c r="S1706" i="1"/>
  <c r="S1051" i="1"/>
  <c r="S626" i="1"/>
  <c r="S1821" i="1"/>
  <c r="S1002" i="1"/>
  <c r="S1760" i="1"/>
  <c r="S499" i="1"/>
  <c r="S1195" i="1"/>
  <c r="S1723" i="1"/>
  <c r="S1795" i="1"/>
  <c r="S1012" i="1"/>
  <c r="S1229" i="1"/>
  <c r="S1010" i="1"/>
  <c r="S554" i="1"/>
  <c r="S1123" i="1"/>
  <c r="S1013" i="1"/>
  <c r="S61" i="1"/>
  <c r="S196" i="1"/>
  <c r="S462" i="1"/>
  <c r="S1274" i="1"/>
  <c r="S670" i="1"/>
  <c r="S1707" i="1"/>
  <c r="S1020" i="1"/>
  <c r="S1237" i="1"/>
  <c r="S555" i="1"/>
  <c r="S108" i="1"/>
  <c r="S1565" i="1"/>
  <c r="S1124" i="1"/>
  <c r="S1708" i="1"/>
  <c r="S1572" i="1"/>
  <c r="S1660" i="1"/>
  <c r="S1472" i="1"/>
  <c r="S893" i="1"/>
  <c r="S325" i="1"/>
  <c r="S672" i="1"/>
  <c r="S1196" i="1"/>
  <c r="S394" i="1"/>
  <c r="S1035" i="1"/>
  <c r="S931" i="1"/>
  <c r="S772" i="1"/>
  <c r="S1038" i="1"/>
  <c r="S894" i="1"/>
  <c r="S1473" i="1"/>
  <c r="S288" i="1"/>
  <c r="S1042" i="1"/>
  <c r="S1043" i="1"/>
  <c r="S1044" i="1"/>
  <c r="S557" i="1"/>
  <c r="S773" i="1"/>
  <c r="S1276" i="1"/>
  <c r="S1832" i="1"/>
  <c r="S1197" i="1"/>
  <c r="S559" i="1"/>
  <c r="S1661" i="1"/>
  <c r="S774" i="1"/>
  <c r="S1053" i="1"/>
  <c r="S20" i="1"/>
  <c r="S775" i="1"/>
  <c r="S776" i="1"/>
  <c r="S62" i="1"/>
  <c r="S23" i="1"/>
  <c r="S1277" i="1"/>
  <c r="S1474" i="1"/>
  <c r="S439" i="1"/>
  <c r="S395" i="1"/>
  <c r="S1063" i="1"/>
  <c r="S1382" i="1"/>
  <c r="S282" i="1"/>
  <c r="S777" i="1"/>
  <c r="S560" i="1"/>
  <c r="S1586" i="1"/>
  <c r="S1796" i="1"/>
  <c r="S463" i="1"/>
  <c r="S326" i="1"/>
  <c r="S118" i="1"/>
  <c r="S1073" i="1"/>
  <c r="S1278" i="1"/>
  <c r="S778" i="1"/>
  <c r="S1076" i="1"/>
  <c r="S1861" i="1"/>
  <c r="S1078" i="1"/>
  <c r="S940" i="1"/>
  <c r="S699" i="1"/>
  <c r="S396" i="1"/>
  <c r="S1383" i="1"/>
  <c r="S1687" i="1"/>
  <c r="S779" i="1"/>
  <c r="S602" i="1"/>
  <c r="S1662" i="1"/>
  <c r="S1087" i="1"/>
  <c r="S1855" i="1"/>
  <c r="S1089" i="1"/>
  <c r="S1029" i="1"/>
  <c r="S197" i="1"/>
  <c r="S1279" i="1"/>
  <c r="S465" i="1"/>
  <c r="S702" i="1"/>
  <c r="S1095" i="1"/>
  <c r="S1663" i="1"/>
  <c r="S1014" i="1"/>
  <c r="S1475" i="1"/>
  <c r="S1384" i="1"/>
  <c r="S1100" i="1"/>
  <c r="S1797" i="1"/>
  <c r="S1015" i="1"/>
  <c r="S673" i="1"/>
  <c r="S1104" i="1"/>
  <c r="S1105" i="1"/>
  <c r="S198" i="1"/>
  <c r="S1016" i="1"/>
  <c r="S199" i="1"/>
  <c r="S1125" i="1"/>
  <c r="S645" i="1"/>
  <c r="S1174" i="1"/>
  <c r="S1798" i="1"/>
  <c r="S1495" i="1"/>
  <c r="S1114" i="1"/>
  <c r="S1115" i="1"/>
  <c r="S1691" i="1"/>
  <c r="S1117" i="1"/>
  <c r="S1280" i="1"/>
  <c r="S896" i="1"/>
  <c r="S1120" i="1"/>
  <c r="S1121" i="1"/>
  <c r="S1531" i="1"/>
  <c r="S1281" i="1"/>
  <c r="S1768" i="1"/>
  <c r="S563" i="1"/>
  <c r="S952" i="1"/>
  <c r="S1587" i="1"/>
  <c r="S466" i="1"/>
  <c r="S1129" i="1"/>
  <c r="S22" i="1"/>
  <c r="S1126" i="1"/>
  <c r="S674" i="1"/>
  <c r="S1055" i="1"/>
  <c r="S1134" i="1"/>
  <c r="S467" i="1"/>
  <c r="S1136" i="1"/>
  <c r="S1127" i="1"/>
  <c r="S1532" i="1"/>
  <c r="S1139" i="1"/>
  <c r="S1385" i="1"/>
  <c r="S1477" i="1"/>
  <c r="S1386" i="1"/>
  <c r="S648" i="1"/>
  <c r="S780" i="1"/>
  <c r="S1145" i="1"/>
  <c r="S1388" i="1"/>
  <c r="S1147" i="1"/>
  <c r="S781" i="1"/>
  <c r="S1128" i="1"/>
  <c r="S1282" i="1"/>
  <c r="S1151" i="1"/>
  <c r="S932" i="1"/>
  <c r="S1664" i="1"/>
  <c r="S1283" i="1"/>
  <c r="S898" i="1"/>
  <c r="S1156" i="1"/>
  <c r="S564" i="1"/>
  <c r="S1158" i="1"/>
  <c r="S1159" i="1"/>
  <c r="S351" i="1"/>
  <c r="S1389" i="1"/>
  <c r="S782" i="1"/>
  <c r="S200" i="1"/>
  <c r="S305" i="1"/>
  <c r="S1130" i="1"/>
  <c r="S1017" i="1"/>
  <c r="S1310" i="1"/>
  <c r="S899" i="1"/>
  <c r="S642" i="1"/>
  <c r="S1170" i="1"/>
  <c r="S468" i="1"/>
  <c r="S1172" i="1"/>
  <c r="S933" i="1"/>
  <c r="S327" i="1"/>
  <c r="S977" i="1"/>
  <c r="S328" i="1"/>
  <c r="S47" i="1"/>
  <c r="S1178" i="1"/>
  <c r="S1131" i="1"/>
  <c r="S1045" i="1"/>
  <c r="S566" i="1"/>
  <c r="S1834" i="1"/>
  <c r="S329" i="1"/>
  <c r="S1018" i="1"/>
  <c r="S1533" i="1"/>
  <c r="S1186" i="1"/>
  <c r="S1284" i="1"/>
  <c r="S783" i="1"/>
  <c r="S1799" i="1"/>
  <c r="S1190" i="1"/>
  <c r="S567" i="1"/>
  <c r="S1608" i="1"/>
  <c r="S784" i="1"/>
  <c r="S1194" i="1"/>
  <c r="S469" i="1"/>
  <c r="S204" i="1"/>
  <c r="S1510" i="1"/>
  <c r="S1535" i="1"/>
  <c r="S1199" i="1"/>
  <c r="S900" i="1"/>
  <c r="S361" i="1"/>
  <c r="S1019" i="1"/>
  <c r="S1203" i="1"/>
  <c r="S1390" i="1"/>
  <c r="S470" i="1"/>
  <c r="S63" i="1"/>
  <c r="S472" i="1"/>
  <c r="S1413" i="1"/>
  <c r="S1132" i="1"/>
  <c r="S646" i="1"/>
  <c r="S1021" i="1"/>
  <c r="S1536" i="1"/>
  <c r="S205" i="1"/>
  <c r="S1214" i="1"/>
  <c r="S1215" i="1"/>
  <c r="S568" i="1"/>
  <c r="S354" i="1"/>
  <c r="S206" i="1"/>
  <c r="S978" i="1"/>
  <c r="S1220" i="1"/>
  <c r="S785" i="1"/>
  <c r="S1806" i="1"/>
  <c r="S1735" i="1"/>
  <c r="S1478" i="1"/>
  <c r="S1552" i="1"/>
  <c r="S1226" i="1"/>
  <c r="S1227" i="1"/>
  <c r="S786" i="1"/>
  <c r="S397" i="1"/>
  <c r="S207" i="1"/>
  <c r="S208" i="1"/>
  <c r="S1286" i="1"/>
  <c r="S953" i="1"/>
  <c r="S1198" i="1"/>
  <c r="S1718" i="1"/>
  <c r="S64" i="1"/>
  <c r="S140" i="1"/>
  <c r="S1133" i="1"/>
  <c r="S787" i="1"/>
  <c r="S209" i="1"/>
  <c r="S1175" i="1"/>
  <c r="S788" i="1"/>
  <c r="S1135" i="1"/>
  <c r="S356" i="1"/>
  <c r="S569" i="1"/>
  <c r="S1479" i="1"/>
  <c r="S1709" i="1"/>
  <c r="S1553" i="1"/>
  <c r="S1249" i="1"/>
  <c r="S789" i="1"/>
  <c r="S473" i="1"/>
  <c r="S210" i="1"/>
  <c r="S214" i="1"/>
  <c r="S398" i="1"/>
  <c r="S1255" i="1"/>
  <c r="S65" i="1"/>
  <c r="S27" i="1"/>
  <c r="S330" i="1"/>
  <c r="S399" i="1"/>
  <c r="S1260" i="1"/>
  <c r="S215" i="1"/>
  <c r="S790" i="1"/>
  <c r="S650" i="1"/>
  <c r="S1890" i="1"/>
  <c r="S1736" i="1"/>
  <c r="S1500" i="1"/>
  <c r="S1267" i="1"/>
  <c r="S979" i="1"/>
  <c r="S1863" i="1"/>
  <c r="S1270" i="1"/>
  <c r="S791" i="1"/>
  <c r="S1311" i="1"/>
  <c r="S1022" i="1"/>
  <c r="S1710" i="1"/>
  <c r="S1275" i="1"/>
  <c r="S474" i="1"/>
  <c r="S475" i="1"/>
  <c r="S1137" i="1"/>
  <c r="S901" i="1"/>
  <c r="S1538" i="1"/>
  <c r="S792" i="1"/>
  <c r="S104" i="1"/>
  <c r="S1588" i="1"/>
  <c r="S216" i="1"/>
  <c r="S1285" i="1"/>
  <c r="S1287" i="1"/>
  <c r="S675" i="1"/>
  <c r="S1200" i="1"/>
  <c r="S1712" i="1"/>
  <c r="S1870" i="1"/>
  <c r="S1334" i="1"/>
  <c r="S331" i="1"/>
  <c r="S1293" i="1"/>
  <c r="S1312" i="1"/>
  <c r="S1168" i="1"/>
  <c r="S1296" i="1"/>
  <c r="S934" i="1"/>
  <c r="S1298" i="1"/>
  <c r="S1288" i="1"/>
  <c r="S400" i="1"/>
  <c r="S66" i="1"/>
  <c r="S217" i="1"/>
  <c r="S1303" i="1"/>
  <c r="S1539" i="1"/>
  <c r="S1540" i="1"/>
  <c r="S1541" i="1"/>
  <c r="S401" i="1"/>
  <c r="S1685" i="1"/>
  <c r="S332" i="1"/>
  <c r="S1576" i="1"/>
  <c r="S687" i="1"/>
  <c r="S1391" i="1"/>
  <c r="S793" i="1"/>
  <c r="S1138" i="1"/>
  <c r="S1392" i="1"/>
  <c r="S612" i="1"/>
  <c r="S402" i="1"/>
  <c r="S1497" i="1"/>
  <c r="S1872" i="1"/>
  <c r="S498" i="1"/>
  <c r="S1542" i="1"/>
  <c r="S1322" i="1"/>
  <c r="S676" i="1"/>
  <c r="S794" i="1"/>
  <c r="S1201" i="1"/>
  <c r="S570" i="1"/>
  <c r="S920" i="1"/>
  <c r="S1665" i="1"/>
  <c r="S1555" i="1"/>
  <c r="S403" i="1"/>
  <c r="S1543" i="1"/>
  <c r="S922" i="1"/>
  <c r="S1333" i="1"/>
  <c r="S572" i="1"/>
  <c r="S218" i="1"/>
  <c r="S219" i="1"/>
  <c r="S1480" i="1"/>
  <c r="S795" i="1"/>
  <c r="S1140" i="1"/>
  <c r="S1169" i="1"/>
  <c r="S796" i="1"/>
  <c r="S505" i="1"/>
  <c r="S1874" i="1"/>
  <c r="S109" i="1"/>
  <c r="S404" i="1"/>
  <c r="S1346" i="1"/>
  <c r="S1202" i="1"/>
  <c r="S1481" i="1"/>
  <c r="S33" i="1"/>
  <c r="S1835" i="1"/>
  <c r="S220" i="1"/>
  <c r="S1289" i="1"/>
  <c r="S359" i="1"/>
  <c r="S1482" i="1"/>
  <c r="S1408" i="1"/>
  <c r="S1356" i="1"/>
  <c r="S1357" i="1"/>
  <c r="S797" i="1"/>
  <c r="S1335" i="1"/>
  <c r="S141" i="1"/>
  <c r="S1141" i="1"/>
  <c r="S875" i="1"/>
  <c r="S221" i="1"/>
  <c r="S283" i="1"/>
  <c r="S798" i="1"/>
  <c r="S1366" i="1"/>
  <c r="S110" i="1"/>
  <c r="S799" i="1"/>
  <c r="S1369" i="1"/>
  <c r="S119" i="1"/>
  <c r="S1290" i="1"/>
  <c r="S142" i="1"/>
  <c r="S337" i="1"/>
  <c r="S1142" i="1"/>
  <c r="S902" i="1"/>
  <c r="S1376" i="1"/>
  <c r="S800" i="1"/>
  <c r="S1291" i="1"/>
  <c r="S980" i="1"/>
  <c r="S1761" i="1"/>
  <c r="S115" i="1"/>
  <c r="S1545" i="1"/>
  <c r="S866" i="1"/>
  <c r="S1393" i="1"/>
  <c r="S222" i="1"/>
  <c r="S1395" i="1"/>
  <c r="S1387" i="1"/>
  <c r="S1396" i="1"/>
  <c r="S904" i="1"/>
  <c r="S1483" i="1"/>
  <c r="S905" i="1"/>
  <c r="S1397" i="1"/>
  <c r="S802" i="1"/>
  <c r="S1394" i="1"/>
  <c r="S573" i="1"/>
  <c r="S803" i="1"/>
  <c r="S805" i="1"/>
  <c r="S1336" i="1"/>
  <c r="S1399" i="1"/>
  <c r="S1750" i="1"/>
  <c r="S405" i="1"/>
  <c r="S67" i="1"/>
  <c r="S223" i="1"/>
  <c r="S21" i="1"/>
  <c r="S1143" i="1"/>
  <c r="S24" i="1"/>
  <c r="S224" i="1"/>
  <c r="S1666" i="1"/>
  <c r="S406" i="1"/>
  <c r="S476" i="1"/>
  <c r="S867" i="1"/>
  <c r="S954" i="1"/>
  <c r="S627" i="1"/>
  <c r="S1398" i="1"/>
  <c r="S273" i="1"/>
  <c r="S477" i="1"/>
  <c r="S1144" i="1"/>
  <c r="S1418" i="1"/>
  <c r="S1146" i="1"/>
  <c r="S1420" i="1"/>
  <c r="S225" i="1"/>
  <c r="S1422" i="1"/>
  <c r="S1423" i="1"/>
  <c r="S1424" i="1"/>
  <c r="S806" i="1"/>
  <c r="S807" i="1"/>
  <c r="S352" i="1"/>
  <c r="S407" i="1"/>
  <c r="S1749" i="1"/>
  <c r="S1430" i="1"/>
  <c r="S1431" i="1"/>
  <c r="S408" i="1"/>
  <c r="S1433" i="1"/>
  <c r="S906" i="1"/>
  <c r="S628" i="1"/>
  <c r="S1238" i="1"/>
  <c r="S1437" i="1"/>
  <c r="S574" i="1"/>
  <c r="S226" i="1"/>
  <c r="S808" i="1"/>
  <c r="S809" i="1"/>
  <c r="S1046" i="1"/>
  <c r="S409" i="1"/>
  <c r="S868" i="1"/>
  <c r="S1737" i="1"/>
  <c r="S984" i="1"/>
  <c r="S1485" i="1"/>
  <c r="S1448" i="1"/>
  <c r="S120" i="1"/>
  <c r="S630" i="1"/>
  <c r="S1451" i="1"/>
  <c r="S1148" i="1"/>
  <c r="S703" i="1"/>
  <c r="S1454" i="1"/>
  <c r="S1455" i="1"/>
  <c r="S338" i="1"/>
  <c r="S685" i="1"/>
  <c r="S1458" i="1"/>
  <c r="S410" i="1"/>
  <c r="S1460" i="1"/>
  <c r="S812" i="1"/>
  <c r="S1668" i="1"/>
  <c r="S411" i="1"/>
  <c r="S1031" i="1"/>
  <c r="S1688" i="1"/>
  <c r="S1800" i="1"/>
  <c r="S1876" i="1"/>
  <c r="S678" i="1"/>
  <c r="S478" i="1"/>
  <c r="S1183" i="1"/>
  <c r="S479" i="1"/>
  <c r="S1292" i="1"/>
  <c r="S604" i="1"/>
  <c r="S1689" i="1"/>
  <c r="S1400" i="1"/>
  <c r="S1476" i="1"/>
  <c r="S28" i="1"/>
  <c r="S813" i="1"/>
  <c r="S414" i="1"/>
  <c r="S1401" i="1"/>
  <c r="S353" i="1"/>
  <c r="S227" i="1"/>
  <c r="S228" i="1"/>
  <c r="S1484" i="1"/>
  <c r="S814" i="1"/>
  <c r="S1486" i="1"/>
  <c r="S1487" i="1"/>
  <c r="S1669" i="1"/>
  <c r="S935" i="1"/>
  <c r="S1670" i="1"/>
  <c r="S25" i="1"/>
  <c r="S1492" i="1"/>
  <c r="S143" i="1"/>
  <c r="S704" i="1"/>
  <c r="S1313" i="1"/>
  <c r="S1496" i="1"/>
  <c r="S575" i="1"/>
  <c r="S1318" i="1"/>
  <c r="S415" i="1"/>
  <c r="S1671" i="1"/>
  <c r="S1501" i="1"/>
  <c r="S68" i="1"/>
  <c r="S1236" i="1"/>
  <c r="S39" i="1"/>
  <c r="S1505" i="1"/>
  <c r="S229" i="1"/>
  <c r="S1566" i="1"/>
  <c r="S1604" i="1"/>
  <c r="S679" i="1"/>
  <c r="S416" i="1"/>
  <c r="S955" i="1"/>
  <c r="S1149" i="1"/>
  <c r="S1052" i="1"/>
  <c r="S1514" i="1"/>
  <c r="S1204" i="1"/>
  <c r="S1316" i="1"/>
  <c r="S907" i="1"/>
  <c r="S1150" i="1"/>
  <c r="S1294" i="1"/>
  <c r="S815" i="1"/>
  <c r="S1521" i="1"/>
  <c r="S1152" i="1"/>
  <c r="S1523" i="1"/>
  <c r="S1233" i="1"/>
  <c r="S1205" i="1"/>
  <c r="S1295" i="1"/>
  <c r="S230" i="1"/>
  <c r="S1528" i="1"/>
  <c r="S1153" i="1"/>
  <c r="S1801" i="1"/>
  <c r="S154" i="1"/>
  <c r="S1692" i="1"/>
  <c r="S1567" i="1"/>
  <c r="S1534" i="1"/>
  <c r="S501" i="1"/>
  <c r="S869" i="1"/>
  <c r="S1537" i="1"/>
  <c r="S441" i="1"/>
  <c r="S956" i="1"/>
  <c r="S1154" i="1"/>
  <c r="S816" i="1"/>
  <c r="S817" i="1"/>
  <c r="S480" i="1"/>
  <c r="S1544" i="1"/>
  <c r="S1171" i="1"/>
  <c r="S1023" i="1"/>
  <c r="S1176" i="1"/>
  <c r="S1228" i="1"/>
  <c r="S818" i="1"/>
  <c r="S231" i="1"/>
  <c r="S957" i="1"/>
  <c r="S576" i="1"/>
  <c r="S111" i="1"/>
  <c r="S1554" i="1"/>
  <c r="S1155" i="1"/>
  <c r="S1297" i="1"/>
  <c r="S284" i="1"/>
  <c r="S577" i="1"/>
  <c r="S1157" i="1"/>
  <c r="S1047" i="1"/>
  <c r="S1561" i="1"/>
  <c r="S1341" i="1"/>
  <c r="S481" i="1"/>
  <c r="S821" i="1"/>
  <c r="S151" i="1"/>
  <c r="S1672" i="1"/>
  <c r="S1319" i="1"/>
  <c r="S910" i="1"/>
  <c r="S631" i="1"/>
  <c r="S1570" i="1"/>
  <c r="S1402" i="1"/>
  <c r="S417" i="1"/>
  <c r="S1206" i="1"/>
  <c r="S339" i="1"/>
  <c r="S482" i="1"/>
  <c r="S1234" i="1"/>
  <c r="S692" i="1"/>
  <c r="S632" i="1"/>
  <c r="S1337" i="1"/>
  <c r="S823" i="1"/>
  <c r="S1160" i="1"/>
  <c r="S1582" i="1"/>
  <c r="S418" i="1"/>
  <c r="S1161" i="1"/>
  <c r="S1299" i="1"/>
  <c r="S419" i="1"/>
  <c r="S1589" i="1"/>
  <c r="S579" i="1"/>
  <c r="S1177" i="1"/>
  <c r="S1207" i="1"/>
  <c r="S1575" i="1"/>
  <c r="S1592" i="1"/>
  <c r="S1590" i="1"/>
  <c r="S232" i="1"/>
  <c r="S69" i="1"/>
  <c r="S155" i="1"/>
  <c r="S70" i="1"/>
  <c r="S824" i="1"/>
  <c r="S680" i="1"/>
  <c r="S340" i="1"/>
  <c r="S483" i="1"/>
  <c r="S1602" i="1"/>
  <c r="S1425" i="1"/>
  <c r="S982" i="1"/>
  <c r="S1856" i="1"/>
  <c r="S1605" i="1"/>
  <c r="S233" i="1"/>
  <c r="S1162" i="1"/>
  <c r="S1609" i="1"/>
  <c r="S580" i="1"/>
  <c r="S1611" i="1"/>
  <c r="S1612" i="1"/>
  <c r="S1499" i="1"/>
  <c r="S613" i="1"/>
  <c r="S234" i="1"/>
  <c r="S1300" i="1"/>
  <c r="S1617" i="1"/>
  <c r="S681" i="1"/>
  <c r="S826" i="1"/>
  <c r="S688" i="1"/>
  <c r="S1621" i="1"/>
  <c r="S581" i="1"/>
  <c r="S121" i="1"/>
  <c r="S1858" i="1"/>
  <c r="S1673" i="1"/>
  <c r="S1403" i="1"/>
  <c r="S1675" i="1"/>
  <c r="S633" i="1"/>
  <c r="S1629" i="1"/>
  <c r="S420" i="1"/>
  <c r="S1024" i="1"/>
  <c r="S1573" i="1"/>
  <c r="S827" i="1"/>
  <c r="S71" i="1"/>
  <c r="S1340" i="1"/>
  <c r="S1591" i="1"/>
  <c r="S634" i="1"/>
  <c r="S105" i="1"/>
  <c r="S484" i="1"/>
  <c r="S1640" i="1"/>
  <c r="S1641" i="1"/>
  <c r="S829" i="1"/>
  <c r="S682" i="1"/>
  <c r="S1644" i="1"/>
  <c r="S1212" i="1"/>
  <c r="S1646" i="1"/>
  <c r="S72" i="1"/>
  <c r="S1648" i="1"/>
  <c r="S1208" i="1"/>
  <c r="S1488" i="1"/>
  <c r="S1568" i="1"/>
  <c r="S636" i="1"/>
  <c r="S1593" i="1"/>
  <c r="S830" i="1"/>
  <c r="S355" i="1"/>
  <c r="S964" i="1"/>
  <c r="S357" i="1"/>
  <c r="S582" i="1"/>
  <c r="S285" i="1"/>
  <c r="S235" i="1"/>
  <c r="S236" i="1"/>
  <c r="S1498" i="1"/>
  <c r="S504" i="1"/>
  <c r="S1724" i="1"/>
  <c r="S1209" i="1"/>
  <c r="S1414" i="1"/>
  <c r="S1667" i="1"/>
  <c r="S1767" i="1"/>
  <c r="S870" i="1"/>
  <c r="S1677" i="1"/>
  <c r="S1421" i="1"/>
  <c r="S871" i="1"/>
  <c r="S1738" i="1"/>
  <c r="S1674" i="1"/>
  <c r="S73" i="1"/>
  <c r="S1676" i="1"/>
  <c r="S911" i="1"/>
  <c r="S486" i="1"/>
  <c r="S1417" i="1"/>
  <c r="S1419" i="1"/>
  <c r="S1404" i="1"/>
  <c r="S584" i="1"/>
  <c r="S500" i="1"/>
  <c r="S487" i="1"/>
  <c r="S585" i="1"/>
  <c r="S444" i="1"/>
  <c r="S82" i="1"/>
  <c r="S421" i="1"/>
  <c r="S831" i="1"/>
  <c r="S1678" i="1"/>
  <c r="S74" i="1"/>
  <c r="S1594" i="1"/>
  <c r="S1693" i="1"/>
  <c r="S423" i="1"/>
  <c r="S75" i="1"/>
  <c r="S834" i="1"/>
  <c r="S424" i="1"/>
  <c r="S1739" i="1"/>
  <c r="S913" i="1"/>
  <c r="S1679" i="1"/>
  <c r="S341" i="1"/>
  <c r="S488" i="1"/>
  <c r="S1703" i="1"/>
  <c r="S40" i="1"/>
  <c r="S426" i="1"/>
  <c r="S1506" i="1"/>
  <c r="S237" i="1"/>
  <c r="S1235" i="1"/>
  <c r="S489" i="1"/>
  <c r="S1762" i="1"/>
  <c r="S1711" i="1"/>
  <c r="S1489" i="1"/>
  <c r="S1805" i="1"/>
  <c r="S1714" i="1"/>
  <c r="S683" i="1"/>
  <c r="S490" i="1"/>
  <c r="S342" i="1"/>
  <c r="S835" i="1"/>
  <c r="S1301" i="1"/>
  <c r="S1720" i="1"/>
  <c r="S435" i="1"/>
  <c r="S1326" i="1"/>
  <c r="S1302" i="1"/>
  <c r="S510" i="1"/>
  <c r="S586" i="1"/>
  <c r="S1304" i="1"/>
  <c r="S1727" i="1"/>
  <c r="S1728" i="1"/>
  <c r="S1025" i="1"/>
  <c r="S983" i="1"/>
  <c r="S1320" i="1"/>
  <c r="S34" i="1"/>
  <c r="S238" i="1"/>
  <c r="S1734" i="1"/>
  <c r="S427" i="1"/>
  <c r="S428" i="1"/>
  <c r="S43" i="1"/>
  <c r="S152" i="1"/>
  <c r="S1305" i="1"/>
  <c r="S491" i="1"/>
  <c r="S1163" i="1"/>
  <c r="S286" i="1"/>
  <c r="S1743" i="1"/>
  <c r="S1744" i="1"/>
  <c r="S144" i="1"/>
  <c r="S497" i="1"/>
  <c r="S936" i="1"/>
  <c r="S1803" i="1"/>
  <c r="S492" i="1"/>
  <c r="S76" i="1"/>
  <c r="S493" i="1"/>
  <c r="S300" i="1"/>
  <c r="S1753" i="1"/>
  <c r="S1754" i="1"/>
  <c r="S1405" i="1"/>
  <c r="S1180" i="1"/>
  <c r="S29" i="1"/>
  <c r="S1309" i="1"/>
  <c r="S837" i="1"/>
  <c r="S1804" i="1"/>
  <c r="S1755" i="1"/>
  <c r="S838" i="1"/>
  <c r="S1217" i="1"/>
  <c r="S958" i="1"/>
  <c r="S1179" i="1"/>
  <c r="S494" i="1"/>
  <c r="S1416" i="1"/>
  <c r="S637" i="1"/>
  <c r="S358" i="1"/>
  <c r="S429" i="1"/>
  <c r="S649" i="1"/>
  <c r="S1164" i="1"/>
  <c r="S145" i="1"/>
  <c r="S1026" i="1"/>
  <c r="S112" i="1"/>
  <c r="S589" i="1"/>
  <c r="S44" i="1"/>
  <c r="S287" i="1"/>
  <c r="S590" i="1"/>
  <c r="S495" i="1"/>
  <c r="S157" i="1"/>
  <c r="S1680" i="1"/>
  <c r="S440" i="1"/>
  <c r="S1507" i="1"/>
  <c r="S1681" i="1"/>
  <c r="S591" i="1"/>
  <c r="S1314" i="1"/>
  <c r="S1788" i="1"/>
  <c r="S1406" i="1"/>
  <c r="S1321" i="1"/>
  <c r="S1752" i="1"/>
  <c r="S1546" i="1"/>
  <c r="S1490" i="1"/>
  <c r="S1794" i="1"/>
  <c r="S1547" i="1"/>
  <c r="S839" i="1"/>
  <c r="S1610" i="1"/>
  <c r="S48" i="1"/>
  <c r="S1027" i="1"/>
  <c r="S841" i="1"/>
  <c r="S239" i="1"/>
  <c r="S1802" i="1"/>
  <c r="S914" i="1"/>
  <c r="S598" i="1"/>
  <c r="S77" i="1"/>
  <c r="S45" i="1"/>
  <c r="S603" i="1"/>
  <c r="S684" i="1"/>
  <c r="S1809" i="1"/>
  <c r="S1508" i="1"/>
  <c r="S1056" i="1"/>
  <c r="S937" i="1"/>
  <c r="S240" i="1"/>
  <c r="S638" i="1"/>
  <c r="S1306" i="1"/>
  <c r="S1766" i="1"/>
  <c r="S876" i="1"/>
  <c r="S872" i="1"/>
  <c r="S605" i="1"/>
  <c r="S1682" i="1"/>
  <c r="S938" i="1"/>
  <c r="S1165" i="1"/>
  <c r="S1307" i="1"/>
  <c r="S592" i="1"/>
  <c r="S1825" i="1"/>
  <c r="S1826" i="1"/>
  <c r="S842" i="1"/>
  <c r="S348" i="1"/>
  <c r="S844" i="1"/>
  <c r="S846" i="1"/>
  <c r="S496" i="1"/>
  <c r="S1690" i="1"/>
  <c r="S1833" i="1"/>
  <c r="S873" i="1"/>
  <c r="S847" i="1"/>
  <c r="S595" i="1"/>
  <c r="S1548" i="1"/>
  <c r="S916" i="1"/>
  <c r="S1839" i="1"/>
  <c r="S78" i="1"/>
  <c r="S360" i="1"/>
  <c r="S303" i="1"/>
  <c r="S1843" i="1"/>
  <c r="S1844" i="1"/>
  <c r="S639" i="1"/>
  <c r="S596" i="1"/>
  <c r="S1210" i="1"/>
  <c r="S690" i="1"/>
  <c r="S1849" i="1"/>
  <c r="S113" i="1"/>
  <c r="S1308" i="1"/>
  <c r="S436" i="1"/>
  <c r="S1873" i="1"/>
  <c r="S1854" i="1"/>
  <c r="S1323" i="1"/>
  <c r="S961" i="1"/>
  <c r="S1857" i="1"/>
  <c r="S79" i="1"/>
  <c r="S848" i="1"/>
  <c r="S1338" i="1"/>
  <c r="S1880" i="1"/>
  <c r="S1862" i="1"/>
  <c r="S349" i="1"/>
  <c r="S849" i="1"/>
  <c r="S1683" i="1"/>
  <c r="S1837" i="1"/>
  <c r="S1428" i="1"/>
  <c r="S301" i="1"/>
  <c r="S146" i="1"/>
  <c r="S1859" i="1"/>
  <c r="S1871" i="1"/>
  <c r="S114" i="1"/>
  <c r="S1713" i="1"/>
  <c r="S640" i="1"/>
  <c r="S850" i="1"/>
  <c r="S1218" i="1"/>
  <c r="S1877" i="1"/>
  <c r="S962" i="1"/>
  <c r="S1211" i="1"/>
  <c r="S851" i="1"/>
  <c r="S80" i="1"/>
  <c r="S852" i="1"/>
  <c r="S269" i="1"/>
  <c r="S1491" i="1"/>
  <c r="S874" i="1"/>
  <c r="S1740" i="1"/>
  <c r="S1569" i="1"/>
  <c r="S147" i="1"/>
  <c r="S30" i="1"/>
  <c r="S430" i="1"/>
  <c r="S1551" i="1"/>
  <c r="S1892" i="1"/>
  <c r="S1166" i="1"/>
  <c r="S350" i="1"/>
  <c r="S431" i="1"/>
  <c r="S1167" i="1"/>
  <c r="S1897" i="1"/>
  <c r="S302" i="1"/>
  <c r="S1339" i="1"/>
  <c r="S81" i="1"/>
  <c r="S1901" i="1"/>
  <c r="S853" i="1"/>
  <c r="S939" i="1"/>
  <c r="S1407" i="1"/>
  <c r="S270" i="1"/>
  <c r="S1906" i="1"/>
  <c r="S1907" i="1"/>
  <c r="S854" i="1"/>
  <c r="S1721" i="1"/>
  <c r="S432" i="1"/>
  <c r="S1911" i="1"/>
  <c r="S1819" i="1"/>
  <c r="S1571" i="1"/>
  <c r="S1914" i="1"/>
  <c r="S507" i="1"/>
  <c r="S918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18" i="1"/>
  <c r="Q2065" i="1"/>
  <c r="Q2343" i="1"/>
  <c r="Q3483" i="1"/>
  <c r="Q3757" i="1"/>
  <c r="Q3606" i="1"/>
  <c r="Q3824" i="1"/>
  <c r="Q2934" i="1"/>
  <c r="Q3489" i="1"/>
  <c r="Q2249" i="1"/>
  <c r="Q1919" i="1"/>
  <c r="Q3605" i="1"/>
  <c r="Q3990" i="1"/>
  <c r="Q1920" i="1"/>
  <c r="Q3259" i="1"/>
  <c r="Q2553" i="1"/>
  <c r="Q2796" i="1"/>
  <c r="Q2822" i="1"/>
  <c r="Q1921" i="1"/>
  <c r="Q1922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3" i="1"/>
  <c r="Q3052" i="1"/>
  <c r="Q3139" i="1"/>
  <c r="Q3684" i="1"/>
  <c r="Q4026" i="1"/>
  <c r="Q4108" i="1"/>
  <c r="Q3416" i="1"/>
  <c r="Q2771" i="1"/>
  <c r="Q3852" i="1"/>
  <c r="Q2024" i="1"/>
  <c r="Q2387" i="1"/>
  <c r="Q1924" i="1"/>
  <c r="Q3381" i="1"/>
  <c r="Q2718" i="1"/>
  <c r="Q2587" i="1"/>
  <c r="Q2431" i="1"/>
  <c r="Q3132" i="1"/>
  <c r="Q2096" i="1"/>
  <c r="Q3260" i="1"/>
  <c r="Q2638" i="1"/>
  <c r="Q2959" i="1"/>
  <c r="Q2529" i="1"/>
  <c r="Q3497" i="1"/>
  <c r="Q3116" i="1"/>
  <c r="Q2706" i="1"/>
  <c r="Q2707" i="1"/>
  <c r="Q2695" i="1"/>
  <c r="Q1925" i="1"/>
  <c r="Q1926" i="1"/>
  <c r="Q3434" i="1"/>
  <c r="Q2636" i="1"/>
  <c r="Q3261" i="1"/>
  <c r="Q2785" i="1"/>
  <c r="Q2115" i="1"/>
  <c r="Q2385" i="1"/>
  <c r="Q3927" i="1"/>
  <c r="Q3900" i="1"/>
  <c r="Q3487" i="1"/>
  <c r="Q3694" i="1"/>
  <c r="Q2530" i="1"/>
  <c r="Q3595" i="1"/>
  <c r="Q2471" i="1"/>
  <c r="Q3594" i="1"/>
  <c r="Q3080" i="1"/>
  <c r="Q2113" i="1"/>
  <c r="Q3061" i="1"/>
  <c r="Q2584" i="1"/>
  <c r="Q485" i="1"/>
  <c r="Q526" i="1"/>
  <c r="Q2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27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706" i="1"/>
  <c r="Q1628" i="1"/>
  <c r="Q501" i="1"/>
  <c r="Q1904" i="1"/>
  <c r="Q1815" i="1"/>
  <c r="Q1317" i="1"/>
  <c r="Q851" i="1"/>
  <c r="Q1810" i="1"/>
  <c r="Q1021" i="1"/>
  <c r="Q484" i="1"/>
  <c r="Q1130" i="1"/>
  <c r="Q1623" i="1"/>
  <c r="Q1764" i="1"/>
  <c r="Q274" i="1"/>
  <c r="Q878" i="1"/>
  <c r="Q1391" i="1"/>
  <c r="Q306" i="1"/>
  <c r="Q48" i="1"/>
  <c r="Q1881" i="1"/>
  <c r="Q232" i="1"/>
  <c r="Q286" i="1"/>
  <c r="Q613" i="1"/>
  <c r="Q158" i="1"/>
  <c r="Q1217" i="1"/>
  <c r="Q329" i="1"/>
  <c r="Q1588" i="1"/>
  <c r="Q707" i="1"/>
  <c r="Q817" i="1"/>
  <c r="Q307" i="1"/>
  <c r="Q1887" i="1"/>
  <c r="Q1189" i="1"/>
  <c r="Q789" i="1"/>
  <c r="Q1896" i="1"/>
  <c r="Q159" i="1"/>
  <c r="Q455" i="1"/>
  <c r="Q1905" i="1"/>
  <c r="Q638" i="1"/>
  <c r="Q477" i="1"/>
  <c r="Q1469" i="1"/>
  <c r="Q1058" i="1"/>
  <c r="Q911" i="1"/>
  <c r="Q114" i="1"/>
  <c r="Q880" i="1"/>
  <c r="Q490" i="1"/>
  <c r="Q1873" i="1"/>
  <c r="Q1023" i="1"/>
  <c r="Q1219" i="1"/>
  <c r="Q1233" i="1"/>
  <c r="Q1613" i="1"/>
  <c r="Q1429" i="1"/>
  <c r="Q1209" i="1"/>
  <c r="Q842" i="1"/>
  <c r="Q921" i="1"/>
  <c r="Q1634" i="1"/>
  <c r="Q1213" i="1"/>
  <c r="Q691" i="1"/>
  <c r="Q1683" i="1"/>
  <c r="Q1800" i="1"/>
  <c r="Q774" i="1"/>
  <c r="Q1672" i="1"/>
  <c r="Q1655" i="1"/>
  <c r="Q1614" i="1"/>
  <c r="Q228" i="1"/>
  <c r="Q1902" i="1"/>
  <c r="Q1913" i="1"/>
  <c r="Q26" i="1"/>
  <c r="Q1509" i="1"/>
  <c r="Q1502" i="1"/>
  <c r="Q985" i="1"/>
  <c r="Q511" i="1"/>
  <c r="Q1264" i="1"/>
  <c r="Q1903" i="1"/>
  <c r="Q674" i="1"/>
  <c r="Q1875" i="1"/>
  <c r="Q239" i="1"/>
  <c r="Q1059" i="1"/>
  <c r="Q1822" i="1"/>
  <c r="Q1259" i="1"/>
  <c r="Q1493" i="1"/>
  <c r="Q235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2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611" i="1"/>
  <c r="Q1277" i="1"/>
  <c r="Q1585" i="1"/>
  <c r="Q1377" i="1"/>
  <c r="Q570" i="1"/>
  <c r="Q1631" i="1"/>
  <c r="Q1122" i="1"/>
  <c r="Q923" i="1"/>
  <c r="Q1200" i="1"/>
  <c r="Q708" i="1"/>
  <c r="Q197" i="1"/>
  <c r="Q575" i="1"/>
  <c r="Q905" i="1"/>
  <c r="Q512" i="1"/>
  <c r="Q473" i="1"/>
  <c r="Q1807" i="1"/>
  <c r="Q170" i="1"/>
  <c r="Q943" i="1"/>
  <c r="Q1396" i="1"/>
  <c r="Q46" i="1"/>
  <c r="Q732" i="1"/>
  <c r="Q41" i="1"/>
  <c r="Q1321" i="1"/>
  <c r="Q1091" i="1"/>
  <c r="Q210" i="1"/>
  <c r="Q1695" i="1"/>
  <c r="Q1169" i="1"/>
  <c r="Q1519" i="1"/>
  <c r="Q468" i="1"/>
  <c r="Q396" i="1"/>
  <c r="Q1656" i="1"/>
  <c r="Q1343" i="1"/>
  <c r="Q147" i="1"/>
  <c r="Q1763" i="1"/>
  <c r="Q1108" i="1"/>
  <c r="Q1716" i="1"/>
  <c r="Q1034" i="1"/>
  <c r="Q1344" i="1"/>
  <c r="Q1141" i="1"/>
  <c r="Q1577" i="1"/>
  <c r="Q1028" i="1"/>
  <c r="Q102" i="1"/>
  <c r="Q1769" i="1"/>
  <c r="Q1687" i="1"/>
  <c r="Q271" i="1"/>
  <c r="Q82" i="1"/>
  <c r="Q1106" i="1"/>
  <c r="Q1403" i="1"/>
  <c r="Q965" i="1"/>
  <c r="Q882" i="1"/>
  <c r="Q766" i="1"/>
  <c r="Q1688" i="1"/>
  <c r="Q151" i="1"/>
  <c r="Q1532" i="1"/>
  <c r="Q610" i="1"/>
  <c r="Q363" i="1"/>
  <c r="Q1861" i="1"/>
  <c r="Q308" i="1"/>
  <c r="Q1060" i="1"/>
  <c r="Q1305" i="1"/>
  <c r="Q1589" i="1"/>
  <c r="Q1539" i="1"/>
  <c r="Q1092" i="1"/>
  <c r="Q1308" i="1"/>
  <c r="Q1747" i="1"/>
  <c r="Q1573" i="1"/>
  <c r="Q1891" i="1"/>
  <c r="Q1615" i="1"/>
  <c r="Q1184" i="1"/>
  <c r="Q1725" i="1"/>
  <c r="Q171" i="1"/>
  <c r="Q1061" i="1"/>
  <c r="Q1916" i="1"/>
  <c r="Q1511" i="1"/>
  <c r="Q1367" i="1"/>
  <c r="Q944" i="1"/>
  <c r="Q1694" i="1"/>
  <c r="Q693" i="1"/>
  <c r="Q1718" i="1"/>
  <c r="Q1397" i="1"/>
  <c r="Q933" i="1"/>
  <c r="Q1062" i="1"/>
  <c r="Q1380" i="1"/>
  <c r="Q931" i="1"/>
  <c r="Q1427" i="1"/>
  <c r="Q1191" i="1"/>
  <c r="Q1852" i="1"/>
  <c r="Q1389" i="1"/>
  <c r="Q1657" i="1"/>
  <c r="Q738" i="1"/>
  <c r="Q1230" i="1"/>
  <c r="Q780" i="1"/>
  <c r="Q1001" i="1"/>
  <c r="Q1671" i="1"/>
  <c r="Q327" i="1"/>
  <c r="Q1767" i="1"/>
  <c r="Q709" i="1"/>
  <c r="Q1273" i="1"/>
  <c r="Q963" i="1"/>
  <c r="Q1212" i="1"/>
  <c r="Q2344" i="1"/>
  <c r="Q2590" i="1"/>
  <c r="Q3117" i="1"/>
  <c r="Q3292" i="1"/>
  <c r="Q2866" i="1"/>
  <c r="Q1930" i="1"/>
  <c r="Q3090" i="1"/>
  <c r="Q2170" i="1"/>
  <c r="Q3147" i="1"/>
  <c r="Q3481" i="1"/>
  <c r="Q2812" i="1"/>
  <c r="Q1931" i="1"/>
  <c r="Q3332" i="1"/>
  <c r="Q2060" i="1"/>
  <c r="Q2592" i="1"/>
  <c r="Q2388" i="1"/>
  <c r="Q3210" i="1"/>
  <c r="Q3288" i="1"/>
  <c r="Q3984" i="1"/>
  <c r="Q2135" i="1"/>
  <c r="Q1248" i="1"/>
  <c r="Q696" i="1"/>
  <c r="Q1866" i="1"/>
  <c r="Q1411" i="1"/>
  <c r="Q60" i="1"/>
  <c r="Q1678" i="1"/>
  <c r="Q1698" i="1"/>
  <c r="Q966" i="1"/>
  <c r="Q1090" i="1"/>
  <c r="Q466" i="1"/>
  <c r="Q759" i="1"/>
  <c r="Q1736" i="1"/>
  <c r="Q1598" i="1"/>
  <c r="Q1463" i="1"/>
  <c r="Q649" i="1"/>
  <c r="Q967" i="1"/>
  <c r="Q1015" i="1"/>
  <c r="Q1831" i="1"/>
  <c r="Q122" i="1"/>
  <c r="Q1864" i="1"/>
  <c r="Q1779" i="1"/>
  <c r="Q1263" i="1"/>
  <c r="Q1616" i="1"/>
  <c r="Q1732" i="1"/>
  <c r="Q1329" i="1"/>
  <c r="Q1432" i="1"/>
  <c r="Q728" i="1"/>
  <c r="Q1064" i="1"/>
  <c r="Q1426" i="1"/>
  <c r="Q457" i="1"/>
  <c r="Q1751" i="1"/>
  <c r="Q1462" i="1"/>
  <c r="Q445" i="1"/>
  <c r="Q1757" i="1"/>
  <c r="Q1181" i="1"/>
  <c r="Q1702" i="1"/>
  <c r="Q1741" i="1"/>
  <c r="Q739" i="1"/>
  <c r="Q1816" i="1"/>
  <c r="Q1195" i="1"/>
  <c r="Q529" i="1"/>
  <c r="Q42" i="1"/>
  <c r="Q1770" i="1"/>
  <c r="Q1041" i="1"/>
  <c r="Q193" i="1"/>
  <c r="Q1036" i="1"/>
  <c r="Q1101" i="1"/>
  <c r="Q1545" i="1"/>
  <c r="Q1045" i="1"/>
  <c r="Q968" i="1"/>
  <c r="Q786" i="1"/>
  <c r="Q1784" i="1"/>
  <c r="Q977" i="1"/>
  <c r="Q72" i="1"/>
  <c r="Q1452" i="1"/>
  <c r="Q1790" i="1"/>
  <c r="Q1358" i="1"/>
  <c r="Q973" i="1"/>
  <c r="Q492" i="1"/>
  <c r="Q1637" i="1"/>
  <c r="Q1053" i="1"/>
  <c r="Q995" i="1"/>
  <c r="Q83" i="1"/>
  <c r="Q1203" i="1"/>
  <c r="Q84" i="1"/>
  <c r="Q1114" i="1"/>
  <c r="Q666" i="1"/>
  <c r="Q85" i="1"/>
  <c r="Q919" i="1"/>
  <c r="Q832" i="1"/>
  <c r="Q86" i="1"/>
  <c r="Q87" i="1"/>
  <c r="Q88" i="1"/>
  <c r="Q1621" i="1"/>
  <c r="Q89" i="1"/>
  <c r="Q90" i="1"/>
  <c r="Q91" i="1"/>
  <c r="Q1145" i="1"/>
  <c r="Q92" i="1"/>
  <c r="Q412" i="1"/>
  <c r="Q924" i="1"/>
  <c r="Q942" i="1"/>
  <c r="Q1293" i="1"/>
  <c r="Q93" i="1"/>
  <c r="Q94" i="1"/>
  <c r="Q95" i="1"/>
  <c r="Q1561" i="1"/>
  <c r="Q502" i="1"/>
  <c r="Q96" i="1"/>
  <c r="Q657" i="1"/>
  <c r="Q587" i="1"/>
  <c r="Q993" i="1"/>
  <c r="Q97" i="1"/>
  <c r="Q1476" i="1"/>
  <c r="Q503" i="1"/>
  <c r="Q461" i="1"/>
  <c r="Q667" i="1"/>
  <c r="Q98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664" i="1"/>
  <c r="Q1110" i="1"/>
  <c r="Q1578" i="1"/>
  <c r="Q1853" i="1"/>
  <c r="Q1202" i="1"/>
  <c r="Q1160" i="1"/>
  <c r="Q1850" i="1"/>
  <c r="Q1666" i="1"/>
  <c r="Q1286" i="1"/>
  <c r="Q1858" i="1"/>
  <c r="Q1762" i="1"/>
  <c r="Q1546" i="1"/>
  <c r="Q1675" i="1"/>
  <c r="Q1785" i="1"/>
  <c r="Q1633" i="1"/>
  <c r="Q907" i="1"/>
  <c r="Q1795" i="1"/>
  <c r="Q1677" i="1"/>
  <c r="Q1510" i="1"/>
  <c r="Q1692" i="1"/>
  <c r="Q1738" i="1"/>
  <c r="Q448" i="1"/>
  <c r="Q1639" i="1"/>
  <c r="Q1563" i="1"/>
  <c r="Q1874" i="1"/>
  <c r="Q423" i="1"/>
  <c r="Q1882" i="1"/>
  <c r="Q1799" i="1"/>
  <c r="Q1407" i="1"/>
  <c r="Q1859" i="1"/>
  <c r="Q1400" i="1"/>
  <c r="Q1652" i="1"/>
  <c r="Q1392" i="1"/>
  <c r="Q1804" i="1"/>
  <c r="Q1830" i="1"/>
  <c r="Q1705" i="1"/>
  <c r="Q1838" i="1"/>
  <c r="Q847" i="1"/>
  <c r="Q1801" i="1"/>
  <c r="Q1819" i="1"/>
  <c r="Q1281" i="1"/>
  <c r="Q1419" i="1"/>
  <c r="Q1302" i="1"/>
  <c r="Q1287" i="1"/>
  <c r="Q1686" i="1"/>
  <c r="Q1792" i="1"/>
  <c r="Q1771" i="1"/>
  <c r="Q1721" i="1"/>
  <c r="Q1591" i="1"/>
  <c r="Q1265" i="1"/>
  <c r="Q276" i="1"/>
  <c r="Q1803" i="1"/>
  <c r="Q1607" i="1"/>
  <c r="Q1467" i="1"/>
  <c r="Q1294" i="1"/>
  <c r="Q1500" i="1"/>
  <c r="Q954" i="1"/>
  <c r="Q1789" i="1"/>
  <c r="Q1193" i="1"/>
  <c r="Q1272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8" i="1"/>
  <c r="Q2322" i="1"/>
  <c r="Q3197" i="1"/>
  <c r="Q3918" i="1"/>
  <c r="Q2328" i="1"/>
  <c r="Q2324" i="1"/>
  <c r="Q437" i="1"/>
  <c r="Q787" i="1"/>
  <c r="Q615" i="1"/>
  <c r="Q689" i="1"/>
  <c r="Q713" i="1"/>
  <c r="Q958" i="1"/>
  <c r="Q651" i="1"/>
  <c r="Q783" i="1"/>
  <c r="Q446" i="1"/>
  <c r="Q684" i="1"/>
  <c r="Q1324" i="1"/>
  <c r="Q1574" i="1"/>
  <c r="Q328" i="1"/>
  <c r="Q647" i="1"/>
  <c r="Q81" i="1"/>
  <c r="Q1124" i="1"/>
  <c r="Q961" i="1"/>
  <c r="Q544" i="1"/>
  <c r="Q58" i="1"/>
  <c r="Q1280" i="1"/>
  <c r="Q2531" i="1"/>
  <c r="Q3519" i="1"/>
  <c r="Q1932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3" i="1"/>
  <c r="Q2619" i="1"/>
  <c r="Q2574" i="1"/>
  <c r="Q2635" i="1"/>
  <c r="Q1934" i="1"/>
  <c r="Q2513" i="1"/>
  <c r="Q2620" i="1"/>
  <c r="Q2532" i="1"/>
  <c r="Q3673" i="1"/>
  <c r="Q3732" i="1"/>
  <c r="Q3425" i="1"/>
  <c r="Q2757" i="1"/>
  <c r="Q3134" i="1"/>
  <c r="Q3564" i="1"/>
  <c r="Q3708" i="1"/>
  <c r="Q2870" i="1"/>
  <c r="Q3534" i="1"/>
  <c r="Q1935" i="1"/>
  <c r="Q3239" i="1"/>
  <c r="Q3810" i="1"/>
  <c r="Q3536" i="1"/>
  <c r="Q2102" i="1"/>
  <c r="Q2270" i="1"/>
  <c r="Q2472" i="1"/>
  <c r="Q2758" i="1"/>
  <c r="Q2533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6" i="1"/>
  <c r="Q1937" i="1"/>
  <c r="Q3255" i="1"/>
  <c r="Q3701" i="1"/>
  <c r="Q3482" i="1"/>
  <c r="Q2617" i="1"/>
  <c r="Q1938" i="1"/>
  <c r="Q3208" i="1"/>
  <c r="Q2485" i="1"/>
  <c r="Q3896" i="1"/>
  <c r="Q1939" i="1"/>
  <c r="Q3620" i="1"/>
  <c r="Q2595" i="1"/>
  <c r="Q1234" i="1"/>
  <c r="Q699" i="1"/>
  <c r="Q1650" i="1"/>
  <c r="Q397" i="1"/>
  <c r="Q937" i="1"/>
  <c r="Q439" i="1"/>
  <c r="Q632" i="1"/>
  <c r="Q830" i="1"/>
  <c r="Q1599" i="1"/>
  <c r="Q1031" i="1"/>
  <c r="Q1372" i="1"/>
  <c r="Q901" i="1"/>
  <c r="Q1009" i="1"/>
  <c r="Q625" i="1"/>
  <c r="Q582" i="1"/>
  <c r="Q715" i="1"/>
  <c r="Q598" i="1"/>
  <c r="Q431" i="1"/>
  <c r="Q770" i="1"/>
  <c r="Q435" i="1"/>
  <c r="Q648" i="1"/>
  <c r="Q644" i="1"/>
  <c r="Q340" i="1"/>
  <c r="Q841" i="1"/>
  <c r="Q389" i="1"/>
  <c r="Q270" i="1"/>
  <c r="Q77" i="1"/>
  <c r="Q172" i="1"/>
  <c r="Q218" i="1"/>
  <c r="Q1483" i="1"/>
  <c r="Q568" i="1"/>
  <c r="Q1017" i="1"/>
  <c r="Q914" i="1"/>
  <c r="Q405" i="1"/>
  <c r="Q1406" i="1"/>
  <c r="Q1014" i="1"/>
  <c r="Q1027" i="1"/>
  <c r="Q513" i="1"/>
  <c r="Q467" i="1"/>
  <c r="Q145" i="1"/>
  <c r="Q747" i="1"/>
  <c r="Q925" i="1"/>
  <c r="Q1527" i="1"/>
  <c r="Q782" i="1"/>
  <c r="Q1649" i="1"/>
  <c r="Q932" i="1"/>
  <c r="Q1240" i="1"/>
  <c r="Q509" i="1"/>
  <c r="Q447" i="1"/>
  <c r="Q1310" i="1"/>
  <c r="Q105" i="1"/>
  <c r="Q1772" i="1"/>
  <c r="Q622" i="1"/>
  <c r="Q1542" i="1"/>
  <c r="Q309" i="1"/>
  <c r="Q934" i="1"/>
  <c r="Q608" i="1"/>
  <c r="Q756" i="1"/>
  <c r="Q650" i="1"/>
  <c r="Q1373" i="1"/>
  <c r="Q858" i="1"/>
  <c r="Q1304" i="1"/>
  <c r="Q1499" i="1"/>
  <c r="Q1278" i="1"/>
  <c r="Q574" i="1"/>
  <c r="Q896" i="1"/>
  <c r="Q945" i="1"/>
  <c r="Q1345" i="1"/>
  <c r="Q1238" i="1"/>
  <c r="Q49" i="1"/>
  <c r="Q157" i="1"/>
  <c r="Q402" i="1"/>
  <c r="Q1052" i="1"/>
  <c r="Q400" i="1"/>
  <c r="Q835" i="1"/>
  <c r="Q626" i="1"/>
  <c r="Q304" i="1"/>
  <c r="Q624" i="1"/>
  <c r="Q950" i="1"/>
  <c r="Q499" i="1"/>
  <c r="Q1047" i="1"/>
  <c r="Q1662" i="1"/>
  <c r="Q980" i="1"/>
  <c r="Q573" i="1"/>
  <c r="Q1670" i="1"/>
  <c r="Q1797" i="1"/>
  <c r="Q1276" i="1"/>
  <c r="Q153" i="1"/>
  <c r="Q678" i="1"/>
  <c r="Q1381" i="1"/>
  <c r="Q834" i="1"/>
  <c r="Q1680" i="1"/>
  <c r="Q1610" i="1"/>
  <c r="Q1271" i="1"/>
  <c r="Q1307" i="1"/>
  <c r="Q1870" i="1"/>
  <c r="Q1660" i="1"/>
  <c r="Q1197" i="1"/>
  <c r="Q984" i="1"/>
  <c r="Q1681" i="1"/>
  <c r="Q1690" i="1"/>
  <c r="Q1766" i="1"/>
  <c r="Q488" i="1"/>
  <c r="Q1564" i="1"/>
  <c r="Q1813" i="1"/>
  <c r="Q1470" i="1"/>
  <c r="Q1204" i="1"/>
  <c r="Q1402" i="1"/>
  <c r="Q1011" i="1"/>
  <c r="Q1548" i="1"/>
  <c r="Q846" i="1"/>
  <c r="Q1786" i="1"/>
  <c r="Q1405" i="1"/>
  <c r="Q1382" i="1"/>
  <c r="Q1653" i="1"/>
  <c r="Q1798" i="1"/>
  <c r="Q1832" i="1"/>
  <c r="Q497" i="1"/>
  <c r="Q1837" i="1"/>
  <c r="Q1571" i="1"/>
  <c r="Q1150" i="1"/>
  <c r="Q1756" i="1"/>
  <c r="Q1325" i="1"/>
  <c r="Q1805" i="1"/>
  <c r="Q1116" i="1"/>
  <c r="Q1541" i="1"/>
  <c r="Q1401" i="1"/>
  <c r="Q1669" i="1"/>
  <c r="Q716" i="1"/>
  <c r="Q1155" i="1"/>
  <c r="Q1453" i="1"/>
  <c r="Q785" i="1"/>
  <c r="Q1791" i="1"/>
  <c r="Q1724" i="1"/>
  <c r="Q1855" i="1"/>
  <c r="Q1140" i="1"/>
  <c r="Q670" i="1"/>
  <c r="Q771" i="1"/>
  <c r="Q1713" i="1"/>
  <c r="Q1835" i="1"/>
  <c r="Q1076" i="1"/>
  <c r="Q2534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3" i="1"/>
  <c r="Q125" i="1"/>
  <c r="Q1013" i="1"/>
  <c r="Q1369" i="1"/>
  <c r="Q588" i="1"/>
  <c r="Q1115" i="1"/>
  <c r="Q126" i="1"/>
  <c r="Q551" i="1"/>
  <c r="Q996" i="1"/>
  <c r="Q127" i="1"/>
  <c r="Q128" i="1"/>
  <c r="Q129" i="1"/>
  <c r="Q130" i="1"/>
  <c r="Q926" i="1"/>
  <c r="Q131" i="1"/>
  <c r="Q132" i="1"/>
  <c r="Q133" i="1"/>
  <c r="Q134" i="1"/>
  <c r="Q135" i="1"/>
  <c r="Q136" i="1"/>
  <c r="Q927" i="1"/>
  <c r="Q137" i="1"/>
  <c r="Q1917" i="1"/>
  <c r="Q138" i="1"/>
  <c r="Q1761" i="1"/>
  <c r="Q563" i="1"/>
  <c r="Q1834" i="1"/>
  <c r="Q73" i="1"/>
  <c r="Q1520" i="1"/>
  <c r="Q440" i="1"/>
  <c r="Q1103" i="1"/>
  <c r="Q19" i="1"/>
  <c r="Q1731" i="1"/>
  <c r="Q139" i="1"/>
  <c r="Q1685" i="1"/>
  <c r="Q207" i="1"/>
  <c r="Q1740" i="1"/>
  <c r="Q1489" i="1"/>
  <c r="Q109" i="1"/>
  <c r="Q1495" i="1"/>
  <c r="Q1393" i="1"/>
  <c r="Q1719" i="1"/>
  <c r="Q1102" i="1"/>
  <c r="Q1659" i="1"/>
  <c r="Q103" i="1"/>
  <c r="Q1533" i="1"/>
  <c r="Q1332" i="1"/>
  <c r="Q272" i="1"/>
  <c r="Q1604" i="1"/>
  <c r="Q1289" i="1"/>
  <c r="Q1222" i="1"/>
  <c r="Q28" i="1"/>
  <c r="Q390" i="1"/>
  <c r="Q39" i="1"/>
  <c r="Q1337" i="1"/>
  <c r="Q1890" i="1"/>
  <c r="Q1206" i="1"/>
  <c r="Q1783" i="1"/>
  <c r="Q1480" i="1"/>
  <c r="Q754" i="1"/>
  <c r="Q673" i="1"/>
  <c r="Q1782" i="1"/>
  <c r="Q1022" i="1"/>
  <c r="Q1274" i="1"/>
  <c r="Q1709" i="1"/>
  <c r="Q1893" i="1"/>
  <c r="Q45" i="1"/>
  <c r="Q1065" i="1"/>
  <c r="Q1477" i="1"/>
  <c r="Q1098" i="1"/>
  <c r="Q1651" i="1"/>
  <c r="Q451" i="1"/>
  <c r="Q1755" i="1"/>
  <c r="Q190" i="1"/>
  <c r="Q890" i="1"/>
  <c r="Q1583" i="1"/>
  <c r="Q1886" i="1"/>
  <c r="Q221" i="1"/>
  <c r="Q702" i="1"/>
  <c r="Q433" i="1"/>
  <c r="Q1434" i="1"/>
  <c r="Q1867" i="1"/>
  <c r="Q599" i="1"/>
  <c r="Q741" i="1"/>
  <c r="Q1759" i="1"/>
  <c r="Q514" i="1"/>
  <c r="Q387" i="1"/>
  <c r="Q1565" i="1"/>
  <c r="Q179" i="1"/>
  <c r="Q1364" i="1"/>
  <c r="Q742" i="1"/>
  <c r="Q1580" i="1"/>
  <c r="Q1149" i="1"/>
  <c r="Q543" i="1"/>
  <c r="Q1441" i="1"/>
  <c r="Q214" i="1"/>
  <c r="Q687" i="1"/>
  <c r="Q1490" i="1"/>
  <c r="Q1562" i="1"/>
  <c r="Q999" i="1"/>
  <c r="Q717" i="1"/>
  <c r="Q50" i="1"/>
  <c r="Q652" i="1"/>
  <c r="Q1603" i="1"/>
  <c r="Q1049" i="1"/>
  <c r="Q1746" i="1"/>
  <c r="Q902" i="1"/>
  <c r="Q1435" i="1"/>
  <c r="Q1268" i="1"/>
  <c r="Q1643" i="1"/>
  <c r="Q476" i="1"/>
  <c r="Q1436" i="1"/>
  <c r="Q1312" i="1"/>
  <c r="Q1007" i="1"/>
  <c r="Q793" i="1"/>
  <c r="Q1466" i="1"/>
  <c r="Q928" i="1"/>
  <c r="Q1123" i="1"/>
  <c r="Q974" i="1"/>
  <c r="Q941" i="1"/>
  <c r="Q1535" i="1"/>
  <c r="Q1328" i="1"/>
  <c r="Q1697" i="1"/>
  <c r="Q856" i="1"/>
  <c r="Q1066" i="1"/>
  <c r="Q1162" i="1"/>
  <c r="Q1299" i="1"/>
  <c r="Q1707" i="1"/>
  <c r="Q1334" i="1"/>
  <c r="Q1093" i="1"/>
  <c r="Q1459" i="1"/>
  <c r="Q1450" i="1"/>
  <c r="Q1037" i="1"/>
  <c r="Q1817" i="1"/>
  <c r="Q1288" i="1"/>
  <c r="Q1385" i="1"/>
  <c r="Q1840" i="1"/>
  <c r="Q883" i="1"/>
  <c r="Q1730" i="1"/>
  <c r="Q1710" i="1"/>
  <c r="Q1668" i="1"/>
  <c r="Q1627" i="1"/>
  <c r="Q206" i="1"/>
  <c r="Q470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160" i="1"/>
  <c r="Q1711" i="1"/>
  <c r="Q912" i="1"/>
  <c r="Q161" i="1"/>
  <c r="Q162" i="1"/>
  <c r="Q879" i="1"/>
  <c r="Q1458" i="1"/>
  <c r="Q163" i="1"/>
  <c r="Q1134" i="1"/>
  <c r="Q164" i="1"/>
  <c r="Q165" i="1"/>
  <c r="Q1570" i="1"/>
  <c r="Q166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0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167" i="1"/>
  <c r="Q168" i="1"/>
  <c r="Q1430" i="1"/>
  <c r="Q1592" i="1"/>
  <c r="Q1914" i="1"/>
  <c r="Q1849" i="1"/>
  <c r="Q1172" i="1"/>
  <c r="Q1322" i="1"/>
  <c r="Q169" i="1"/>
  <c r="Q1901" i="1"/>
  <c r="Q668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1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237" i="1"/>
  <c r="Q1461" i="1"/>
  <c r="Q1188" i="1"/>
  <c r="Q542" i="1"/>
  <c r="Q219" i="1"/>
  <c r="Q653" i="1"/>
  <c r="Q888" i="1"/>
  <c r="Q538" i="1"/>
  <c r="Q953" i="1"/>
  <c r="Q398" i="1"/>
  <c r="Q55" i="1"/>
  <c r="Q692" i="1"/>
  <c r="Q1618" i="1"/>
  <c r="Q698" i="1"/>
  <c r="Q537" i="1"/>
  <c r="Q922" i="1"/>
  <c r="Q22" i="1"/>
  <c r="Q1851" i="1"/>
  <c r="Q1456" i="1"/>
  <c r="Q1529" i="1"/>
  <c r="Q982" i="1"/>
  <c r="Q1223" i="1"/>
  <c r="Q173" i="1"/>
  <c r="Q798" i="1"/>
  <c r="Q208" i="1"/>
  <c r="Q1067" i="1"/>
  <c r="Q797" i="1"/>
  <c r="Q1320" i="1"/>
  <c r="Q1581" i="1"/>
  <c r="Q1201" i="1"/>
  <c r="Q1750" i="1"/>
  <c r="Q1253" i="1"/>
  <c r="Q1107" i="1"/>
  <c r="Q585" i="1"/>
  <c r="Q1388" i="1"/>
  <c r="Q498" i="1"/>
  <c r="Q1225" i="1"/>
  <c r="Q1846" i="1"/>
  <c r="Q310" i="1"/>
  <c r="Q1224" i="1"/>
  <c r="Q705" i="1"/>
  <c r="Q1818" i="1"/>
  <c r="Q156" i="1"/>
  <c r="Q1885" i="1"/>
  <c r="Q1847" i="1"/>
  <c r="Q1033" i="1"/>
  <c r="Q1777" i="1"/>
  <c r="Q471" i="1"/>
  <c r="Q183" i="1"/>
  <c r="Q184" i="1"/>
  <c r="Q903" i="1"/>
  <c r="Q1418" i="1"/>
  <c r="Q1139" i="1"/>
  <c r="Q185" i="1"/>
  <c r="Q186" i="1"/>
  <c r="Q187" i="1"/>
  <c r="Q188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777" i="1"/>
  <c r="Q734" i="1"/>
  <c r="Q951" i="1"/>
  <c r="Q364" i="1"/>
  <c r="Q940" i="1"/>
  <c r="Q1368" i="1"/>
  <c r="Q1068" i="1"/>
  <c r="Q1279" i="1"/>
  <c r="Q718" i="1"/>
  <c r="Q510" i="1"/>
  <c r="Q283" i="1"/>
  <c r="Q663" i="1"/>
  <c r="Q443" i="1"/>
  <c r="Q800" i="1"/>
  <c r="Q375" i="1"/>
  <c r="Q311" i="1"/>
  <c r="Q1250" i="1"/>
  <c r="Q557" i="1"/>
  <c r="Q383" i="1"/>
  <c r="Q504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1331" i="1"/>
  <c r="Q63" i="1"/>
  <c r="Q442" i="1"/>
  <c r="Q174" i="1"/>
  <c r="Q530" i="1"/>
  <c r="Q237" i="1"/>
  <c r="Q16" i="1"/>
  <c r="Q119" i="1"/>
  <c r="Q76" i="1"/>
  <c r="Q143" i="1"/>
  <c r="Q616" i="1"/>
  <c r="Q690" i="1"/>
  <c r="Q885" i="1"/>
  <c r="Q1347" i="1"/>
  <c r="Q123" i="1"/>
  <c r="Q348" i="1"/>
  <c r="Q472" i="1"/>
  <c r="Q140" i="1"/>
  <c r="Q1261" i="1"/>
  <c r="Q469" i="1"/>
  <c r="Q840" i="1"/>
  <c r="Q201" i="1"/>
  <c r="Q997" i="1"/>
  <c r="Q606" i="1"/>
  <c r="Q1104" i="1"/>
  <c r="Q1617" i="1"/>
  <c r="Q1214" i="1"/>
  <c r="Q1496" i="1"/>
  <c r="Q202" i="1"/>
  <c r="Q1809" i="1"/>
  <c r="Q833" i="1"/>
  <c r="Q1255" i="1"/>
  <c r="Q1100" i="1"/>
  <c r="Q1267" i="1"/>
  <c r="Q1646" i="1"/>
  <c r="Q1484" i="1"/>
  <c r="Q811" i="1"/>
  <c r="Q1433" i="1"/>
  <c r="Q895" i="1"/>
  <c r="Q203" i="1"/>
  <c r="Q191" i="1"/>
  <c r="Q222" i="1"/>
  <c r="Q1362" i="1"/>
  <c r="Q277" i="1"/>
  <c r="Q432" i="1"/>
  <c r="Q312" i="1"/>
  <c r="Q970" i="1"/>
  <c r="Q99" i="1"/>
  <c r="Q278" i="1"/>
  <c r="Q1708" i="1"/>
  <c r="Q1235" i="1"/>
  <c r="Q17" i="1"/>
  <c r="Q1410" i="1"/>
  <c r="Q233" i="1"/>
  <c r="Q1787" i="1"/>
  <c r="Q602" i="1"/>
  <c r="Q1241" i="1"/>
  <c r="Q148" i="1"/>
  <c r="Q51" i="1"/>
  <c r="Q796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2" i="1"/>
  <c r="Q2116" i="1"/>
  <c r="Q3378" i="1"/>
  <c r="Q2496" i="1"/>
  <c r="Q2516" i="1"/>
  <c r="Q2621" i="1"/>
  <c r="Q1943" i="1"/>
  <c r="Q3768" i="1"/>
  <c r="Q2258" i="1"/>
  <c r="Q1944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3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211" i="1"/>
  <c r="Q1629" i="1"/>
  <c r="Q2888" i="1"/>
  <c r="Q2432" i="1"/>
  <c r="Q748" i="1"/>
  <c r="Q1728" i="1"/>
  <c r="Q1825" i="1"/>
  <c r="Q1945" i="1"/>
  <c r="Q1667" i="1"/>
  <c r="Q1743" i="1"/>
  <c r="Q1843" i="1"/>
  <c r="Q1387" i="1"/>
  <c r="Q552" i="1"/>
  <c r="Q1460" i="1"/>
  <c r="Q212" i="1"/>
  <c r="Q1602" i="1"/>
  <c r="Q213" i="1"/>
  <c r="Q1220" i="1"/>
  <c r="Q1676" i="1"/>
  <c r="Q855" i="1"/>
  <c r="Q1315" i="1"/>
  <c r="Q767" i="1"/>
  <c r="Q430" i="1"/>
  <c r="Q376" i="1"/>
  <c r="Q860" i="1"/>
  <c r="Q803" i="1"/>
  <c r="Q946" i="1"/>
  <c r="Q356" i="1"/>
  <c r="Q758" i="1"/>
  <c r="Q1146" i="1"/>
  <c r="Q719" i="1"/>
  <c r="Q555" i="1"/>
  <c r="Q1482" i="1"/>
  <c r="Q743" i="1"/>
  <c r="Q404" i="1"/>
  <c r="Q605" i="1"/>
  <c r="Q1560" i="1"/>
  <c r="Q665" i="1"/>
  <c r="Q675" i="1"/>
  <c r="Q720" i="1"/>
  <c r="Q506" i="1"/>
  <c r="Q1138" i="1"/>
  <c r="Q892" i="1"/>
  <c r="Q867" i="1"/>
  <c r="Q936" i="1"/>
  <c r="Q532" i="1"/>
  <c r="Q302" i="1"/>
  <c r="Q1069" i="1"/>
  <c r="Q515" i="1"/>
  <c r="Q175" i="1"/>
  <c r="Q654" i="1"/>
  <c r="Q1070" i="1"/>
  <c r="Q695" i="1"/>
  <c r="Q226" i="1"/>
  <c r="Q546" i="1"/>
  <c r="Q681" i="1"/>
  <c r="Q746" i="1"/>
  <c r="Q180" i="1"/>
  <c r="Q516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4" i="1"/>
  <c r="Q2957" i="1"/>
  <c r="Q3263" i="1"/>
  <c r="Q2428" i="1"/>
  <c r="Q3154" i="1"/>
  <c r="Q3118" i="1"/>
  <c r="Q2729" i="1"/>
  <c r="Q3751" i="1"/>
  <c r="Q3699" i="1"/>
  <c r="Q4079" i="1"/>
  <c r="Q2323" i="1"/>
  <c r="Q1177" i="1"/>
  <c r="Q1218" i="1"/>
  <c r="Q313" i="1"/>
  <c r="Q844" i="1"/>
  <c r="Q784" i="1"/>
  <c r="Q1587" i="1"/>
  <c r="Q1428" i="1"/>
  <c r="Q688" i="1"/>
  <c r="Q869" i="1"/>
  <c r="Q1540" i="1"/>
  <c r="Q496" i="1"/>
  <c r="Q1551" i="1"/>
  <c r="Q794" i="1"/>
  <c r="Q704" i="1"/>
  <c r="Q1661" i="1"/>
  <c r="Q1179" i="1"/>
  <c r="Q1547" i="1"/>
  <c r="Q871" i="1"/>
  <c r="Q1567" i="1"/>
  <c r="Q1593" i="1"/>
  <c r="Q839" i="1"/>
  <c r="Q1425" i="1"/>
  <c r="Q360" i="1"/>
  <c r="Q1153" i="1"/>
  <c r="Q864" i="1"/>
  <c r="Q1006" i="1"/>
  <c r="Q1553" i="1"/>
  <c r="Q567" i="1"/>
  <c r="Q1491" i="1"/>
  <c r="Q550" i="1"/>
  <c r="Q1046" i="1"/>
  <c r="Q1507" i="1"/>
  <c r="Q1340" i="1"/>
  <c r="Q1167" i="1"/>
  <c r="Q1313" i="1"/>
  <c r="Q672" i="1"/>
  <c r="Q1605" i="1"/>
  <c r="Q1318" i="1"/>
  <c r="Q639" i="1"/>
  <c r="Q1326" i="1"/>
  <c r="Q1309" i="1"/>
  <c r="Q1416" i="1"/>
  <c r="Q1386" i="1"/>
  <c r="Q809" i="1"/>
  <c r="Q1508" i="1"/>
  <c r="Q628" i="1"/>
  <c r="Q47" i="1"/>
  <c r="Q1684" i="1"/>
  <c r="Q935" i="1"/>
  <c r="Q1030" i="1"/>
  <c r="Q1210" i="1"/>
  <c r="Q517" i="1"/>
  <c r="Q1474" i="1"/>
  <c r="Q1338" i="1"/>
  <c r="Q1242" i="1"/>
  <c r="Q282" i="1"/>
  <c r="Q1497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1865" i="1"/>
  <c r="Q1335" i="1"/>
  <c r="Q456" i="1"/>
  <c r="Q938" i="1"/>
  <c r="Q1808" i="1"/>
  <c r="Q1464" i="1"/>
  <c r="Q1360" i="1"/>
  <c r="Q1479" i="1"/>
  <c r="Q1071" i="1"/>
  <c r="Q627" i="1"/>
  <c r="Q939" i="1"/>
  <c r="Q1379" i="1"/>
  <c r="Q1005" i="1"/>
  <c r="Q1836" i="1"/>
  <c r="Q1099" i="1"/>
  <c r="Q36" i="1"/>
  <c r="Q18" i="1"/>
  <c r="Q986" i="1"/>
  <c r="Q737" i="1"/>
  <c r="Q824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768" i="1"/>
  <c r="Q195" i="1"/>
  <c r="Q595" i="1"/>
  <c r="Q1638" i="1"/>
  <c r="Q1457" i="1"/>
  <c r="Q1682" i="1"/>
  <c r="Q1526" i="1"/>
  <c r="Q1472" i="1"/>
  <c r="Q1566" i="1"/>
  <c r="Q1752" i="1"/>
  <c r="Q1596" i="1"/>
  <c r="Q850" i="1"/>
  <c r="Q1606" i="1"/>
  <c r="Q115" i="1"/>
  <c r="Q61" i="1"/>
  <c r="Q1374" i="1"/>
  <c r="Q1880" i="1"/>
  <c r="Q1468" i="1"/>
  <c r="Q78" i="1"/>
  <c r="Q1165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979" i="1"/>
  <c r="Q1841" i="1"/>
  <c r="Q1552" i="1"/>
  <c r="Q1300" i="1"/>
  <c r="Q351" i="1"/>
  <c r="Q381" i="1"/>
  <c r="Q872" i="1"/>
  <c r="Q891" i="1"/>
  <c r="Q764" i="1"/>
  <c r="Q577" i="1"/>
  <c r="Q403" i="1"/>
  <c r="Q319" i="1"/>
  <c r="Q377" i="1"/>
  <c r="Q600" i="1"/>
  <c r="Q220" i="1"/>
  <c r="Q1820" i="1"/>
  <c r="Q930" i="1"/>
  <c r="Q486" i="1"/>
  <c r="Q1549" i="1"/>
  <c r="Q813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1654" i="1"/>
  <c r="Q1748" i="1"/>
  <c r="Q67" i="1"/>
  <c r="Q273" i="1"/>
  <c r="Q1706" i="1"/>
  <c r="Q1361" i="1"/>
  <c r="Q1506" i="1"/>
  <c r="Q1254" i="1"/>
  <c r="Q411" i="1"/>
  <c r="Q1595" i="1"/>
  <c r="Q65" i="1"/>
  <c r="Q1796" i="1"/>
  <c r="Q196" i="1"/>
  <c r="Q893" i="1"/>
  <c r="Q802" i="1"/>
  <c r="Q1745" i="1"/>
  <c r="Q1679" i="1"/>
  <c r="Q227" i="1"/>
  <c r="Q1538" i="1"/>
  <c r="Q1888" i="1"/>
  <c r="Q1243" i="1"/>
  <c r="Q1168" i="1"/>
  <c r="Q409" i="1"/>
  <c r="Q1572" i="1"/>
  <c r="Q1301" i="1"/>
  <c r="Q729" i="1"/>
  <c r="Q1879" i="1"/>
  <c r="Q20" i="1"/>
  <c r="Q378" i="1"/>
  <c r="Q1658" i="1"/>
  <c r="Q1600" i="1"/>
  <c r="Q1522" i="1"/>
  <c r="Q1878" i="1"/>
  <c r="Q32" i="1"/>
  <c r="Q779" i="1"/>
  <c r="Q1691" i="1"/>
  <c r="Q1739" i="1"/>
  <c r="Q1872" i="1"/>
  <c r="Q643" i="1"/>
  <c r="Q1109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241" i="1"/>
  <c r="Q242" i="1"/>
  <c r="Q1147" i="1"/>
  <c r="Q609" i="1"/>
  <c r="Q243" i="1"/>
  <c r="Q571" i="1"/>
  <c r="Q1010" i="1"/>
  <c r="Q753" i="1"/>
  <c r="Q244" i="1"/>
  <c r="Q245" i="1"/>
  <c r="Q819" i="1"/>
  <c r="Q246" i="1"/>
  <c r="Q247" i="1"/>
  <c r="Q578" i="1"/>
  <c r="Q845" i="1"/>
  <c r="Q248" i="1"/>
  <c r="Q249" i="1"/>
  <c r="Q250" i="1"/>
  <c r="Q1514" i="1"/>
  <c r="Q541" i="1"/>
  <c r="Q251" i="1"/>
  <c r="Q1703" i="1"/>
  <c r="Q252" i="1"/>
  <c r="Q253" i="1"/>
  <c r="Q254" i="1"/>
  <c r="Q1423" i="1"/>
  <c r="Q988" i="1"/>
  <c r="Q700" i="1"/>
  <c r="Q255" i="1"/>
  <c r="Q733" i="1"/>
  <c r="Q256" i="1"/>
  <c r="Q1170" i="1"/>
  <c r="Q449" i="1"/>
  <c r="Q549" i="1"/>
  <c r="Q257" i="1"/>
  <c r="Q1437" i="1"/>
  <c r="Q258" i="1"/>
  <c r="Q259" i="1"/>
  <c r="Q260" i="1"/>
  <c r="Q750" i="1"/>
  <c r="Q1038" i="1"/>
  <c r="Q1105" i="1"/>
  <c r="Q1226" i="1"/>
  <c r="Q881" i="1"/>
  <c r="Q969" i="1"/>
  <c r="Q261" i="1"/>
  <c r="Q843" i="1"/>
  <c r="Q975" i="1"/>
  <c r="Q659" i="1"/>
  <c r="Q262" i="1"/>
  <c r="Q629" i="1"/>
  <c r="Q263" i="1"/>
  <c r="Q556" i="1"/>
  <c r="Q565" i="1"/>
  <c r="Q264" i="1"/>
  <c r="Q671" i="1"/>
  <c r="Q265" i="1"/>
  <c r="Q266" i="1"/>
  <c r="Q267" i="1"/>
  <c r="Q268" i="1"/>
  <c r="Q1504" i="1"/>
  <c r="Q1192" i="1"/>
  <c r="Q284" i="1"/>
  <c r="Q1244" i="1"/>
  <c r="Q829" i="1"/>
  <c r="Q603" i="1"/>
  <c r="Q1414" i="1"/>
  <c r="Q1257" i="1"/>
  <c r="Q1473" i="1"/>
  <c r="Q1245" i="1"/>
  <c r="Q1465" i="1"/>
  <c r="Q987" i="1"/>
  <c r="Q547" i="1"/>
  <c r="Q1283" i="1"/>
  <c r="Q1704" i="1"/>
  <c r="Q1355" i="1"/>
  <c r="Q176" i="1"/>
  <c r="Q1445" i="1"/>
  <c r="Q518" i="1"/>
  <c r="Q1316" i="1"/>
  <c r="Q889" i="1"/>
  <c r="Q56" i="1"/>
  <c r="Q1696" i="1"/>
  <c r="Q1471" i="1"/>
  <c r="Q617" i="1"/>
  <c r="Q1348" i="1"/>
  <c r="Q1624" i="1"/>
  <c r="Q1557" i="1"/>
  <c r="Q1821" i="1"/>
  <c r="Q545" i="1"/>
  <c r="Q1778" i="1"/>
  <c r="Q1231" i="1"/>
  <c r="Q1072" i="1"/>
  <c r="Q1365" i="1"/>
  <c r="Q1869" i="1"/>
  <c r="Q1814" i="1"/>
  <c r="Q989" i="1"/>
  <c r="Q1262" i="1"/>
  <c r="Q1074" i="1"/>
  <c r="Q740" i="1"/>
  <c r="Q2818" i="1"/>
  <c r="Q3390" i="1"/>
  <c r="Q3869" i="1"/>
  <c r="Q2859" i="1"/>
  <c r="Q3790" i="1"/>
  <c r="Q3762" i="1"/>
  <c r="Q4036" i="1"/>
  <c r="Q2788" i="1"/>
  <c r="Q2825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74" i="1"/>
  <c r="Q1812" i="1"/>
  <c r="Q1075" i="1"/>
  <c r="Q1556" i="1"/>
  <c r="Q947" i="1"/>
  <c r="Q757" i="1"/>
  <c r="Q1597" i="1"/>
  <c r="Q1349" i="1"/>
  <c r="Q1765" i="1"/>
  <c r="Q1645" i="1"/>
  <c r="Q1773" i="1"/>
  <c r="Q275" i="1"/>
  <c r="Q1842" i="1"/>
  <c r="Q1196" i="1"/>
  <c r="Q823" i="1"/>
  <c r="Q1409" i="1"/>
  <c r="Q1336" i="1"/>
  <c r="Q721" i="1"/>
  <c r="Q1829" i="1"/>
  <c r="Q1774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289" i="1"/>
  <c r="Q865" i="1"/>
  <c r="Q290" i="1"/>
  <c r="Q291" i="1"/>
  <c r="Q929" i="1"/>
  <c r="Q292" i="1"/>
  <c r="Q710" i="1"/>
  <c r="Q801" i="1"/>
  <c r="Q1078" i="1"/>
  <c r="Q897" i="1"/>
  <c r="Q701" i="1"/>
  <c r="Q293" i="1"/>
  <c r="Q294" i="1"/>
  <c r="Q295" i="1"/>
  <c r="Q296" i="1"/>
  <c r="Q297" i="1"/>
  <c r="Q298" i="1"/>
  <c r="Q299" i="1"/>
  <c r="Q635" i="1"/>
  <c r="Q825" i="1"/>
  <c r="Q807" i="1"/>
  <c r="Q1758" i="1"/>
  <c r="Q192" i="1"/>
  <c r="Q1077" i="1"/>
  <c r="Q1524" i="1"/>
  <c r="Q534" i="1"/>
  <c r="Q1663" i="1"/>
  <c r="Q900" i="1"/>
  <c r="Q1630" i="1"/>
  <c r="Q519" i="1"/>
  <c r="Q325" i="1"/>
  <c r="Q1525" i="1"/>
  <c r="Q1079" i="1"/>
  <c r="Q1742" i="1"/>
  <c r="Q1292" i="1"/>
  <c r="Q1568" i="1"/>
  <c r="Q331" i="1"/>
  <c r="Q591" i="1"/>
  <c r="Q1048" i="1"/>
  <c r="Q1665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324" i="1"/>
  <c r="Q1883" i="1"/>
  <c r="Q1744" i="1"/>
  <c r="Q1063" i="1"/>
  <c r="Q1420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576" i="1"/>
  <c r="Q1485" i="1"/>
  <c r="Q1163" i="1"/>
  <c r="Q1594" i="1"/>
  <c r="Q1569" i="1"/>
  <c r="Q1481" i="1"/>
  <c r="Q436" i="1"/>
  <c r="Q1341" i="1"/>
  <c r="Q1915" i="1"/>
  <c r="Q1584" i="1"/>
  <c r="Q1550" i="1"/>
  <c r="Q1008" i="1"/>
  <c r="Q913" i="1"/>
  <c r="Q1258" i="1"/>
  <c r="Q1722" i="1"/>
  <c r="Q1632" i="1"/>
  <c r="Q1512" i="1"/>
  <c r="Q1246" i="1"/>
  <c r="Q1642" i="1"/>
  <c r="Q1558" i="1"/>
  <c r="Q1749" i="1"/>
  <c r="Q1715" i="1"/>
  <c r="Q620" i="1"/>
  <c r="Q762" i="1"/>
  <c r="Q1516" i="1"/>
  <c r="Q1266" i="1"/>
  <c r="Q1712" i="1"/>
  <c r="Q1417" i="1"/>
  <c r="Q1003" i="1"/>
  <c r="Q15" i="1"/>
  <c r="Q1057" i="1"/>
  <c r="Q1833" i="1"/>
  <c r="Q1753" i="1"/>
  <c r="Q2509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1004" i="1"/>
  <c r="Q489" i="1"/>
  <c r="Q877" i="1"/>
  <c r="Q1311" i="1"/>
  <c r="Q1024" i="1"/>
  <c r="Q584" i="1"/>
  <c r="Q75" i="1"/>
  <c r="Q768" i="1"/>
  <c r="Q1118" i="1"/>
  <c r="Q362" i="1"/>
  <c r="Q607" i="1"/>
  <c r="Q703" i="1"/>
  <c r="Q418" i="1"/>
  <c r="Q1080" i="1"/>
  <c r="Q79" i="1"/>
  <c r="Q1144" i="1"/>
  <c r="Q322" i="1"/>
  <c r="Q410" i="1"/>
  <c r="Q225" i="1"/>
  <c r="Q722" i="1"/>
  <c r="Q760" i="1"/>
  <c r="Q601" i="1"/>
  <c r="Q1579" i="1"/>
  <c r="Q669" i="1"/>
  <c r="Q655" i="1"/>
  <c r="Q775" i="1"/>
  <c r="Q664" i="1"/>
  <c r="Q955" i="1"/>
  <c r="Q149" i="1"/>
  <c r="Q1398" i="1"/>
  <c r="Q1342" i="1"/>
  <c r="Q990" i="1"/>
  <c r="Q101" i="1"/>
  <c r="Q679" i="1"/>
  <c r="Q781" i="1"/>
  <c r="Q1408" i="1"/>
  <c r="Q539" i="1"/>
  <c r="Q870" i="1"/>
  <c r="Q463" i="1"/>
  <c r="Q1775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194" i="1"/>
  <c r="Q314" i="1"/>
  <c r="Q279" i="1"/>
  <c r="Q104" i="1"/>
  <c r="Q983" i="1"/>
  <c r="Q992" i="1"/>
  <c r="Q379" i="1"/>
  <c r="Q1559" i="1"/>
  <c r="Q59" i="1"/>
  <c r="Q1019" i="1"/>
  <c r="Q694" i="1"/>
  <c r="Q773" i="1"/>
  <c r="Q1050" i="1"/>
  <c r="Q240" i="1"/>
  <c r="Q113" i="1"/>
  <c r="Q569" i="1"/>
  <c r="Q1575" i="1"/>
  <c r="Q177" i="1"/>
  <c r="Q394" i="1"/>
  <c r="Q676" i="1"/>
  <c r="Q34" i="1"/>
  <c r="Q1221" i="1"/>
  <c r="Q1635" i="1"/>
  <c r="Q462" i="1"/>
  <c r="Q508" i="1"/>
  <c r="Q763" i="1"/>
  <c r="Q483" i="1"/>
  <c r="Q1306" i="1"/>
  <c r="Q1378" i="1"/>
  <c r="Q815" i="1"/>
  <c r="Q1133" i="1"/>
  <c r="Q520" i="1"/>
  <c r="Q495" i="1"/>
  <c r="Q792" i="1"/>
  <c r="Q1359" i="1"/>
  <c r="Q1823" i="1"/>
  <c r="Q906" i="1"/>
  <c r="Q560" i="1"/>
  <c r="Q1182" i="1"/>
  <c r="Q1208" i="1"/>
  <c r="Q861" i="1"/>
  <c r="Q144" i="1"/>
  <c r="Q1161" i="1"/>
  <c r="Q1601" i="1"/>
  <c r="Q43" i="1"/>
  <c r="Q27" i="1"/>
  <c r="Q535" i="1"/>
  <c r="Q1513" i="1"/>
  <c r="Q590" i="1"/>
  <c r="Q391" i="1"/>
  <c r="Q1126" i="1"/>
  <c r="Q866" i="1"/>
  <c r="Q755" i="1"/>
  <c r="Q1619" i="1"/>
  <c r="Q64" i="1"/>
  <c r="Q580" i="1"/>
  <c r="Q1198" i="1"/>
  <c r="Q978" i="1"/>
  <c r="Q1081" i="1"/>
  <c r="Q874" i="1"/>
  <c r="Q124" i="1"/>
  <c r="Q1828" i="1"/>
  <c r="Q761" i="1"/>
  <c r="Q330" i="1"/>
  <c r="Q631" i="1"/>
  <c r="Q904" i="1"/>
  <c r="Q454" i="1"/>
  <c r="Q1055" i="1"/>
  <c r="Q1845" i="1"/>
  <c r="Q1517" i="1"/>
  <c r="Q358" i="1"/>
  <c r="Q1236" i="1"/>
  <c r="Q1085" i="1"/>
  <c r="Q1442" i="1"/>
  <c r="Q269" i="1"/>
  <c r="Q359" i="1"/>
  <c r="Q420" i="1"/>
  <c r="Q831" i="1"/>
  <c r="Q110" i="1"/>
  <c r="Q487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1443" i="1"/>
  <c r="Q1856" i="1"/>
  <c r="Q521" i="1"/>
  <c r="Q1111" i="1"/>
  <c r="Q1620" i="1"/>
  <c r="Q382" i="1"/>
  <c r="Q1478" i="1"/>
  <c r="Q1884" i="1"/>
  <c r="Q198" i="1"/>
  <c r="Q1912" i="1"/>
  <c r="Q1073" i="1"/>
  <c r="Q1357" i="1"/>
  <c r="Q641" i="1"/>
  <c r="Q333" i="1"/>
  <c r="Q1877" i="1"/>
  <c r="Q1554" i="1"/>
  <c r="Q1042" i="1"/>
  <c r="Q334" i="1"/>
  <c r="Q335" i="1"/>
  <c r="Q33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636" i="1"/>
  <c r="Q1647" i="1"/>
  <c r="Q1097" i="1"/>
  <c r="Q37" i="1"/>
  <c r="Q1354" i="1"/>
  <c r="Q1438" i="1"/>
  <c r="Q1622" i="1"/>
  <c r="Q1330" i="1"/>
  <c r="Q1282" i="1"/>
  <c r="Q1860" i="1"/>
  <c r="Q1894" i="1"/>
  <c r="Q1166" i="1"/>
  <c r="Q579" i="1"/>
  <c r="Q1737" i="1"/>
  <c r="Q1446" i="1"/>
  <c r="Q1876" i="1"/>
  <c r="Q1016" i="1"/>
  <c r="Q1868" i="1"/>
  <c r="Q229" i="1"/>
  <c r="Q1131" i="1"/>
  <c r="Q1211" i="1"/>
  <c r="Q1187" i="1"/>
  <c r="Q1909" i="1"/>
  <c r="Q1449" i="1"/>
  <c r="Q1290" i="1"/>
  <c r="Q1152" i="1"/>
  <c r="Q1412" i="1"/>
  <c r="Q1699" i="1"/>
  <c r="Q1900" i="1"/>
  <c r="Q1908" i="1"/>
  <c r="Q1898" i="1"/>
  <c r="Q1039" i="1"/>
  <c r="Q1371" i="1"/>
  <c r="Q685" i="1"/>
  <c r="Q1475" i="1"/>
  <c r="Q1370" i="1"/>
  <c r="Q1375" i="1"/>
  <c r="Q1717" i="1"/>
  <c r="Q1488" i="1"/>
  <c r="Q1863" i="1"/>
  <c r="Q816" i="1"/>
  <c r="Q1793" i="1"/>
  <c r="Q682" i="1"/>
  <c r="Q1780" i="1"/>
  <c r="Q1239" i="1"/>
  <c r="Q1390" i="1"/>
  <c r="Q1157" i="1"/>
  <c r="Q1608" i="1"/>
  <c r="Q415" i="1"/>
  <c r="Q1205" i="1"/>
  <c r="Q478" i="1"/>
  <c r="Q1314" i="1"/>
  <c r="Q686" i="1"/>
  <c r="Q683" i="1"/>
  <c r="Q876" i="1"/>
  <c r="Q205" i="1"/>
  <c r="Q1590" i="1"/>
  <c r="Q1636" i="1"/>
  <c r="Q1498" i="1"/>
  <c r="Q1447" i="1"/>
  <c r="Q1404" i="1"/>
  <c r="Q1175" i="1"/>
  <c r="Q1806" i="1"/>
  <c r="Q1726" i="1"/>
  <c r="Q1128" i="1"/>
  <c r="Q146" i="1"/>
  <c r="Q181" i="1"/>
  <c r="Q1889" i="1"/>
  <c r="Q1088" i="1"/>
  <c r="Q1899" i="1"/>
  <c r="Q836" i="1"/>
  <c r="Q1871" i="1"/>
  <c r="Q1897" i="1"/>
  <c r="Q434" i="1"/>
  <c r="Q343" i="1"/>
  <c r="Q1215" i="1"/>
  <c r="Q344" i="1"/>
  <c r="Q2861" i="1"/>
  <c r="Q884" i="1"/>
  <c r="Q1194" i="1"/>
  <c r="Q1537" i="1"/>
  <c r="Q531" i="1"/>
  <c r="Q2827" i="1"/>
  <c r="Q1641" i="1"/>
  <c r="Q1611" i="1"/>
  <c r="Q3436" i="1"/>
  <c r="Q1178" i="1"/>
  <c r="Q345" i="1"/>
  <c r="Q1275" i="1"/>
  <c r="Q917" i="1"/>
  <c r="Q1857" i="1"/>
  <c r="Q1020" i="1"/>
  <c r="Q346" i="1"/>
  <c r="Q1907" i="1"/>
  <c r="Q347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30" i="1"/>
  <c r="Q1689" i="1"/>
  <c r="Q656" i="1"/>
  <c r="Q646" i="1"/>
  <c r="Q1112" i="1"/>
  <c r="Q812" i="1"/>
  <c r="Q1173" i="1"/>
  <c r="Q640" i="1"/>
  <c r="Q1910" i="1"/>
  <c r="Q1148" i="1"/>
  <c r="Q1530" i="1"/>
  <c r="Q848" i="1"/>
  <c r="Q1625" i="1"/>
  <c r="Q392" i="1"/>
  <c r="Q849" i="1"/>
  <c r="Q236" i="1"/>
  <c r="Q52" i="1"/>
  <c r="Q1018" i="1"/>
  <c r="Q724" i="1"/>
  <c r="Q873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1776" i="1"/>
  <c r="Q1895" i="1"/>
  <c r="Q533" i="1"/>
  <c r="Q1323" i="1"/>
  <c r="Q69" i="1"/>
  <c r="Q837" i="1"/>
  <c r="Q1735" i="1"/>
  <c r="Q637" i="1"/>
  <c r="Q1824" i="1"/>
  <c r="Q586" i="1"/>
  <c r="Q612" i="1"/>
  <c r="Q1444" i="1"/>
  <c r="Q216" i="1"/>
  <c r="Q522" i="1"/>
  <c r="Q118" i="1"/>
  <c r="Q1439" i="1"/>
  <c r="Q818" i="1"/>
  <c r="Q182" i="1"/>
  <c r="Q1135" i="1"/>
  <c r="Q66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95" i="1"/>
  <c r="Q795" i="1"/>
  <c r="Q223" i="1"/>
  <c r="Q868" i="1"/>
  <c r="Q154" i="1"/>
  <c r="Q315" i="1"/>
  <c r="Q341" i="1"/>
  <c r="Q25" i="1"/>
  <c r="Q323" i="1"/>
  <c r="Q121" i="1"/>
  <c r="Q339" i="1"/>
  <c r="Q680" i="1"/>
  <c r="Q417" i="1"/>
  <c r="Q1350" i="1"/>
  <c r="Q776" i="1"/>
  <c r="Q438" i="1"/>
  <c r="Q280" i="1"/>
  <c r="Q21" i="1"/>
  <c r="Q1029" i="1"/>
  <c r="Q458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1733" i="1"/>
  <c r="Q642" i="1"/>
  <c r="Q1247" i="1"/>
  <c r="Q316" i="1"/>
  <c r="Q1216" i="1"/>
  <c r="Q962" i="1"/>
  <c r="Q765" i="1"/>
  <c r="Q108" i="1"/>
  <c r="Q1415" i="1"/>
  <c r="Q918" i="1"/>
  <c r="Q1723" i="1"/>
  <c r="Q1132" i="1"/>
  <c r="Q1413" i="1"/>
  <c r="Q799" i="1"/>
  <c r="Q523" i="1"/>
  <c r="Q1207" i="1"/>
  <c r="Q994" i="1"/>
  <c r="Q1827" i="1"/>
  <c r="Q972" i="1"/>
  <c r="Q342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142" i="1"/>
  <c r="Q827" i="1"/>
  <c r="Q826" i="1"/>
  <c r="Q1056" i="1"/>
  <c r="Q1586" i="1"/>
  <c r="Q952" i="1"/>
  <c r="Q1171" i="1"/>
  <c r="Q1228" i="1"/>
  <c r="Q1543" i="1"/>
  <c r="Q204" i="1"/>
  <c r="Q493" i="1"/>
  <c r="Q1094" i="1"/>
  <c r="Q1781" i="1"/>
  <c r="Q1176" i="1"/>
  <c r="Q199" i="1"/>
  <c r="Q730" i="1"/>
  <c r="Q791" i="1"/>
  <c r="Q62" i="1"/>
  <c r="Q452" i="1"/>
  <c r="Q910" i="1"/>
  <c r="Q399" i="1"/>
  <c r="Q971" i="1"/>
  <c r="Q886" i="1"/>
  <c r="Q769" i="1"/>
  <c r="Q444" i="1"/>
  <c r="Q388" i="1"/>
  <c r="Q414" i="1"/>
  <c r="Q677" i="1"/>
  <c r="Q1186" i="1"/>
  <c r="Q1521" i="1"/>
  <c r="Q1121" i="1"/>
  <c r="Q365" i="1"/>
  <c r="Q366" i="1"/>
  <c r="Q367" i="1"/>
  <c r="Q368" i="1"/>
  <c r="Q1862" i="1"/>
  <c r="Q1249" i="1"/>
  <c r="Q561" i="1"/>
  <c r="Q369" i="1"/>
  <c r="Q1486" i="1"/>
  <c r="Q1260" i="1"/>
  <c r="Q370" i="1"/>
  <c r="Q371" i="1"/>
  <c r="Q372" i="1"/>
  <c r="Q373" i="1"/>
  <c r="Q374" i="1"/>
  <c r="Q1035" i="1"/>
  <c r="Q421" i="1"/>
  <c r="Q1012" i="1"/>
  <c r="Q1297" i="1"/>
  <c r="Q152" i="1"/>
  <c r="Q178" i="1"/>
  <c r="Q1673" i="1"/>
  <c r="Q1284" i="1"/>
  <c r="Q215" i="1"/>
  <c r="Q352" i="1"/>
  <c r="Q481" i="1"/>
  <c r="Q491" i="1"/>
  <c r="Q1119" i="1"/>
  <c r="Q474" i="1"/>
  <c r="Q548" i="1"/>
  <c r="Q596" i="1"/>
  <c r="Q317" i="1"/>
  <c r="Q1086" i="1"/>
  <c r="Q338" i="1"/>
  <c r="Q350" i="1"/>
  <c r="Q230" i="1"/>
  <c r="Q142" i="1"/>
  <c r="Q1701" i="1"/>
  <c r="Q898" i="1"/>
  <c r="Q1026" i="1"/>
  <c r="Q1251" i="1"/>
  <c r="Q1143" i="1"/>
  <c r="Q494" i="1"/>
  <c r="Q321" i="1"/>
  <c r="Q380" i="1"/>
  <c r="Q618" i="1"/>
  <c r="Q1700" i="1"/>
  <c r="Q772" i="1"/>
  <c r="Q475" i="1"/>
  <c r="Q524" i="1"/>
  <c r="Q141" i="1"/>
  <c r="Q1183" i="1"/>
  <c r="Q1295" i="1"/>
  <c r="Q24" i="1"/>
  <c r="Q745" i="1"/>
  <c r="Q460" i="1"/>
  <c r="Q814" i="1"/>
  <c r="Q1383" i="1"/>
  <c r="Q1082" i="1"/>
  <c r="Q998" i="1"/>
  <c r="Q1185" i="1"/>
  <c r="Q956" i="1"/>
  <c r="Q808" i="1"/>
  <c r="Q592" i="1"/>
  <c r="Q1351" i="1"/>
  <c r="Q507" i="1"/>
  <c r="Q604" i="1"/>
  <c r="Q736" i="1"/>
  <c r="Q744" i="1"/>
  <c r="Q863" i="1"/>
  <c r="Q281" i="1"/>
  <c r="Q838" i="1"/>
  <c r="Q725" i="1"/>
  <c r="Q384" i="1"/>
  <c r="Q899" i="1"/>
  <c r="Q566" i="1"/>
  <c r="Q1515" i="1"/>
  <c r="Q1154" i="1"/>
  <c r="Q660" i="1"/>
  <c r="Q1848" i="1"/>
  <c r="Q1494" i="1"/>
  <c r="Q1327" i="1"/>
  <c r="Q1440" i="1"/>
  <c r="Q357" i="1"/>
  <c r="Q862" i="1"/>
  <c r="Q1503" i="1"/>
  <c r="Q427" i="1"/>
  <c r="Q285" i="1"/>
  <c r="Q554" i="1"/>
  <c r="Q749" i="1"/>
  <c r="Q305" i="1"/>
  <c r="Q1083" i="1"/>
  <c r="Q401" i="1"/>
  <c r="Q416" i="1"/>
  <c r="Q976" i="1"/>
  <c r="Q355" i="1"/>
  <c r="Q806" i="1"/>
  <c r="Q505" i="1"/>
  <c r="Q1252" i="1"/>
  <c r="Q1232" i="1"/>
  <c r="Q234" i="1"/>
  <c r="Q854" i="1"/>
  <c r="Q238" i="1"/>
  <c r="Q116" i="1"/>
  <c r="Q303" i="1"/>
  <c r="Q1760" i="1"/>
  <c r="Q407" i="1"/>
  <c r="Q894" i="1"/>
  <c r="Q482" i="1"/>
  <c r="Q1536" i="1"/>
  <c r="Q155" i="1"/>
  <c r="Q1180" i="1"/>
  <c r="Q332" i="1"/>
  <c r="Q428" i="1"/>
  <c r="Q805" i="1"/>
  <c r="Q44" i="1"/>
  <c r="Q326" i="1"/>
  <c r="Q525" i="1"/>
  <c r="Q354" i="1"/>
  <c r="Q70" i="1"/>
  <c r="Q1137" i="1"/>
  <c r="Q1626" i="1"/>
  <c r="Q385" i="1"/>
  <c r="Q29" i="1"/>
  <c r="Q576" i="1"/>
  <c r="Q527" i="1"/>
  <c r="Q301" i="1"/>
  <c r="Q957" i="1"/>
  <c r="Q1000" i="1"/>
  <c r="Q287" i="1"/>
  <c r="Q288" i="1"/>
  <c r="Q406" i="1"/>
  <c r="Q57" i="1"/>
  <c r="Q553" i="1"/>
  <c r="Q1518" i="1"/>
  <c r="Q386" i="1"/>
  <c r="Q217" i="1"/>
  <c r="Q361" i="1"/>
  <c r="Q964" i="1"/>
  <c r="Q33" i="1"/>
  <c r="Q106" i="1"/>
  <c r="Q393" i="1"/>
  <c r="Q1040" i="1"/>
  <c r="Q949" i="1"/>
  <c r="Q68" i="1"/>
  <c r="Q1113" i="1"/>
  <c r="Q337" i="1"/>
  <c r="Q621" i="1"/>
  <c r="Q111" i="1"/>
  <c r="Q1269" i="1"/>
  <c r="Q1339" i="1"/>
  <c r="Q948" i="1"/>
  <c r="Q150" i="1"/>
  <c r="Q790" i="1"/>
  <c r="Q658" i="1"/>
  <c r="Q572" i="1"/>
  <c r="Q424" i="1"/>
  <c r="Q1352" i="1"/>
  <c r="Q480" i="1"/>
  <c r="Q726" i="1"/>
  <c r="Q920" i="1"/>
  <c r="Q1421" i="1"/>
  <c r="Q1229" i="1"/>
  <c r="Q1164" i="1"/>
  <c r="Q916" i="1"/>
  <c r="Q120" i="1"/>
  <c r="Q479" i="1"/>
  <c r="Q80" i="1"/>
  <c r="Q1025" i="1"/>
  <c r="Q751" i="1"/>
  <c r="Q1096" i="1"/>
  <c r="Q38" i="1"/>
  <c r="Q112" i="1"/>
  <c r="Q731" i="1"/>
  <c r="Q875" i="1"/>
  <c r="Q778" i="1"/>
  <c r="Q1319" i="1"/>
  <c r="Q1363" i="1"/>
  <c r="Q318" i="1"/>
  <c r="Q53" i="1"/>
  <c r="Q589" i="1"/>
  <c r="Q71" i="1"/>
  <c r="Q1032" i="1"/>
  <c r="Q821" i="1"/>
  <c r="Q349" i="1"/>
  <c r="Q634" i="1"/>
  <c r="Q645" i="1"/>
  <c r="Q1125" i="1"/>
  <c r="Q1127" i="1"/>
  <c r="Q100" i="1"/>
  <c r="Q1384" i="1"/>
  <c r="Q1051" i="1"/>
  <c r="Q419" i="1"/>
  <c r="Q662" i="1"/>
  <c r="Q1256" i="1"/>
  <c r="Q852" i="1"/>
  <c r="Q614" i="1"/>
  <c r="Q300" i="1"/>
  <c r="Q231" i="1"/>
  <c r="Q1353" i="1"/>
  <c r="Q189" i="1"/>
  <c r="Q623" i="1"/>
  <c r="Q500" i="1"/>
  <c r="Q426" i="1"/>
  <c r="Q117" i="1"/>
  <c r="Q1291" i="1"/>
  <c r="Q31" i="1"/>
  <c r="Q536" i="1"/>
  <c r="Q528" i="1"/>
  <c r="Q441" i="1"/>
  <c r="Q23" i="1"/>
  <c r="Q633" i="1"/>
  <c r="Q540" i="1"/>
  <c r="Q619" i="1"/>
  <c r="Q209" i="1"/>
  <c r="Q1054" i="1"/>
  <c r="Q408" i="1"/>
  <c r="Q788" i="1"/>
  <c r="Q200" i="1"/>
  <c r="Q353" i="1"/>
  <c r="Q1811" i="1"/>
  <c r="Q465" i="1"/>
  <c r="Q429" i="1"/>
  <c r="Q1531" i="1"/>
  <c r="Q630" i="1"/>
  <c r="Q1084" i="1"/>
  <c r="Q1729" i="1"/>
  <c r="Q697" i="1"/>
  <c r="Q35" i="1"/>
  <c r="Q107" i="1"/>
  <c r="Q74" i="1"/>
  <c r="Q224" i="1"/>
  <c r="Q581" i="1"/>
  <c r="Q1555" i="1"/>
  <c r="Q853" i="1"/>
  <c r="Q395" i="1"/>
  <c r="Q559" i="1"/>
  <c r="Q54" i="1"/>
  <c r="Q40" i="1"/>
  <c r="Q564" i="1"/>
  <c r="Q453" i="1"/>
  <c r="Q320" i="1"/>
  <c r="Q3562" i="1"/>
  <c r="C6" i="9" l="1"/>
  <c r="G13" i="9"/>
  <c r="F2" i="9"/>
  <c r="H3" i="9"/>
  <c r="H13" i="9"/>
  <c r="D4" i="9"/>
  <c r="F3" i="9"/>
  <c r="B5" i="9"/>
  <c r="E2" i="9"/>
  <c r="G2" i="9" s="1"/>
  <c r="B4" i="9"/>
  <c r="C5" i="9"/>
  <c r="C7" i="9" l="1"/>
  <c r="E4" i="9"/>
  <c r="G4" i="9" s="1"/>
  <c r="B6" i="9"/>
  <c r="F4" i="9"/>
  <c r="H2" i="9"/>
  <c r="D5" i="9"/>
  <c r="D6" i="9" s="1"/>
  <c r="C8" i="9"/>
  <c r="B7" i="9"/>
  <c r="B9" i="9" l="1"/>
  <c r="B8" i="9"/>
  <c r="E6" i="9"/>
  <c r="G6" i="9" s="1"/>
  <c r="E5" i="9"/>
  <c r="C9" i="9"/>
  <c r="C10" i="9"/>
  <c r="D7" i="9"/>
  <c r="E7" i="9" s="1"/>
  <c r="H4" i="9"/>
  <c r="G7" i="9" l="1"/>
  <c r="F7" i="9"/>
  <c r="B10" i="9"/>
  <c r="F5" i="9"/>
  <c r="G5" i="9"/>
  <c r="H5" i="9"/>
  <c r="C11" i="9"/>
  <c r="C12" i="9" s="1"/>
  <c r="H7" i="9"/>
  <c r="D9" i="9"/>
  <c r="E9" i="9" s="1"/>
  <c r="F6" i="9"/>
  <c r="H6" i="9"/>
  <c r="D8" i="9"/>
  <c r="F9" i="9" l="1"/>
  <c r="G9" i="9"/>
  <c r="B11" i="9"/>
  <c r="B12" i="9" s="1"/>
  <c r="D10" i="9"/>
  <c r="H8" i="9"/>
  <c r="E8" i="9"/>
  <c r="H9" i="9"/>
  <c r="D11" i="9" l="1"/>
  <c r="E11" i="9" s="1"/>
  <c r="E10" i="9"/>
  <c r="H10" i="9" s="1"/>
  <c r="G8" i="9"/>
  <c r="F8" i="9"/>
  <c r="G11" i="9" l="1"/>
  <c r="F11" i="9"/>
  <c r="D12" i="9"/>
  <c r="G10" i="9"/>
  <c r="F10" i="9"/>
  <c r="H11" i="9"/>
  <c r="E12" i="9" l="1"/>
  <c r="G12" i="9" l="1"/>
  <c r="F12" i="9"/>
  <c r="H12" i="9"/>
</calcChain>
</file>

<file path=xl/sharedStrings.xml><?xml version="1.0" encoding="utf-8"?>
<sst xmlns="http://schemas.openxmlformats.org/spreadsheetml/2006/main" count="24868" uniqueCount="8372">
  <si>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</si>
  <si>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</si>
  <si>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</si>
  <si>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</si>
  <si>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</si>
  <si>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</si>
  <si>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</si>
  <si>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</si>
  <si>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</si>
  <si>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</si>
  <si>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</si>
  <si>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</si>
  <si>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</si>
  <si>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</si>
  <si>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</si>
  <si>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</si>
  <si>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</si>
  <si>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</si>
  <si>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</si>
  <si>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</si>
  <si>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</si>
  <si>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</si>
  <si>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</si>
  <si>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</si>
  <si>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</si>
  <si>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</si>
  <si>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</si>
  <si>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</si>
  <si>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</si>
  <si>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</si>
  <si>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</si>
  <si>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</si>
  <si>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</si>
  <si>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</si>
  <si>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</si>
  <si>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</si>
  <si>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</si>
  <si>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</si>
  <si>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</si>
  <si>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</si>
  <si>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</si>
  <si>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</si>
  <si>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</si>
  <si>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</si>
  <si>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</si>
  <si>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</si>
  <si>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</si>
  <si>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</si>
  <si>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</si>
  <si>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</si>
  <si>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</si>
  <si>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</si>
  <si>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</si>
  <si>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</si>
  <si>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</si>
  <si>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</si>
  <si>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</si>
  <si>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</si>
  <si>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</si>
  <si>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</si>
  <si>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</si>
  <si>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</si>
  <si>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</si>
  <si>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</si>
  <si>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</si>
  <si>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</si>
  <si>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</si>
  <si>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</si>
  <si>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</si>
  <si>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</si>
  <si>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</si>
  <si>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</si>
  <si>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</si>
  <si>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</si>
  <si>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</si>
  <si>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</si>
  <si>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</si>
  <si>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</si>
  <si>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</si>
  <si>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</si>
  <si>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</si>
  <si>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</si>
  <si>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</si>
  <si>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</si>
  <si>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</si>
  <si>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</si>
  <si>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</si>
  <si>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</si>
  <si>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</si>
  <si>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</si>
  <si>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</si>
  <si>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</si>
  <si>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</si>
  <si>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</si>
  <si>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</si>
  <si>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</si>
  <si>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</si>
  <si>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</si>
  <si>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</si>
  <si>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</si>
  <si>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</si>
  <si>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</si>
  <si>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</si>
  <si>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</si>
  <si>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</si>
  <si>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</si>
  <si>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</si>
  <si>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</si>
  <si>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</si>
  <si>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</si>
  <si>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</si>
  <si>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</si>
  <si>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</si>
  <si>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</si>
  <si>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</si>
  <si>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</si>
  <si>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</si>
  <si>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</si>
  <si>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</si>
  <si>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</si>
  <si>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</si>
  <si>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</si>
  <si>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</si>
  <si>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</si>
  <si>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</si>
  <si>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</si>
  <si>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</si>
  <si>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</si>
  <si>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</si>
  <si>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</si>
  <si>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</si>
  <si>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</si>
  <si>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</si>
  <si>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</si>
  <si>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</si>
  <si>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</si>
  <si>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</si>
  <si>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</si>
  <si>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</si>
  <si>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</si>
  <si>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</si>
  <si>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</si>
  <si>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</si>
  <si>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</si>
  <si>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</si>
  <si>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</si>
  <si>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</si>
  <si>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</si>
  <si>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</si>
  <si>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</si>
  <si>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</si>
  <si>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</si>
  <si>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</si>
  <si>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</si>
  <si>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</si>
  <si>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</si>
  <si>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</si>
  <si>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</si>
  <si>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</si>
  <si>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</si>
  <si>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</si>
  <si>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</si>
  <si>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</si>
  <si>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</si>
  <si>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</si>
  <si>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</si>
  <si>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</si>
  <si>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</si>
  <si>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</si>
  <si>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</si>
  <si>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</si>
  <si>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</si>
  <si>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</si>
  <si>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</si>
  <si>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</si>
  <si>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</si>
  <si>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</si>
  <si>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</si>
  <si>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</si>
  <si>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</si>
  <si>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</si>
  <si>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</si>
  <si>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</si>
  <si>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</si>
  <si>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</si>
  <si>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</si>
  <si>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</si>
  <si>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</si>
  <si>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</si>
  <si>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</si>
  <si>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</si>
  <si>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</si>
  <si>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</si>
  <si>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</si>
  <si>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</si>
  <si>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</si>
  <si>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</si>
  <si>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</si>
  <si>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</si>
  <si>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</si>
  <si>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</si>
  <si>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</si>
  <si>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</si>
  <si>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</si>
  <si>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</si>
  <si>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</si>
  <si>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</si>
  <si>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</si>
  <si>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</si>
  <si>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</si>
  <si>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</si>
  <si>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</si>
  <si>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</si>
  <si>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</si>
  <si>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</si>
  <si>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</si>
  <si>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</si>
  <si>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</si>
  <si>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</si>
  <si>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</si>
  <si>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</si>
  <si>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</si>
  <si>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</si>
  <si>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</si>
  <si>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</si>
  <si>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</si>
  <si>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</si>
  <si>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</si>
  <si>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</si>
  <si>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</si>
  <si>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</si>
  <si>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</si>
  <si>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</si>
  <si>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</si>
  <si>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</si>
  <si>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</si>
  <si>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</si>
  <si>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</si>
  <si>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</si>
  <si>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</si>
  <si>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</si>
  <si>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</si>
  <si>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</si>
  <si>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</si>
  <si>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</si>
  <si>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</si>
  <si>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</si>
  <si>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</si>
  <si>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</si>
  <si>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</si>
  <si>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</si>
  <si>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</si>
  <si>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</si>
  <si>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</si>
  <si>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</si>
  <si>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</si>
  <si>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</si>
  <si>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</si>
  <si>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</si>
  <si>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</si>
  <si>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</si>
  <si>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</si>
  <si>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</si>
  <si>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</si>
  <si>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</si>
  <si>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</si>
  <si>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</si>
  <si>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</si>
  <si>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</si>
  <si>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</si>
  <si>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</si>
  <si>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</si>
  <si>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</si>
  <si>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</si>
  <si>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</si>
  <si>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</si>
  <si>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</si>
  <si>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</si>
  <si>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</si>
  <si>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</si>
  <si>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</si>
  <si>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</si>
  <si>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</si>
  <si>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</si>
  <si>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</si>
  <si>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</si>
  <si>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</si>
  <si>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</si>
  <si>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</si>
  <si>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</si>
  <si>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</si>
  <si>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</si>
  <si>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</si>
  <si>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</si>
  <si>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</si>
  <si>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</si>
  <si>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</si>
  <si>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</si>
  <si>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</si>
  <si>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</si>
  <si>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</si>
  <si>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</si>
  <si>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</si>
  <si>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</si>
  <si>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</si>
  <si>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</si>
  <si>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</si>
  <si>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</si>
  <si>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</si>
  <si>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</si>
  <si>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</si>
  <si>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</si>
  <si>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</si>
  <si>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</si>
  <si>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</si>
  <si>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</si>
  <si>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</si>
  <si>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</si>
  <si>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</si>
  <si>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</si>
  <si>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</si>
  <si>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</si>
  <si>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</si>
  <si>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</si>
  <si>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</si>
  <si>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</si>
  <si>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</si>
  <si>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</si>
  <si>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</si>
  <si>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</si>
  <si>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</si>
  <si>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</si>
  <si>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</si>
  <si>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</si>
  <si>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</si>
  <si>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</si>
  <si>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</si>
  <si>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</si>
  <si>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</si>
  <si>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</si>
  <si>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</si>
  <si>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</si>
  <si>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</si>
  <si>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</si>
  <si>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</si>
  <si>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</si>
  <si>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</si>
  <si>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</si>
  <si>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</si>
  <si>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</si>
  <si>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</si>
  <si>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</si>
  <si>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</si>
  <si>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</si>
  <si>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</si>
  <si>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</si>
  <si>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</si>
  <si>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</si>
  <si>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</si>
  <si>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</si>
  <si>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</si>
  <si>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</si>
  <si>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</si>
  <si>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</si>
  <si>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</si>
  <si>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</si>
  <si>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</si>
  <si>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</si>
  <si>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</si>
  <si>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</si>
  <si>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</si>
  <si>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</si>
  <si>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</si>
  <si>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</si>
  <si>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</si>
  <si>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</si>
  <si>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</si>
  <si>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</si>
  <si>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</si>
  <si>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</si>
  <si>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</si>
  <si>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</si>
  <si>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</si>
  <si>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</si>
  <si>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</si>
  <si>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</si>
  <si>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</si>
  <si>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</si>
  <si>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</si>
  <si>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</si>
  <si>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</si>
  <si>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</si>
  <si>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</si>
  <si>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</si>
  <si>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</si>
  <si>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</si>
  <si>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</si>
  <si>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</si>
  <si>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</si>
  <si>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</si>
  <si>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</si>
  <si>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</si>
  <si>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</si>
  <si>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</si>
  <si>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</si>
  <si>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</si>
  <si>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</si>
  <si>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</si>
  <si>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</si>
  <si>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</si>
  <si>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</si>
  <si>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</si>
  <si>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</si>
  <si>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</si>
  <si>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</si>
  <si>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</si>
  <si>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</si>
  <si>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</si>
  <si>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</si>
  <si>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</si>
  <si>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</si>
  <si>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</si>
  <si>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</si>
  <si>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</si>
  <si>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</si>
  <si>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</si>
  <si>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</si>
  <si>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</si>
  <si>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</si>
  <si>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</si>
  <si>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</si>
  <si>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</si>
  <si>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</si>
  <si>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</si>
  <si>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</si>
  <si>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</si>
  <si>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</si>
  <si>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</si>
  <si>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</si>
  <si>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</si>
  <si>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</si>
  <si>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</si>
  <si>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</si>
  <si>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</si>
  <si>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</si>
  <si>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</si>
  <si>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</si>
  <si>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</si>
  <si>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</si>
  <si>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</si>
  <si>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</si>
  <si>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</si>
  <si>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</si>
  <si>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</si>
  <si>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</si>
  <si>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</si>
  <si>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</si>
  <si>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</si>
  <si>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</si>
  <si>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</si>
  <si>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</si>
  <si>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</si>
  <si>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</si>
  <si>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</si>
  <si>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</si>
  <si>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</si>
  <si>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</si>
  <si>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</si>
  <si>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</si>
  <si>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</si>
  <si>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</si>
  <si>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</si>
  <si>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</si>
  <si>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</si>
  <si>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</si>
  <si>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</si>
  <si>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</si>
  <si>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</si>
  <si>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</si>
  <si>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</si>
  <si>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</si>
  <si>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</si>
  <si>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</si>
  <si>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</si>
  <si>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</si>
  <si>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</si>
  <si>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</si>
  <si>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</si>
  <si>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</si>
  <si>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</si>
  <si>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</si>
  <si>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</si>
  <si>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</si>
  <si>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</si>
  <si>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</si>
  <si>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</si>
  <si>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</si>
  <si>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</si>
  <si>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</si>
  <si>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</si>
  <si>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</si>
  <si>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</si>
  <si>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</si>
  <si>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</si>
  <si>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</si>
  <si>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</si>
  <si>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</si>
  <si>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</si>
  <si>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</si>
  <si>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</si>
  <si>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</si>
  <si>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</si>
  <si>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</si>
  <si>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</si>
  <si>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</si>
  <si>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</si>
  <si>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</si>
  <si>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</si>
  <si>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</si>
  <si>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</si>
  <si>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</si>
  <si>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</si>
  <si>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</si>
  <si>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</si>
  <si>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</si>
  <si>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</si>
  <si>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</si>
  <si>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</si>
  <si>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</si>
  <si>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</si>
  <si>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</si>
  <si>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</si>
  <si>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</si>
  <si>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</si>
  <si>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</si>
  <si>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</si>
  <si>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</si>
  <si>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</si>
  <si>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</si>
  <si>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</si>
  <si>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</si>
  <si>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</si>
  <si>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</si>
  <si>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</si>
  <si>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</si>
  <si>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</si>
  <si>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</si>
  <si>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</si>
  <si>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</si>
  <si>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</si>
  <si>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</si>
  <si>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</si>
  <si>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</si>
  <si>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</si>
  <si>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</si>
  <si>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</si>
  <si>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</si>
  <si>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</si>
  <si>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</si>
  <si>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</si>
  <si>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</si>
  <si>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</si>
  <si>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</si>
  <si>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</si>
  <si>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</si>
  <si>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</si>
  <si>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</si>
  <si>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</si>
  <si>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</si>
  <si>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</si>
  <si>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</si>
  <si>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</si>
  <si>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</si>
  <si>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</si>
  <si>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</si>
  <si>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</si>
  <si>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</si>
  <si>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</si>
  <si>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</si>
  <si>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</si>
  <si>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</si>
  <si>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</si>
  <si>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</si>
  <si>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</si>
  <si>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</si>
  <si>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</si>
  <si>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</si>
  <si>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</si>
  <si>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</si>
  <si>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</si>
  <si>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</si>
  <si>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</si>
  <si>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</si>
  <si>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</si>
  <si>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</si>
  <si>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</si>
  <si>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</si>
  <si>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</si>
  <si>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</si>
  <si>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</si>
  <si>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</si>
  <si>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</si>
  <si>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</si>
  <si>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</si>
  <si>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</si>
  <si>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</si>
  <si>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</si>
  <si>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</si>
  <si>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</si>
  <si>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</si>
  <si>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</si>
  <si>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</si>
  <si>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</si>
  <si>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</si>
  <si>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</si>
  <si>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</si>
  <si>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</si>
  <si>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</si>
  <si>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</si>
  <si>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</si>
  <si>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</si>
  <si>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</si>
  <si>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</si>
  <si>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</si>
  <si>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</si>
  <si>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</si>
  <si>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</si>
  <si>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</si>
  <si>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</si>
  <si>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</si>
  <si>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</si>
  <si>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</si>
  <si>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</si>
  <si>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</si>
  <si>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</si>
  <si>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</si>
  <si>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</si>
  <si>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</si>
  <si>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</si>
  <si>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</si>
  <si>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</si>
  <si>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</si>
  <si>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</si>
  <si>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</si>
  <si>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</si>
  <si>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</si>
  <si>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</si>
  <si>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</si>
  <si>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</si>
  <si>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</si>
  <si>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</si>
  <si>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</si>
  <si>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</si>
  <si>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</si>
  <si>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</si>
  <si>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</si>
  <si>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</si>
  <si>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</si>
  <si>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</si>
  <si>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</si>
  <si>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</si>
  <si>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</si>
  <si>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</si>
  <si>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</si>
  <si>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</si>
  <si>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</si>
  <si>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</si>
  <si>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</si>
  <si>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</si>
  <si>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</si>
  <si>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</si>
  <si>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</si>
  <si>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</si>
  <si>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</si>
  <si>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</si>
  <si>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</si>
  <si>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</si>
  <si>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</si>
  <si>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</si>
  <si>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</si>
  <si>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</si>
  <si>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</si>
  <si>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</si>
  <si>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</si>
  <si>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</si>
  <si>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</si>
  <si>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</si>
  <si>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</si>
  <si>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</si>
  <si>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</si>
  <si>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</si>
  <si>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</si>
  <si>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</si>
  <si>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</si>
  <si>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</si>
  <si>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</si>
  <si>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</si>
  <si>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</si>
  <si>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</si>
  <si>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</si>
  <si>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</si>
  <si>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</si>
  <si>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</si>
  <si>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</si>
  <si>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</si>
  <si>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</si>
  <si>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</si>
  <si>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</si>
  <si>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</si>
  <si>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</si>
  <si>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</si>
  <si>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</si>
  <si>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</si>
  <si>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</si>
  <si>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</si>
  <si>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</si>
  <si>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</si>
  <si>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</si>
  <si>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</si>
  <si>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</si>
  <si>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</si>
  <si>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</si>
  <si>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</si>
  <si>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</si>
  <si>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</si>
  <si>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</si>
  <si>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</si>
  <si>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</si>
  <si>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</si>
  <si>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</si>
  <si>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</si>
  <si>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</si>
  <si>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</si>
  <si>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</si>
  <si>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</si>
  <si>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</si>
  <si>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</si>
  <si>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</si>
  <si>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</si>
  <si>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</si>
  <si>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</si>
  <si>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</si>
  <si>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</si>
  <si>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</si>
  <si>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</si>
  <si>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</si>
  <si>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</si>
  <si>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</si>
  <si>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</si>
  <si>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</si>
  <si>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</si>
  <si>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</si>
  <si>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</si>
  <si>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</si>
  <si>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</si>
  <si>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</si>
  <si>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</si>
  <si>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</si>
  <si>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</si>
  <si>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</si>
  <si>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</si>
  <si>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</si>
  <si>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</si>
  <si>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</si>
  <si>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</si>
  <si>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</si>
  <si>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</si>
  <si>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</si>
  <si>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</si>
  <si>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</si>
  <si>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</si>
  <si>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</si>
  <si>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</si>
  <si>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</si>
  <si>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</si>
  <si>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</si>
  <si>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</si>
  <si>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</si>
  <si>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</si>
  <si>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</si>
  <si>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</si>
  <si>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</si>
  <si>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</si>
  <si>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</si>
  <si>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</si>
  <si>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</si>
  <si>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</si>
  <si>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</si>
  <si>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</si>
  <si>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</si>
  <si>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</si>
  <si>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</si>
  <si>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</si>
  <si>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</si>
  <si>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</si>
  <si>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</si>
  <si>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</si>
  <si>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</si>
  <si>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</si>
  <si>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</si>
  <si>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</si>
  <si>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</si>
  <si>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</si>
  <si>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</si>
  <si>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</si>
  <si>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</si>
  <si>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</si>
  <si>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</si>
  <si>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</si>
  <si>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</si>
  <si>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</si>
  <si>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</si>
  <si>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</si>
  <si>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</si>
  <si>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</si>
  <si>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</si>
  <si>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</si>
  <si>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</si>
  <si>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</si>
  <si>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</si>
  <si>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</si>
  <si>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</si>
  <si>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</si>
  <si>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</si>
  <si>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</si>
  <si>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</si>
  <si>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</si>
  <si>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</si>
  <si>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</si>
  <si>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</si>
  <si>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</si>
  <si>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</si>
  <si>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</si>
  <si>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</si>
  <si>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</si>
  <si>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</si>
  <si>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</si>
  <si>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</si>
  <si>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</si>
  <si>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</si>
  <si>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</si>
  <si>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</si>
  <si>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</si>
  <si>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</si>
  <si>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</si>
  <si>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</si>
  <si>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</si>
  <si>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</si>
  <si>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</si>
  <si>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</si>
  <si>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</si>
  <si>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</si>
  <si>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</si>
  <si>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</si>
  <si>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</si>
  <si>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</si>
  <si>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</si>
  <si>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</si>
  <si>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</si>
  <si>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</si>
  <si>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</si>
  <si>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</si>
  <si>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</si>
  <si>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</si>
  <si>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</si>
  <si>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</si>
  <si>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</si>
  <si>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</si>
  <si>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</si>
  <si>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</si>
  <si>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</si>
  <si>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</si>
  <si>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</si>
  <si>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</si>
  <si>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</si>
  <si>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</si>
  <si>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</si>
  <si>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</si>
  <si>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</si>
  <si>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</si>
  <si>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</si>
  <si>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</si>
  <si>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</si>
  <si>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</si>
  <si>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</si>
  <si>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</si>
  <si>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</si>
  <si>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</si>
  <si>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</si>
  <si>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</si>
  <si>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</si>
  <si>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</si>
  <si>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</si>
  <si>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</si>
  <si>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</si>
  <si>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</si>
  <si>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</si>
  <si>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</si>
  <si>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</si>
  <si>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</si>
  <si>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</si>
  <si>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</si>
  <si>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</si>
  <si>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</si>
  <si>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</si>
  <si>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</si>
  <si>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</si>
  <si>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</si>
  <si>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</si>
  <si>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</si>
  <si>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</si>
  <si>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</si>
  <si>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</si>
  <si>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</si>
  <si>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</si>
  <si>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</si>
  <si>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</si>
  <si>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</si>
  <si>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</si>
  <si>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</si>
  <si>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</si>
  <si>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</si>
  <si>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</si>
  <si>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</si>
  <si>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</si>
  <si>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</si>
  <si>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</si>
  <si>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</si>
  <si>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</si>
  <si>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</si>
  <si>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</si>
  <si>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</si>
  <si>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</si>
  <si>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</si>
  <si>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</si>
  <si>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</si>
  <si>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</si>
  <si>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</si>
  <si>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</si>
  <si>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</si>
  <si>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</si>
  <si>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</si>
  <si>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</si>
  <si>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</si>
  <si>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</si>
  <si>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</si>
  <si>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</si>
  <si>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</si>
  <si>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</si>
  <si>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</si>
  <si>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</si>
  <si>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</si>
  <si>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</si>
  <si>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</si>
  <si>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</si>
  <si>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</si>
  <si>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</si>
  <si>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</si>
  <si>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</si>
  <si>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</si>
  <si>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</si>
  <si>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</si>
  <si>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</si>
  <si>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</si>
  <si>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</si>
  <si>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</si>
  <si>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</si>
  <si>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</si>
  <si>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</si>
  <si>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</si>
  <si>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</si>
  <si>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</si>
  <si>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</si>
  <si>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</si>
  <si>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</si>
  <si>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</si>
  <si>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</si>
  <si>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</si>
  <si>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</si>
  <si>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</si>
  <si>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</si>
  <si>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</si>
  <si>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</si>
  <si>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</si>
  <si>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</si>
  <si>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</si>
  <si>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</si>
  <si>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</si>
  <si>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</si>
  <si>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</si>
  <si>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</si>
  <si>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</si>
  <si>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</si>
  <si>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</si>
  <si>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</si>
  <si>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</si>
  <si>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</si>
  <si>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</si>
  <si>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</si>
  <si>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</si>
  <si>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</si>
  <si>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</si>
  <si>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</si>
  <si>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</si>
  <si>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</si>
  <si>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</si>
  <si>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</si>
  <si>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</si>
  <si>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</si>
  <si>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</si>
  <si>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</si>
  <si>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</si>
  <si>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</si>
  <si>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</si>
  <si>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</si>
  <si>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</si>
  <si>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</si>
  <si>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</si>
  <si>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</si>
  <si>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</si>
  <si>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</si>
  <si>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</si>
  <si>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</si>
  <si>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</si>
  <si>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</si>
  <si>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</si>
  <si>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</si>
  <si>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</si>
  <si>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</si>
  <si>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</si>
  <si>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</si>
  <si>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</si>
  <si>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</si>
  <si>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</si>
  <si>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</si>
  <si>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</si>
  <si>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</si>
  <si>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</si>
  <si>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</si>
  <si>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</si>
  <si>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</si>
  <si>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</si>
  <si>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</si>
  <si>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</si>
  <si>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</si>
  <si>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</si>
  <si>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</si>
  <si>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</si>
  <si>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</si>
  <si>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</si>
  <si>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</si>
  <si>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</si>
  <si>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</si>
  <si>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</si>
  <si>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</si>
  <si>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</si>
  <si>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</si>
  <si>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</si>
  <si>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</si>
  <si>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</si>
  <si>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</si>
  <si>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</si>
  <si>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</si>
  <si>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</si>
  <si>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</si>
  <si>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</si>
  <si>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</si>
  <si>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</si>
  <si>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</si>
  <si>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</si>
  <si>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</si>
  <si>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</si>
  <si>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</si>
  <si>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</si>
  <si>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</si>
  <si>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</si>
  <si>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</si>
  <si>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</si>
  <si>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</si>
  <si>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</si>
  <si>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</si>
  <si>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</si>
  <si>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</si>
  <si>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</si>
  <si>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</si>
  <si>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</si>
  <si>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</si>
  <si>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</si>
  <si>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</si>
  <si>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</si>
  <si>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</si>
  <si>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</si>
  <si>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</si>
  <si>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</si>
  <si>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</si>
  <si>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</si>
  <si>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</si>
  <si>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</si>
  <si>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</si>
  <si>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</si>
  <si>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</si>
  <si>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</si>
  <si>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</si>
  <si>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</si>
  <si>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</si>
  <si>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</si>
  <si>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</si>
  <si>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</si>
  <si>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</si>
  <si>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</si>
  <si>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</si>
  <si>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</si>
  <si>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</si>
  <si>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</si>
  <si>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</si>
  <si>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</si>
  <si>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</si>
  <si>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</si>
  <si>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</si>
  <si>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</si>
  <si>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</si>
  <si>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</si>
  <si>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</si>
  <si>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</si>
  <si>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</si>
  <si>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</si>
  <si>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</si>
  <si>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</si>
  <si>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</si>
  <si>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</si>
  <si>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</si>
  <si>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</si>
  <si>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</si>
  <si>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</si>
  <si>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</si>
  <si>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</si>
  <si>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</si>
  <si>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</si>
  <si>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</si>
  <si>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</si>
  <si>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</si>
  <si>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</si>
  <si>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</si>
  <si>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</si>
  <si>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</si>
  <si>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</si>
  <si>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</si>
  <si>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</si>
  <si>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</si>
  <si>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</si>
  <si>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</si>
  <si>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</si>
  <si>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</si>
  <si>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</si>
  <si>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</si>
  <si>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</si>
  <si>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</si>
  <si>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</si>
  <si>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</si>
  <si>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</si>
  <si>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</si>
  <si>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</si>
  <si>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</si>
  <si>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</si>
  <si>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</si>
  <si>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</si>
  <si>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</si>
  <si>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</si>
  <si>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</si>
  <si>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</si>
  <si>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</si>
  <si>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</si>
  <si>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</si>
  <si>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</si>
  <si>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</si>
  <si>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</si>
  <si>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</si>
  <si>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</si>
  <si>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</si>
  <si>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</si>
  <si>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</si>
  <si>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</si>
  <si>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</si>
  <si>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</si>
  <si>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</si>
  <si>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</si>
  <si>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</si>
  <si>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</si>
  <si>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</si>
  <si>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</si>
  <si>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</si>
  <si>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</si>
  <si>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</si>
  <si>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</si>
  <si>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</si>
  <si>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</si>
  <si>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</si>
  <si>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</si>
  <si>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</si>
  <si>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</si>
  <si>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</si>
  <si>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</si>
  <si>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</si>
  <si>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</si>
  <si>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</si>
  <si>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</si>
  <si>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</si>
  <si>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</si>
  <si>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</si>
  <si>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</si>
  <si>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</si>
  <si>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</si>
  <si>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</si>
  <si>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</si>
  <si>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</si>
  <si>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</si>
  <si>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</si>
  <si>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</si>
  <si>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</si>
  <si>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</si>
  <si>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</si>
  <si>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</si>
  <si>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</si>
  <si>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</si>
  <si>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</si>
  <si>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</si>
  <si>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</si>
  <si>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</si>
  <si>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</si>
  <si>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</si>
  <si>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</si>
  <si>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</si>
  <si>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</si>
  <si>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</si>
  <si>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</si>
  <si>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</si>
  <si>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</si>
  <si>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</si>
  <si>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</si>
  <si>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</si>
  <si>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</si>
  <si>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</si>
  <si>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</si>
  <si>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</si>
  <si>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</si>
  <si>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</si>
  <si>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</si>
  <si>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</si>
  <si>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</si>
  <si>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</si>
  <si>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</si>
  <si>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</si>
  <si>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</si>
  <si>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</si>
  <si>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</si>
  <si>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</si>
  <si>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</si>
  <si>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</si>
  <si>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</si>
  <si>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</si>
  <si>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</si>
  <si>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</si>
  <si>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</si>
  <si>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</si>
  <si>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</si>
  <si>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</si>
  <si>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</si>
  <si>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</si>
  <si>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</si>
  <si>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</si>
  <si>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</si>
  <si>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</si>
  <si>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</si>
  <si>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</si>
  <si>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</si>
  <si>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</si>
  <si>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</si>
  <si>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</si>
  <si>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</si>
  <si>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</si>
  <si>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</si>
  <si>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</si>
  <si>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</si>
  <si>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</si>
  <si>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</si>
  <si>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</si>
  <si>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</si>
  <si>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</si>
  <si>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</si>
  <si>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</si>
  <si>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</si>
  <si>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</si>
  <si>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</si>
  <si>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</si>
  <si>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</si>
  <si>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</si>
  <si>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</si>
  <si>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</si>
  <si>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</si>
  <si>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</si>
  <si>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</si>
  <si>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</si>
  <si>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</si>
  <si>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</si>
  <si>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</si>
  <si>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</si>
  <si>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</si>
  <si>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</si>
  <si>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</si>
  <si>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</si>
  <si>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</si>
  <si>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</si>
  <si>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</si>
  <si>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</si>
  <si>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</si>
  <si>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</si>
  <si>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</si>
  <si>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</si>
  <si>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</si>
  <si>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</si>
  <si>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</si>
  <si>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</si>
  <si>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</si>
  <si>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</si>
  <si>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</si>
  <si>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</si>
  <si>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</si>
  <si>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</si>
  <si>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</si>
  <si>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</si>
  <si>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</si>
  <si>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</si>
  <si>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</si>
  <si>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</si>
  <si>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</si>
  <si>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</si>
  <si>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</si>
  <si>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</si>
  <si>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</si>
  <si>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</si>
  <si>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</si>
  <si>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</si>
  <si>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</si>
  <si>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</si>
  <si>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</si>
  <si>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</si>
  <si>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</si>
  <si>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</si>
  <si>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</si>
  <si>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</si>
  <si>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</si>
  <si>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</si>
  <si>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</si>
  <si>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</si>
  <si>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</si>
  <si>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</si>
  <si>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</si>
  <si>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</si>
  <si>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</si>
  <si>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</si>
  <si>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</si>
  <si>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</si>
  <si>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</si>
  <si>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</si>
  <si>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</si>
  <si>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</si>
  <si>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</si>
  <si>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</si>
  <si>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</si>
  <si>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</si>
  <si>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</si>
  <si>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</si>
  <si>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</si>
  <si>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</si>
  <si>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</si>
  <si>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</si>
  <si>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</si>
  <si>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</si>
  <si>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</si>
  <si>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</si>
  <si>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</si>
  <si>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</si>
  <si>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</si>
  <si>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</si>
  <si>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</si>
  <si>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</si>
  <si>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</si>
  <si>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</si>
  <si>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</si>
  <si>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</si>
  <si>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</si>
  <si>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</si>
  <si>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</si>
  <si>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</si>
  <si>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</si>
  <si>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</si>
  <si>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</si>
  <si>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</si>
  <si>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</si>
  <si>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</si>
  <si>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</si>
  <si>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</si>
  <si>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</si>
  <si>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</si>
  <si>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</si>
  <si>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</si>
  <si>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</si>
  <si>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</si>
  <si>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</si>
  <si>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</si>
  <si>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</si>
  <si>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</si>
  <si>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</si>
  <si>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</si>
  <si>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</si>
  <si>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</si>
  <si>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</si>
  <si>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</si>
  <si>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</si>
  <si>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</si>
  <si>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</si>
  <si>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</si>
  <si>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</si>
  <si>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</si>
  <si>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</si>
  <si>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</si>
  <si>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</si>
  <si>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</si>
  <si>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</si>
  <si>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</si>
  <si>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</si>
  <si>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</si>
  <si>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</si>
  <si>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</si>
  <si>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</si>
  <si>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</si>
  <si>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</si>
  <si>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</si>
  <si>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</si>
  <si>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</si>
  <si>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</si>
  <si>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</si>
  <si>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</si>
  <si>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</si>
  <si>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</si>
  <si>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</si>
  <si>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</si>
  <si>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</si>
  <si>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</si>
  <si>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</si>
  <si>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</si>
  <si>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</si>
  <si>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</si>
  <si>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</si>
  <si>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</si>
  <si>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</si>
  <si>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</si>
  <si>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</si>
  <si>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</si>
  <si>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</si>
  <si>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</si>
  <si>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</si>
  <si>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</si>
  <si>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</si>
  <si>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</si>
  <si>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</si>
  <si>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</si>
  <si>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</si>
  <si>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</si>
  <si>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</si>
  <si>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</si>
  <si>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</si>
  <si>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</si>
  <si>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</si>
  <si>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</si>
  <si>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</si>
  <si>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</si>
  <si>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</si>
  <si>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</si>
  <si>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</si>
  <si>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</si>
  <si>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</si>
  <si>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</si>
  <si>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</si>
  <si>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</si>
  <si>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</si>
  <si>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</si>
  <si>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</si>
  <si>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</si>
  <si>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</si>
  <si>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</si>
  <si>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</si>
  <si>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</si>
  <si>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</si>
  <si>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</si>
  <si>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</si>
  <si>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</si>
  <si>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</si>
  <si>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</si>
  <si>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</si>
  <si>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</si>
  <si>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</si>
  <si>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</si>
  <si>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</si>
  <si>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</si>
  <si>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</si>
  <si>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</si>
  <si>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</si>
  <si>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</si>
  <si>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</si>
  <si>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</si>
  <si>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</si>
  <si>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</si>
  <si>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</si>
  <si>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</si>
  <si>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</si>
  <si>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</si>
  <si>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</si>
  <si>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</si>
  <si>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</si>
  <si>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</si>
  <si>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</si>
  <si>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</si>
  <si>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</si>
  <si>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</si>
  <si>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</si>
  <si>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</si>
  <si>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</si>
  <si>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</si>
  <si>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</si>
  <si>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</si>
  <si>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</si>
  <si>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</si>
  <si>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</si>
  <si>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</si>
  <si>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</si>
  <si>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</si>
  <si>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</si>
  <si>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</si>
  <si>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</si>
  <si>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</si>
  <si>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</si>
  <si>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</si>
  <si>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</si>
  <si>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</si>
  <si>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</si>
  <si>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</si>
  <si>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</si>
  <si>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</si>
  <si>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</si>
  <si>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</si>
  <si>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</si>
  <si>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</si>
  <si>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</si>
  <si>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</si>
  <si>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</si>
  <si>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</si>
  <si>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</si>
  <si>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</si>
  <si>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</si>
  <si>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</si>
  <si>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</si>
  <si>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</si>
  <si>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</si>
  <si>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</si>
  <si>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</si>
  <si>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</si>
  <si>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</si>
  <si>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</si>
  <si>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</si>
  <si>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</si>
  <si>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</si>
  <si>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</si>
  <si>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</si>
  <si>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</si>
  <si>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</si>
  <si>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</si>
  <si>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</si>
  <si>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</si>
  <si>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</si>
  <si>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</si>
  <si>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</si>
  <si>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</si>
  <si>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</si>
  <si>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</si>
  <si>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</si>
  <si>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</si>
  <si>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</si>
  <si>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</si>
  <si>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</si>
  <si>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</si>
  <si>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</si>
  <si>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</si>
  <si>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</si>
  <si>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</si>
  <si>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</si>
  <si>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</si>
  <si>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</si>
  <si>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</si>
  <si>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</si>
  <si>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</si>
  <si>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</si>
  <si>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</si>
  <si>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</si>
  <si>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</si>
  <si>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</si>
  <si>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</si>
  <si>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</si>
  <si>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</si>
  <si>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</si>
  <si>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</si>
  <si>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</si>
  <si>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</si>
  <si>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</si>
  <si>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</si>
  <si>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</si>
  <si>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</si>
  <si>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</si>
  <si>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</si>
  <si>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</si>
  <si>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</si>
  <si>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</si>
  <si>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</si>
  <si>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</si>
  <si>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</si>
  <si>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</si>
  <si>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</si>
  <si>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</si>
  <si>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</si>
  <si>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</si>
  <si>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</si>
  <si>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</si>
  <si>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</si>
  <si>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</si>
  <si>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</si>
  <si>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</si>
  <si>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</si>
  <si>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</si>
  <si>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</si>
  <si>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</si>
  <si>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</si>
  <si>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</si>
  <si>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</si>
  <si>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</si>
  <si>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</si>
  <si>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</si>
  <si>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</si>
  <si>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</si>
  <si>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</si>
  <si>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</si>
  <si>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</si>
  <si>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</si>
  <si>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</si>
  <si>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</si>
  <si>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</si>
  <si>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</si>
  <si>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</si>
  <si>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</si>
  <si>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</si>
  <si>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</si>
  <si>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</si>
  <si>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</si>
  <si>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</si>
  <si>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</si>
  <si>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</si>
  <si>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</si>
  <si>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</si>
  <si>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</si>
  <si>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</si>
  <si>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</si>
  <si>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</si>
  <si>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</si>
  <si>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</si>
  <si>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</si>
  <si>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</si>
  <si>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</si>
  <si>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</si>
  <si>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</si>
  <si>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</si>
  <si>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</si>
  <si>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</si>
  <si>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</si>
  <si>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</si>
  <si>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</si>
  <si>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</si>
  <si>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</si>
  <si>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</si>
  <si>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</si>
  <si>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</si>
  <si>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</si>
  <si>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</si>
  <si>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</si>
  <si>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</si>
  <si>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</si>
  <si>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</si>
  <si>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</si>
  <si>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</si>
  <si>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</si>
  <si>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</si>
  <si>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</si>
  <si>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</si>
  <si>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</si>
  <si>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</si>
  <si>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</si>
  <si>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</si>
  <si>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</si>
  <si>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</si>
  <si>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</si>
  <si>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</si>
  <si>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</si>
  <si>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</si>
  <si>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</si>
  <si>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</si>
  <si>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</si>
  <si>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</si>
  <si>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</si>
  <si>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</si>
  <si>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</si>
  <si>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</si>
  <si>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</si>
  <si>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</si>
  <si>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</si>
  <si>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</si>
  <si>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</si>
  <si>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</si>
  <si>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</si>
  <si>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</si>
  <si>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</si>
  <si>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</si>
  <si>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</si>
  <si>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</si>
  <si>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</si>
  <si>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</si>
  <si>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</si>
  <si>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</si>
  <si>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</si>
  <si>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</si>
  <si>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</si>
  <si>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</si>
  <si>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</si>
  <si>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</si>
  <si>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</si>
  <si>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</si>
  <si>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</si>
  <si>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</si>
  <si>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</si>
  <si>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</si>
  <si>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</si>
  <si>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</si>
  <si>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</si>
  <si>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</si>
  <si>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</si>
  <si>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</si>
  <si>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</si>
  <si>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</si>
  <si>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</si>
  <si>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</si>
  <si>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</si>
  <si>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</si>
  <si>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</si>
  <si>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</si>
  <si>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</si>
  <si>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</si>
  <si>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</si>
  <si>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</si>
  <si>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</si>
  <si>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</si>
  <si>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</si>
  <si>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</si>
  <si>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</si>
  <si>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</si>
  <si>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</si>
  <si>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</si>
  <si>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</si>
  <si>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</si>
  <si>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</si>
  <si>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</si>
  <si>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</si>
  <si>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</si>
  <si>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</si>
  <si>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</si>
  <si>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</si>
  <si>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</si>
  <si>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</si>
  <si>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</si>
  <si>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</si>
  <si>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</si>
  <si>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</si>
  <si>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</si>
  <si>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</si>
  <si>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</si>
  <si>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</si>
  <si>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</si>
  <si>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</si>
  <si>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</si>
  <si>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</si>
  <si>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</si>
  <si>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</si>
  <si>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</si>
  <si>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</si>
  <si>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</si>
  <si>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</si>
  <si>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</si>
  <si>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</si>
  <si>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</si>
  <si>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</si>
  <si>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</si>
  <si>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</si>
  <si>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</si>
  <si>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</si>
  <si>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</si>
  <si>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</si>
  <si>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</si>
  <si>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</si>
  <si>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</si>
  <si>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</si>
  <si>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</si>
  <si>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</si>
  <si>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</si>
  <si>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</si>
  <si>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</si>
  <si>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</si>
  <si>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</si>
  <si>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</si>
  <si>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</si>
  <si>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</si>
  <si>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</si>
  <si>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</si>
  <si>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</si>
  <si>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</si>
  <si>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</si>
  <si>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</si>
  <si>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</si>
  <si>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</si>
  <si>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</si>
  <si>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</si>
  <si>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</si>
  <si>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</si>
  <si>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</si>
  <si>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</si>
  <si>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</si>
  <si>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</si>
  <si>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</si>
  <si>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</si>
  <si>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</si>
  <si>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</si>
  <si>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</si>
  <si>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</si>
  <si>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</si>
  <si>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</si>
  <si>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</si>
  <si>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</si>
  <si>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</si>
  <si>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</si>
  <si>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</si>
  <si>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</si>
  <si>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</si>
  <si>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</si>
  <si>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</si>
  <si>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</si>
  <si>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</si>
  <si>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</si>
  <si>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</si>
  <si>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</si>
  <si>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</si>
  <si>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</si>
  <si>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</si>
  <si>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</si>
  <si>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</si>
  <si>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</si>
  <si>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</si>
  <si>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</si>
  <si>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</si>
  <si>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</si>
  <si>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</si>
  <si>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</si>
  <si>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</si>
  <si>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</si>
  <si>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</si>
  <si>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</si>
  <si>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</si>
  <si>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</si>
  <si>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</si>
  <si>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</si>
  <si>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</si>
  <si>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</si>
  <si>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</si>
  <si>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</si>
  <si>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</si>
  <si>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</si>
  <si>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</si>
  <si>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</si>
  <si>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</si>
  <si>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</si>
  <si>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</si>
  <si>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</si>
  <si>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</si>
  <si>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</si>
  <si>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</si>
  <si>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</si>
  <si>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</si>
  <si>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</si>
  <si>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</si>
  <si>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</si>
  <si>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</si>
  <si>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</si>
  <si>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</si>
  <si>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</si>
  <si>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</si>
  <si>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</si>
  <si>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</si>
  <si>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</si>
  <si>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</si>
  <si>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</si>
  <si>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</si>
  <si>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</si>
  <si>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</si>
  <si>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</si>
  <si>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</si>
  <si>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</si>
  <si>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</si>
  <si>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</si>
  <si>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</si>
  <si>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</si>
  <si>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</si>
  <si>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</si>
  <si>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</si>
  <si>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</si>
  <si>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</si>
  <si>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</si>
  <si>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</si>
  <si>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</si>
  <si>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</si>
  <si>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</si>
  <si>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</si>
  <si>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</si>
  <si>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</si>
  <si>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</si>
  <si>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</si>
  <si>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</si>
  <si>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</si>
  <si>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</si>
  <si>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</si>
  <si>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</si>
  <si>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</si>
  <si>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</si>
  <si>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</si>
  <si>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</si>
  <si>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</si>
  <si>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</si>
  <si>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</si>
  <si>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</si>
  <si>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</si>
  <si>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</si>
  <si>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</si>
  <si>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</si>
  <si>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</si>
  <si>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</si>
  <si>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</si>
  <si>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</si>
  <si>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</si>
  <si>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</si>
  <si>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</si>
  <si>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</si>
  <si>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</si>
  <si>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</si>
  <si>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</si>
  <si>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</si>
  <si>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</si>
  <si>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</si>
  <si>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</si>
  <si>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</si>
  <si>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</si>
  <si>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</si>
  <si>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</si>
  <si>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</si>
  <si>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</si>
  <si>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</si>
  <si>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</si>
  <si>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</si>
  <si>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</si>
  <si>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</si>
  <si>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</si>
  <si>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</si>
  <si>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</si>
  <si>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</si>
  <si>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</si>
  <si>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</si>
  <si>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</si>
  <si>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</si>
  <si>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</si>
  <si>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</si>
  <si>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</si>
  <si>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</si>
  <si>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</si>
  <si>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</si>
  <si>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</si>
  <si>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</si>
  <si>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</si>
  <si>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</si>
  <si>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</si>
  <si>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</si>
  <si>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</si>
  <si>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</si>
  <si>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</si>
  <si>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</si>
  <si>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</si>
  <si>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</si>
  <si>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</si>
  <si>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</si>
  <si>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</si>
  <si>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</si>
  <si>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</si>
  <si>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</si>
  <si>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</si>
  <si>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</si>
  <si>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</si>
  <si>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</si>
  <si>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</si>
  <si>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</si>
  <si>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</si>
  <si>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</si>
  <si>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</si>
  <si>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</si>
  <si>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</si>
  <si>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</si>
  <si>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</si>
  <si>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</si>
  <si>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</si>
  <si>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</si>
  <si>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</si>
  <si>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</si>
  <si>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</si>
  <si>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</si>
  <si>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</si>
  <si>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</si>
  <si>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</si>
  <si>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</si>
  <si>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</si>
  <si>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</si>
  <si>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</si>
  <si>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</si>
  <si>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</si>
  <si>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</si>
  <si>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</si>
  <si>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</si>
  <si>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</si>
  <si>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</si>
  <si>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</si>
  <si>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</si>
  <si>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</si>
  <si>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</si>
  <si>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</si>
  <si>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</si>
  <si>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</si>
  <si>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</si>
  <si>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</si>
  <si>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</si>
  <si>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</si>
  <si>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</si>
  <si>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</si>
  <si>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</si>
  <si>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</si>
  <si>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</si>
  <si>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</si>
  <si>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</si>
  <si>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</si>
  <si>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</si>
  <si>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</si>
  <si>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</si>
  <si>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</si>
  <si>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</si>
  <si>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</si>
  <si>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</si>
  <si>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</si>
  <si>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</si>
  <si>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</si>
  <si>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</si>
  <si>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</si>
  <si>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</si>
  <si>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</si>
  <si>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</si>
  <si>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</si>
  <si>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</si>
  <si>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</si>
  <si>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</si>
  <si>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</si>
  <si>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</si>
  <si>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</si>
  <si>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</si>
  <si>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</si>
  <si>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</si>
  <si>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</si>
  <si>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</si>
  <si>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</si>
  <si>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</si>
  <si>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</si>
  <si>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</si>
  <si>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</si>
  <si>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</si>
  <si>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</si>
  <si>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</si>
  <si>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</si>
  <si>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</si>
  <si>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</si>
  <si>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</si>
  <si>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</si>
  <si>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</si>
  <si>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</si>
  <si>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</si>
  <si>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</si>
  <si>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</si>
  <si>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</si>
  <si>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</si>
  <si>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</si>
  <si>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</si>
  <si>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</si>
  <si>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</si>
  <si>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</si>
  <si>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</si>
  <si>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</si>
  <si>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</si>
  <si>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</si>
  <si>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</si>
  <si>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</si>
  <si>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</si>
  <si>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</si>
  <si>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</si>
  <si>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</si>
  <si>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</si>
  <si>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</si>
  <si>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</si>
  <si>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</si>
  <si>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</si>
  <si>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</si>
  <si>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</si>
  <si>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</si>
  <si>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</si>
  <si>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</si>
  <si>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</si>
  <si>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</si>
  <si>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</si>
  <si>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</si>
  <si>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</si>
  <si>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</si>
  <si>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</si>
  <si>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</si>
  <si>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</si>
  <si>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</si>
  <si>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</si>
  <si>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</si>
  <si>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</si>
  <si>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</si>
  <si>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</si>
  <si>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</si>
  <si>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</si>
  <si>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</si>
  <si>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</si>
  <si>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</si>
  <si>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</si>
  <si>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</si>
  <si>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</si>
  <si>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</si>
  <si>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</si>
  <si>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</si>
  <si>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</si>
  <si>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</si>
  <si>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</si>
  <si>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</si>
  <si>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</si>
  <si>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</si>
  <si>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</si>
  <si>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</si>
  <si>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</si>
  <si>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</si>
  <si>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</si>
  <si>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</si>
  <si>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</si>
  <si>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</si>
  <si>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</si>
  <si>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</si>
  <si>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</si>
  <si>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</si>
  <si>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</si>
  <si>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</si>
  <si>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</si>
  <si>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</si>
  <si>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</si>
  <si>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</si>
  <si>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</si>
  <si>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</si>
  <si>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</si>
  <si>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</si>
  <si>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</si>
  <si>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</si>
  <si>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</si>
  <si>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</si>
  <si>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</si>
  <si>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</si>
  <si>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</si>
  <si>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</si>
  <si>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</si>
  <si>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</si>
  <si>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</si>
  <si>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</si>
  <si>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</si>
  <si>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</si>
  <si>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</si>
  <si>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</si>
  <si>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</si>
  <si>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</si>
  <si>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</si>
  <si>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</si>
  <si>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</si>
  <si>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</si>
  <si>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</si>
  <si>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</si>
  <si>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</si>
  <si>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</si>
  <si>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</si>
  <si>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</si>
  <si>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</si>
  <si>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</si>
  <si>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</si>
  <si>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</si>
  <si>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</si>
  <si>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</si>
  <si>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</si>
  <si>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</si>
  <si>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</si>
  <si>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</si>
  <si>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</si>
  <si>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</si>
  <si>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</si>
  <si>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</si>
  <si>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</si>
  <si>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</si>
  <si>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</si>
  <si>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</si>
  <si>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</si>
  <si>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</si>
  <si>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</si>
  <si>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</si>
  <si>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</si>
  <si>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</si>
  <si>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</si>
  <si>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</si>
  <si>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</si>
  <si>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</si>
  <si>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</si>
  <si>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</si>
  <si>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</si>
  <si>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</si>
  <si>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</si>
  <si>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</si>
  <si>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</si>
  <si>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</si>
  <si>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</si>
  <si>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</si>
  <si>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</si>
  <si>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</si>
  <si>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</si>
  <si>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</si>
  <si>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</si>
  <si>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</si>
  <si>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</si>
  <si>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</si>
  <si>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</si>
  <si>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</si>
  <si>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</si>
  <si>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</si>
  <si>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</si>
  <si>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</si>
  <si>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</si>
  <si>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</si>
  <si>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</si>
  <si>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</si>
  <si>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</si>
  <si>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</si>
  <si>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</si>
  <si>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</si>
  <si>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</si>
  <si>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</si>
  <si>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</si>
  <si>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</si>
  <si>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</si>
  <si>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</si>
  <si>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</si>
  <si>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</si>
  <si>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</si>
  <si>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</si>
  <si>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</si>
  <si>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</si>
  <si>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</si>
  <si>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</si>
  <si>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</si>
  <si>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</si>
  <si>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</si>
  <si>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</si>
  <si>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</si>
  <si>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</si>
  <si>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</si>
  <si>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</si>
  <si>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</si>
  <si>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</si>
  <si>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</si>
  <si>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</si>
  <si>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</si>
  <si>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</si>
  <si>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</si>
  <si>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</si>
  <si>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</si>
  <si>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</si>
  <si>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</si>
  <si>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</si>
  <si>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</si>
  <si>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</si>
  <si>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</si>
  <si>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</si>
  <si>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</si>
  <si>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</si>
  <si>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</si>
  <si>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</si>
  <si>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</si>
  <si>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</si>
  <si>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</si>
  <si>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</si>
  <si>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</si>
  <si>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</si>
  <si>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</si>
  <si>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</si>
  <si>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</si>
  <si>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</si>
  <si>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</si>
  <si>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</si>
  <si>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</si>
  <si>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</si>
  <si>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</si>
  <si>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</si>
  <si>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</si>
  <si>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</si>
  <si>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</si>
  <si>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</si>
  <si>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</si>
  <si>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</si>
  <si>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</si>
  <si>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</si>
  <si>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</si>
  <si>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</si>
  <si>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</si>
  <si>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</si>
  <si>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</si>
  <si>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</si>
  <si>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</si>
  <si>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</si>
  <si>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</si>
  <si>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</si>
  <si>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</si>
  <si>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</si>
  <si>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</si>
  <si>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</si>
  <si>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</si>
  <si>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</si>
  <si>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</si>
  <si>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</si>
  <si>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</si>
  <si>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</si>
  <si>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</si>
  <si>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</si>
  <si>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</si>
  <si>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</si>
  <si>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</si>
  <si>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</si>
  <si>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</si>
  <si>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</si>
  <si>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</si>
  <si>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</si>
  <si>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</si>
  <si>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</si>
  <si>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</si>
  <si>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</si>
  <si>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</si>
  <si>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</si>
  <si>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</si>
  <si>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</si>
  <si>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</si>
  <si>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</si>
  <si>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</si>
  <si>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</si>
  <si>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</si>
  <si>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</si>
  <si>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</si>
  <si>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</si>
  <si>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</si>
  <si>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</si>
  <si>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</si>
  <si>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</si>
  <si>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</si>
  <si>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</si>
  <si>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</si>
  <si>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</si>
  <si>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</si>
  <si>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</si>
  <si>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</si>
  <si>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</si>
  <si>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</si>
  <si>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</si>
  <si>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</si>
  <si>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</si>
  <si>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</si>
  <si>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</si>
  <si>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</si>
  <si>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</si>
  <si>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</si>
  <si>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</si>
  <si>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</si>
  <si>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</si>
  <si>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</si>
  <si>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</si>
  <si>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</si>
  <si>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</si>
  <si>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</si>
  <si>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</si>
  <si>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</si>
  <si>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</si>
  <si>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</si>
  <si>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</si>
  <si>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</si>
  <si>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</si>
  <si>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</si>
  <si>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</si>
  <si>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</si>
  <si>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</si>
  <si>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</si>
  <si>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</si>
  <si>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</si>
  <si>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</si>
  <si>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</si>
  <si>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</si>
  <si>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</si>
  <si>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</si>
  <si>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</si>
  <si>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</si>
  <si>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</si>
  <si>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</si>
  <si>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</si>
  <si>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</si>
  <si>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</si>
  <si>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</si>
  <si>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</si>
  <si>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</si>
  <si>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</si>
  <si>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</si>
  <si>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</si>
  <si>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</si>
  <si>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</si>
  <si>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</si>
  <si>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</si>
  <si>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</si>
  <si>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</si>
  <si>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</si>
  <si>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</si>
  <si>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</si>
  <si>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</si>
  <si>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</si>
  <si>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</si>
  <si>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</si>
  <si>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</si>
  <si>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</si>
  <si>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</si>
  <si>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</si>
  <si>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</si>
  <si>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</si>
  <si>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</si>
  <si>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</si>
  <si>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</si>
  <si>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</si>
  <si>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</si>
  <si>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</si>
  <si>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</si>
  <si>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</si>
  <si>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</si>
  <si>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</si>
  <si>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</si>
  <si>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</si>
  <si>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</si>
  <si>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</si>
  <si>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</si>
  <si>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</si>
  <si>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</si>
  <si>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</si>
  <si>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</si>
  <si>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</si>
  <si>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</si>
  <si>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</si>
  <si>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</si>
  <si>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</si>
  <si>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</si>
  <si>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</si>
  <si>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</si>
  <si>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</si>
  <si>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</si>
  <si>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</si>
  <si>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</si>
  <si>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</si>
  <si>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</si>
  <si>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</si>
  <si>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</si>
  <si>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</si>
  <si>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</si>
  <si>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</si>
  <si>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</si>
  <si>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</si>
  <si>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</si>
  <si>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</si>
  <si>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</si>
  <si>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</si>
  <si>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</si>
  <si>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</si>
  <si>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</si>
  <si>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</si>
  <si>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</si>
  <si>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</si>
  <si>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</si>
  <si>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</si>
  <si>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</si>
  <si>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</si>
  <si>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</si>
  <si>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</si>
  <si>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</si>
  <si>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</si>
  <si>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</si>
  <si>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</si>
  <si>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</si>
  <si>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</si>
  <si>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</si>
  <si>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</si>
  <si>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</si>
  <si>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</si>
  <si>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</si>
  <si>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</si>
  <si>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</si>
  <si>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</si>
  <si>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</si>
  <si>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</si>
  <si>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</si>
  <si>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</si>
  <si>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</si>
  <si>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</si>
  <si>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</si>
  <si>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</si>
  <si>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</si>
  <si>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</si>
  <si>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</si>
  <si>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</si>
  <si>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</si>
  <si>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</si>
  <si>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</si>
  <si>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</si>
  <si>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</si>
  <si>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</si>
  <si>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</si>
  <si>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</si>
  <si>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</si>
  <si>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</si>
  <si>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</si>
  <si>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</si>
  <si>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</si>
  <si>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</si>
  <si>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</si>
  <si>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</si>
  <si>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</si>
  <si>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</si>
  <si>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</si>
  <si>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</si>
  <si>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</si>
  <si>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</si>
  <si>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</si>
  <si>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</si>
  <si>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</si>
  <si>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</si>
  <si>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</si>
  <si>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</si>
  <si>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</si>
  <si>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</si>
  <si>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</si>
  <si>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</si>
  <si>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</si>
  <si>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</si>
  <si>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</si>
  <si>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</si>
  <si>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</si>
  <si>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</si>
  <si>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</si>
  <si>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</si>
  <si>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</si>
  <si>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</si>
  <si>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</si>
  <si>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</si>
  <si>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</si>
  <si>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</si>
  <si>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</si>
  <si>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</si>
  <si>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</si>
  <si>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</si>
  <si>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</si>
  <si>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</si>
  <si>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</si>
  <si>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</si>
  <si>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</si>
  <si>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</si>
  <si>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</si>
  <si>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</si>
  <si>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</si>
  <si>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</si>
  <si>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</si>
  <si>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</si>
  <si>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</si>
  <si>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</si>
  <si>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</si>
  <si>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</si>
  <si>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</si>
  <si>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</si>
  <si>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</si>
  <si>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</si>
  <si>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</si>
  <si>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</si>
  <si>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</si>
  <si>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</si>
  <si>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</si>
  <si>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</si>
  <si>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</si>
  <si>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</si>
  <si>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</si>
  <si>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</si>
  <si>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</si>
  <si>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</si>
  <si>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</si>
  <si>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</si>
  <si>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</si>
  <si>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</si>
  <si>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</si>
  <si>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</si>
  <si>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</si>
  <si>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</si>
  <si>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</si>
  <si>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</si>
  <si>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</si>
  <si>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</si>
  <si>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</si>
  <si>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</si>
  <si>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</si>
  <si>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</si>
  <si>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</si>
  <si>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</si>
  <si>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</si>
  <si>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</si>
  <si>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</si>
  <si>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</si>
  <si>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</si>
  <si>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</si>
  <si>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</si>
  <si>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</si>
  <si>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</si>
  <si>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</si>
  <si>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</si>
  <si>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</si>
  <si>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</si>
  <si>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</si>
  <si>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</si>
  <si>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</si>
  <si>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</si>
  <si>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</si>
  <si>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</si>
  <si>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</si>
  <si>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</si>
  <si>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</si>
  <si>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</si>
  <si>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</si>
  <si>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</si>
  <si>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</si>
  <si>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</si>
  <si>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</si>
  <si>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</si>
  <si>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</si>
  <si>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</si>
  <si>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</si>
  <si>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</si>
  <si>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</si>
  <si>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</si>
  <si>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</si>
  <si>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</si>
  <si>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</si>
  <si>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</si>
  <si>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</si>
  <si>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</si>
  <si>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</si>
  <si>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</si>
  <si>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</si>
  <si>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</si>
  <si>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</si>
  <si>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</si>
  <si>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</si>
  <si>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</si>
  <si>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</si>
  <si>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</si>
  <si>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</si>
  <si>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</si>
  <si>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</si>
  <si>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</si>
  <si>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</si>
  <si>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</si>
  <si>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</si>
  <si>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</si>
  <si>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</si>
  <si>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</si>
  <si>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</si>
  <si>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</si>
  <si>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</si>
  <si>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</si>
  <si>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</si>
  <si>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</si>
  <si>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</si>
  <si>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</si>
  <si>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</si>
  <si>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</si>
  <si>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</si>
  <si>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</si>
  <si>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</si>
  <si>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</si>
  <si>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</si>
  <si>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</si>
  <si>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</si>
  <si>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</si>
  <si>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</si>
  <si>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</si>
  <si>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</si>
  <si>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</si>
  <si>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</si>
  <si>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</si>
  <si>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</si>
  <si>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</si>
  <si>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</si>
  <si>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</si>
  <si>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</si>
  <si>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</si>
  <si>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</si>
  <si>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</si>
  <si>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</si>
  <si>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</si>
  <si>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</si>
  <si>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</si>
  <si>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</si>
  <si>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</si>
  <si>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</si>
  <si>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</si>
  <si>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</si>
  <si>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</si>
  <si>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</si>
  <si>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</si>
  <si>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</si>
  <si>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</si>
  <si>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</si>
  <si>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</si>
  <si>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</si>
  <si>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</si>
  <si>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</si>
  <si>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</si>
  <si>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</si>
  <si>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</si>
  <si>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</si>
  <si>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</si>
  <si>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</si>
  <si>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</si>
  <si>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</si>
  <si>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</si>
  <si>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</si>
  <si>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</si>
  <si>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</si>
  <si>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</si>
  <si>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</si>
  <si>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</si>
  <si>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</si>
  <si>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</si>
  <si>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</si>
  <si>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</si>
  <si>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</si>
  <si>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</si>
  <si>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</si>
  <si>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</si>
  <si>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</si>
  <si>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</si>
  <si>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</si>
  <si>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</si>
  <si>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</si>
  <si>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</si>
  <si>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</si>
  <si>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</si>
  <si>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</si>
  <si>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</si>
  <si>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</si>
  <si>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</si>
  <si>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</si>
  <si>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</si>
  <si>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</si>
  <si>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</si>
  <si>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</si>
  <si>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</si>
  <si>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</si>
  <si>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</si>
  <si>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</si>
  <si>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</si>
  <si>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</si>
  <si>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</si>
  <si>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</si>
  <si>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</si>
  <si>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</si>
  <si>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</si>
  <si>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</si>
  <si>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</si>
  <si>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</si>
  <si>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</si>
  <si>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</si>
  <si>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</si>
  <si>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</si>
  <si>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</si>
  <si>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</si>
  <si>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</si>
  <si>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</si>
  <si>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</si>
  <si>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</si>
  <si>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</si>
  <si>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</si>
  <si>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</si>
  <si>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</si>
  <si>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</si>
  <si>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</si>
  <si>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</si>
  <si>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</si>
  <si>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</si>
  <si>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</si>
  <si>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</si>
  <si>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</si>
  <si>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</si>
  <si>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</si>
  <si>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</si>
  <si>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</si>
  <si>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</si>
  <si>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</si>
  <si>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</si>
  <si>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</si>
  <si>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</si>
  <si>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</si>
  <si>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</si>
  <si>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</si>
  <si>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</si>
  <si>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</si>
  <si>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</si>
  <si>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</si>
  <si>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</si>
  <si>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</si>
  <si>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</si>
  <si>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</si>
  <si>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</si>
  <si>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</si>
  <si>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</si>
  <si>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</si>
  <si>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</si>
  <si>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</si>
  <si>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</si>
  <si>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</si>
  <si>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</si>
  <si>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</si>
  <si>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</si>
  <si>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</si>
  <si>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</si>
  <si>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</si>
  <si>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</si>
  <si>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</si>
  <si>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</si>
  <si>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</si>
  <si>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</si>
  <si>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</si>
  <si>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</si>
  <si>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</si>
  <si>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</si>
  <si>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</si>
  <si>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</si>
  <si>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</si>
  <si>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</si>
  <si>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</si>
  <si>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</si>
  <si>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</si>
  <si>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</si>
  <si>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</si>
  <si>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</si>
  <si>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</si>
  <si>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</si>
  <si>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</si>
  <si>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</si>
  <si>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</si>
  <si>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</si>
  <si>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</si>
  <si>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</si>
  <si>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</si>
  <si>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</si>
  <si>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</si>
  <si>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</si>
  <si>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</si>
  <si>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</si>
  <si>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</si>
  <si>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</si>
  <si>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</si>
  <si>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</si>
  <si>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</si>
  <si>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</si>
  <si>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</si>
  <si>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</si>
  <si>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</si>
  <si>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</si>
  <si>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</si>
  <si>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</si>
  <si>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</si>
  <si>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</si>
  <si>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</si>
  <si>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</si>
  <si>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</si>
  <si>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</si>
  <si>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</si>
  <si>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</si>
  <si>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</si>
  <si>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</si>
  <si>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</si>
  <si>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</si>
  <si>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</si>
  <si>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</si>
  <si>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</si>
  <si>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</si>
  <si>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</si>
  <si>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</si>
  <si>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</si>
  <si>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</si>
  <si>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</si>
  <si>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</si>
  <si>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</si>
  <si>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</si>
  <si>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</si>
  <si>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</si>
  <si>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</si>
  <si>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</si>
  <si>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</si>
  <si>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</si>
  <si>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</si>
  <si>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</si>
  <si>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</si>
  <si>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</si>
  <si>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</si>
  <si>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</si>
  <si>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</si>
  <si>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</si>
  <si>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</si>
  <si>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</si>
  <si>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</si>
  <si>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</si>
  <si>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</si>
  <si>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</si>
  <si>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</si>
  <si>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</si>
  <si>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</si>
  <si>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</si>
  <si>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</si>
  <si>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</si>
  <si>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</si>
  <si>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</si>
  <si>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</si>
  <si>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</si>
  <si>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</si>
  <si>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</si>
  <si>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</si>
  <si>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</si>
  <si>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</si>
  <si>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</si>
  <si>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</si>
  <si>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</si>
  <si>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</si>
  <si>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</si>
  <si>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</si>
  <si>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</si>
  <si>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</si>
  <si>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</si>
  <si>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</si>
  <si>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</si>
  <si>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</si>
  <si>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</si>
  <si>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</si>
  <si>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</si>
  <si>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</si>
  <si>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</si>
  <si>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</si>
  <si>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</si>
  <si>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</si>
  <si>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</si>
  <si>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</si>
  <si>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</si>
  <si>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</si>
  <si>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</si>
  <si>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</si>
  <si>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</si>
  <si>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</si>
  <si>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</si>
  <si>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</si>
  <si>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</si>
  <si>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</si>
  <si>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</si>
  <si>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</si>
  <si>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</si>
  <si>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</si>
  <si>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</si>
  <si>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</si>
  <si>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</si>
  <si>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</si>
  <si>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</si>
  <si>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</si>
  <si>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</si>
  <si>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</si>
  <si>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</si>
  <si>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</si>
  <si>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</si>
  <si>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</si>
  <si>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</si>
  <si>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</si>
  <si>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</si>
  <si>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</si>
  <si>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</si>
  <si>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</si>
  <si>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</si>
  <si>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</si>
  <si>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</si>
  <si>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</si>
  <si>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</si>
  <si>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</si>
  <si>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</si>
  <si>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</si>
  <si>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</si>
  <si>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</si>
  <si>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</si>
  <si>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</si>
  <si>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</si>
  <si>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</si>
  <si>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</si>
  <si>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</si>
  <si>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</si>
  <si>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</si>
  <si>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</si>
  <si>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</si>
  <si>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</si>
  <si>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</si>
  <si>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</si>
  <si>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</si>
  <si>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</si>
  <si>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</si>
  <si>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</si>
  <si>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</si>
  <si>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</si>
  <si>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</si>
  <si>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</si>
  <si>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</si>
  <si>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</si>
  <si>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</si>
  <si>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</si>
  <si>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</si>
  <si>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</si>
  <si>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</si>
  <si>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</si>
  <si>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</si>
  <si>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</si>
  <si>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</si>
  <si>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</si>
  <si>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</si>
  <si>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</si>
  <si>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</si>
  <si>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</si>
  <si>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</si>
  <si>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</si>
  <si>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</si>
  <si>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</si>
  <si>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</si>
  <si>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</si>
  <si>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</si>
  <si>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</si>
  <si>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</si>
  <si>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</si>
  <si>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</si>
  <si>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</si>
  <si>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</si>
  <si>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</si>
  <si>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</si>
  <si>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</si>
  <si>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</si>
  <si>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</si>
  <si>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</si>
  <si>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</si>
  <si>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</si>
  <si>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</si>
  <si>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</si>
  <si>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</si>
  <si>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</si>
  <si>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</si>
  <si>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</si>
  <si>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</si>
  <si>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</si>
  <si>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</si>
  <si>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</si>
  <si>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</si>
  <si>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</si>
  <si>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</si>
  <si>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</si>
  <si>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</si>
  <si>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</si>
  <si>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</si>
  <si>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</si>
  <si>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</si>
  <si>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</si>
  <si>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</si>
  <si>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</si>
  <si>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</si>
  <si>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</si>
  <si>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</si>
  <si>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</si>
  <si>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</si>
  <si>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</si>
  <si>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</si>
  <si>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</si>
  <si>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</si>
  <si>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</si>
  <si>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</si>
  <si>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</si>
  <si>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</si>
  <si>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</si>
  <si>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</si>
  <si>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</si>
  <si>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</si>
  <si>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</si>
  <si>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</si>
  <si>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</si>
  <si>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</si>
  <si>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</si>
  <si>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</si>
  <si>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</si>
  <si>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</si>
  <si>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</si>
  <si>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</si>
  <si>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</si>
  <si>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</si>
  <si>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</si>
  <si>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</si>
  <si>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</si>
  <si>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</si>
  <si>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</si>
  <si>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</si>
  <si>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</si>
  <si>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</si>
  <si>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</si>
  <si>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</si>
  <si>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</si>
  <si>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</si>
  <si>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</si>
  <si>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</si>
  <si>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</si>
  <si>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</si>
  <si>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</si>
  <si>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</si>
  <si>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</si>
  <si>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</si>
  <si>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</si>
  <si>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</si>
  <si>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</si>
  <si>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</si>
  <si>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</si>
  <si>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</si>
  <si>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</si>
  <si>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</si>
  <si>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</si>
  <si>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</si>
  <si>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</si>
  <si>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</si>
  <si>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</si>
  <si>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</si>
  <si>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</si>
  <si>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</si>
  <si>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</si>
  <si>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</si>
  <si>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</si>
  <si>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</si>
  <si>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</si>
  <si>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</si>
  <si>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</si>
  <si>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</si>
  <si>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</si>
  <si>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</si>
  <si>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</si>
  <si>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</si>
  <si>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</si>
  <si>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</si>
  <si>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</si>
  <si>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</si>
  <si>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</si>
  <si>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</si>
  <si>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</si>
  <si>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</si>
  <si>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</si>
  <si>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</si>
  <si>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</si>
  <si>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</si>
  <si>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</si>
  <si>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</si>
  <si>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</si>
  <si>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</si>
  <si>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</si>
  <si>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</si>
  <si>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</si>
  <si>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</si>
  <si>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</si>
  <si>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</si>
  <si>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</si>
  <si>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</si>
  <si>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</si>
  <si>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</si>
  <si>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</si>
  <si>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</si>
  <si>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</si>
  <si>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</si>
  <si>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</si>
  <si>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</si>
  <si>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</si>
  <si>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</si>
  <si>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</si>
  <si>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</si>
  <si>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</si>
  <si>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</si>
  <si>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</si>
  <si>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</si>
  <si>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</si>
  <si>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</si>
  <si>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</si>
  <si>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</si>
  <si>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</si>
  <si>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</si>
  <si>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</si>
  <si>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</si>
  <si>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</si>
  <si>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</si>
  <si>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</si>
  <si>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</si>
  <si>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</si>
  <si>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</si>
  <si>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</si>
  <si>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</si>
  <si>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</si>
  <si>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</si>
  <si>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</si>
  <si>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</si>
  <si>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</si>
  <si>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</si>
  <si>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</si>
  <si>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</si>
  <si>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</si>
  <si>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</si>
  <si>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</si>
  <si>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</si>
  <si>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</si>
  <si>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</si>
  <si>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</si>
  <si>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</si>
  <si>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</si>
  <si>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</si>
  <si>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</si>
  <si>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</si>
  <si>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</si>
  <si>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</si>
  <si>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</si>
  <si>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</si>
  <si>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</si>
  <si>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</si>
  <si>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</si>
  <si>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</si>
  <si>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</si>
  <si>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</si>
  <si>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</si>
  <si>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</si>
  <si>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</si>
  <si>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</si>
  <si>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</si>
  <si>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</si>
  <si>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</si>
  <si>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</si>
  <si>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</si>
  <si>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</si>
  <si>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</si>
  <si>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</si>
  <si>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</si>
  <si>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</si>
  <si>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</si>
  <si>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</si>
  <si>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</si>
  <si>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</si>
  <si>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</si>
  <si>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</si>
  <si>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</si>
  <si>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</si>
  <si>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</si>
  <si>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</si>
  <si>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</si>
  <si>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</si>
  <si>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</si>
  <si>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</si>
  <si>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</si>
  <si>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</si>
  <si>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</si>
  <si>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</si>
  <si>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</si>
  <si>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</si>
  <si>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</si>
  <si>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</si>
  <si>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</si>
  <si>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</si>
  <si>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</si>
  <si>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</si>
  <si>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</si>
  <si>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</si>
  <si>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</si>
  <si>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</si>
  <si>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</si>
  <si>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</si>
  <si>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</si>
  <si>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</si>
  <si>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</si>
  <si>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</si>
  <si>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</si>
  <si>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</si>
  <si>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</si>
  <si>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</si>
  <si>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</si>
  <si>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</si>
  <si>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</si>
  <si>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</si>
  <si>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</si>
  <si>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</si>
  <si>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</si>
  <si>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</si>
  <si>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</si>
  <si>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</si>
  <si>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</si>
  <si>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</si>
  <si>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</si>
  <si>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</si>
  <si>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</si>
  <si>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</si>
  <si>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</si>
  <si>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</si>
  <si>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</si>
  <si>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</si>
  <si>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</si>
  <si>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</si>
  <si>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</si>
  <si>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</si>
  <si>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</si>
  <si>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</si>
  <si>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</si>
  <si>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</si>
  <si>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</si>
  <si>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</si>
  <si>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</si>
  <si>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</si>
  <si>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</si>
  <si>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</si>
  <si>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</si>
  <si>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</si>
  <si>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</si>
  <si>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</si>
  <si>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</si>
  <si>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</si>
  <si>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</si>
  <si>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</si>
  <si>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</si>
  <si>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</si>
  <si>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</si>
  <si>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</si>
  <si>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</si>
  <si>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</si>
  <si>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</si>
  <si>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</si>
  <si>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</si>
  <si>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</si>
  <si>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</si>
  <si>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</si>
  <si>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</si>
  <si>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</si>
  <si>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</si>
  <si>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</si>
  <si>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</si>
  <si>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</si>
  <si>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</si>
  <si>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</si>
  <si>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</si>
  <si>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</si>
  <si>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</si>
  <si>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</si>
  <si>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</si>
  <si>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</si>
  <si>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</si>
  <si>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</si>
  <si>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</si>
  <si>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</si>
  <si>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</si>
  <si>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</si>
  <si>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</si>
  <si>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</si>
  <si>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</si>
  <si>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</si>
  <si>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</si>
  <si>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</si>
  <si>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</si>
  <si>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</si>
  <si>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</si>
  <si>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</si>
  <si>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</si>
  <si>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</si>
  <si>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</si>
  <si>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</si>
  <si>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</si>
  <si>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</si>
  <si>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</si>
  <si>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</si>
  <si>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</si>
  <si>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</si>
  <si>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</si>
  <si>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</si>
  <si>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</si>
  <si>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</si>
  <si>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</si>
  <si>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</si>
  <si>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</si>
  <si>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</si>
  <si>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</si>
  <si>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</si>
  <si>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</si>
  <si>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</si>
  <si>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</si>
  <si>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</si>
  <si>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</si>
  <si>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</si>
  <si>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</si>
  <si>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</si>
  <si>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</si>
  <si>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</si>
  <si>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</si>
  <si>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</si>
  <si>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</si>
  <si>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</si>
  <si>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</si>
  <si>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</si>
  <si>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</si>
  <si>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</si>
  <si>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</si>
  <si>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</si>
  <si>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</si>
  <si>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</si>
  <si>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</si>
  <si>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</si>
  <si>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</si>
  <si>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</si>
  <si>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</si>
  <si>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</si>
  <si>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</si>
  <si>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</si>
  <si>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</si>
  <si>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</si>
  <si>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</si>
  <si>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</si>
  <si>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</si>
  <si>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</si>
  <si>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</si>
  <si>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</si>
  <si>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</si>
  <si>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</si>
  <si>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</si>
  <si>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</si>
  <si>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</si>
  <si>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</si>
  <si>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</si>
  <si>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</si>
  <si>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</si>
  <si>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</si>
  <si>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</si>
  <si>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</si>
  <si>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</si>
  <si>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</si>
  <si>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</si>
  <si>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</si>
  <si>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</si>
  <si>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</si>
  <si>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</si>
  <si>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</si>
  <si>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</si>
  <si>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</si>
  <si>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</si>
  <si>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</si>
  <si>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</si>
  <si>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</si>
  <si>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</si>
  <si>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</si>
  <si>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</si>
  <si>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</si>
  <si>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</si>
  <si>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</si>
  <si>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</si>
  <si>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</si>
  <si>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</si>
  <si>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</si>
  <si>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</si>
  <si>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</si>
  <si>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</si>
  <si>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</si>
  <si>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</si>
  <si>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</si>
  <si>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</si>
  <si>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</si>
  <si>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</si>
  <si>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</si>
  <si>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</si>
  <si>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</si>
  <si>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</si>
  <si>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</si>
  <si>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</si>
  <si>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</si>
  <si>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</si>
  <si>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</si>
  <si>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</si>
  <si>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</si>
  <si>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</si>
  <si>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</si>
  <si>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</si>
  <si>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</si>
  <si>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</si>
  <si>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</si>
  <si>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</si>
  <si>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</si>
  <si>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</si>
  <si>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</si>
  <si>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</si>
  <si>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</si>
  <si>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</si>
  <si>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</si>
  <si>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</si>
  <si>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</si>
  <si>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</si>
  <si>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</si>
  <si>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</si>
  <si>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</si>
  <si>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</si>
  <si>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</si>
  <si>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</si>
  <si>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</si>
  <si>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</si>
  <si>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</si>
  <si>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</si>
  <si>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</si>
  <si>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</si>
  <si>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</si>
  <si>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</si>
  <si>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</si>
  <si>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</si>
  <si>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</si>
  <si>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</si>
  <si>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</si>
  <si>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</si>
  <si>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</si>
  <si>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</si>
  <si>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</si>
  <si>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</si>
  <si>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</si>
  <si>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</si>
  <si>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</si>
  <si>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</si>
  <si>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</si>
  <si>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</si>
  <si>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</si>
  <si>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</si>
  <si>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</si>
  <si>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</si>
  <si>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</si>
  <si>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</si>
  <si>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</si>
  <si>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</si>
  <si>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</si>
  <si>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</si>
  <si>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</si>
  <si>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</si>
  <si>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</si>
  <si>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</si>
  <si>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</si>
  <si>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</si>
  <si>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</si>
  <si>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</si>
  <si>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</si>
  <si>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</si>
  <si>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</si>
  <si>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</si>
  <si>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</si>
  <si>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</si>
  <si>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</si>
  <si>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</si>
  <si>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</si>
  <si>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</si>
  <si>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</si>
  <si>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</si>
  <si>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</si>
  <si>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</si>
  <si>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</si>
  <si>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</si>
  <si>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</si>
  <si>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</si>
  <si>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</si>
  <si>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</si>
  <si>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</si>
  <si>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</si>
  <si>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</si>
  <si>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</si>
  <si>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</si>
  <si>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</si>
  <si>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</si>
  <si>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</si>
  <si>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</si>
  <si>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</si>
  <si>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</si>
  <si>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</si>
  <si>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</si>
  <si>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</si>
  <si>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</si>
  <si>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</si>
  <si>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</si>
  <si>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</si>
  <si>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</si>
  <si>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</si>
  <si>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</si>
  <si>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</si>
  <si>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</si>
  <si>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</si>
  <si>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</si>
  <si>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</si>
  <si>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</si>
  <si>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</si>
  <si>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</si>
  <si>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</si>
  <si>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</si>
  <si>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</si>
  <si>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</si>
  <si>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</si>
  <si>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</si>
  <si>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</si>
  <si>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</si>
  <si>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</si>
  <si>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</si>
  <si>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</si>
  <si>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</si>
  <si>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</si>
  <si>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</si>
  <si>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</si>
  <si>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</si>
  <si>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</si>
  <si>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</si>
  <si>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</si>
  <si>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</si>
  <si>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</si>
  <si>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</si>
  <si>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</si>
  <si>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</si>
  <si>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</si>
  <si>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</si>
  <si>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</si>
  <si>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</si>
  <si>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</si>
  <si>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</si>
  <si>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</si>
  <si>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</si>
  <si>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</si>
  <si>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</si>
  <si>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</si>
  <si>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</si>
  <si>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</si>
  <si>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</si>
  <si>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</si>
  <si>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</si>
  <si>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</si>
  <si>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</si>
  <si>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</si>
  <si>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</si>
  <si>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</si>
  <si>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</si>
  <si>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</si>
  <si>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</si>
  <si>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</si>
  <si>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</si>
  <si>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</si>
  <si>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</si>
  <si>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</si>
  <si>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</si>
  <si>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</si>
  <si>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</si>
  <si>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</si>
  <si>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</si>
  <si>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</si>
  <si>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</si>
  <si>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</si>
  <si>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</si>
  <si>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</si>
  <si>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</si>
  <si>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</si>
  <si>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</si>
  <si>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</si>
  <si>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</si>
  <si>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</si>
  <si>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</si>
  <si>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</si>
  <si>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</si>
  <si>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</si>
  <si>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</si>
  <si>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</si>
  <si>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</si>
  <si>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</si>
  <si>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</si>
  <si>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</si>
  <si>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</si>
  <si>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</si>
  <si>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</si>
  <si>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</si>
  <si>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</si>
  <si>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</si>
  <si>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</si>
  <si>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</si>
  <si>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</si>
  <si>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</si>
  <si>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</si>
  <si>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</si>
  <si>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</si>
  <si>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</si>
  <si>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</si>
  <si>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</si>
  <si>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</si>
  <si>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</si>
  <si>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</si>
  <si>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</si>
  <si>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</si>
  <si>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</si>
  <si>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</si>
  <si>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</si>
  <si>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</si>
  <si>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</si>
  <si>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</si>
  <si>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</si>
  <si>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</si>
  <si>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</si>
  <si>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</si>
  <si>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</si>
  <si>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</si>
  <si>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</si>
  <si>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</si>
  <si>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</si>
  <si>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</si>
  <si>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</si>
  <si>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</si>
  <si>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</si>
  <si>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</si>
  <si>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</si>
  <si>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</si>
  <si>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</si>
  <si>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</si>
  <si>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</si>
  <si>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</si>
  <si>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</si>
  <si>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</si>
  <si>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</si>
  <si>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</si>
  <si>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</si>
  <si>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</si>
  <si>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</si>
  <si>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</si>
  <si>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</si>
  <si>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</si>
  <si>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</si>
  <si>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</si>
  <si>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</si>
  <si>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</si>
  <si>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</si>
  <si>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</si>
  <si>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</si>
  <si>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</si>
  <si>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</si>
  <si>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</si>
  <si>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</si>
  <si>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</si>
  <si>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</si>
  <si>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</si>
  <si>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</si>
  <si>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</si>
  <si>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</si>
  <si>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</si>
  <si>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</si>
  <si>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</si>
  <si>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</si>
  <si>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</si>
  <si>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</si>
  <si>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</si>
  <si>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</si>
  <si>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</si>
  <si>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</si>
  <si>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</si>
  <si>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</si>
  <si>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</si>
  <si>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</si>
  <si>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</si>
  <si>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</si>
  <si>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</si>
  <si>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</si>
  <si>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</si>
  <si>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</si>
  <si>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</si>
  <si>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</si>
  <si>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</si>
  <si>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</si>
  <si>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</si>
  <si>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</si>
  <si>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</si>
  <si>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</si>
  <si>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</si>
  <si>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</si>
  <si>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</si>
  <si>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</si>
  <si>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</si>
  <si>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</si>
  <si>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</si>
  <si>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</si>
  <si>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</si>
  <si>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</si>
  <si>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</si>
  <si>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</si>
  <si>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</si>
  <si>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</si>
  <si>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</si>
  <si>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</si>
  <si>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</si>
  <si>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</si>
  <si>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</si>
  <si>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</si>
  <si>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</si>
  <si>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</si>
  <si>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</si>
  <si>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</si>
  <si>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</si>
  <si>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</si>
  <si>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</si>
  <si>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</si>
  <si>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</si>
  <si>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</si>
  <si>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</si>
  <si>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</si>
  <si>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</si>
  <si>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</si>
  <si>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</si>
  <si>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</si>
  <si>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</si>
  <si>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</si>
  <si>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</si>
  <si>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</si>
  <si>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</si>
  <si>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</si>
  <si>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</si>
  <si>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</si>
  <si>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</si>
  <si>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</si>
  <si>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</si>
  <si>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</si>
  <si>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</si>
  <si>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</si>
  <si>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</si>
  <si>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</si>
  <si>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</si>
  <si>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</si>
  <si>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</si>
  <si>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</si>
  <si>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</si>
  <si>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</si>
  <si>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</si>
  <si>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</si>
  <si>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</si>
  <si>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</si>
  <si>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</si>
  <si>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</si>
  <si>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</si>
  <si>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</si>
  <si>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</si>
  <si>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</si>
  <si>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</si>
  <si>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</si>
  <si>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</si>
  <si>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</si>
  <si>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</si>
  <si>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</si>
  <si>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</si>
  <si>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</si>
  <si>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</si>
  <si>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</si>
  <si>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</si>
  <si>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</si>
  <si>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</si>
  <si>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</si>
  <si>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</si>
  <si>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</si>
  <si>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</si>
  <si>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</si>
  <si>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</si>
  <si>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</si>
  <si>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</si>
  <si>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</si>
  <si>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</si>
  <si>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</si>
  <si>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</si>
  <si>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</si>
  <si>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</si>
  <si>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</si>
  <si>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</si>
  <si>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</si>
  <si>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</si>
  <si>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</si>
  <si>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</si>
  <si>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</si>
  <si>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</si>
  <si>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</si>
  <si>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</si>
  <si>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</si>
  <si>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</si>
  <si>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</si>
  <si>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</si>
  <si>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</si>
  <si>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</si>
  <si>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</si>
  <si>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</si>
  <si>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</si>
  <si>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</si>
  <si>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</si>
  <si>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</si>
  <si>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</si>
  <si>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</si>
  <si>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</si>
  <si>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</si>
  <si>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</si>
  <si>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</si>
  <si>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</si>
  <si>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</si>
  <si>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</si>
  <si>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</si>
  <si>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</si>
  <si>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</si>
  <si>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</si>
  <si>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</si>
  <si>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</si>
  <si>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</si>
  <si>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</si>
  <si>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</si>
  <si>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</si>
  <si>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</si>
  <si>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</si>
  <si>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</si>
  <si>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</si>
  <si>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</si>
  <si>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</si>
  <si>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</si>
  <si>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</si>
  <si>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</si>
  <si>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</si>
  <si>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</si>
  <si>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</si>
  <si>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</si>
  <si>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</si>
  <si>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</si>
  <si>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</si>
  <si>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</si>
  <si>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</si>
  <si>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</si>
  <si>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</si>
  <si>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</si>
  <si>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</si>
  <si>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</si>
  <si>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</si>
  <si>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</si>
  <si>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</si>
  <si>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</si>
  <si>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</si>
  <si>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</si>
  <si>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</si>
  <si>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</si>
  <si>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</si>
  <si>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</si>
  <si>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</si>
  <si>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</si>
  <si>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</si>
  <si>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</si>
  <si>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</si>
  <si>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</si>
  <si>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</si>
  <si>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</si>
  <si>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</si>
  <si>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</si>
  <si>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</si>
  <si>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</si>
  <si>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</si>
  <si>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</si>
  <si>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</si>
  <si>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</si>
  <si>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</si>
  <si>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</si>
  <si>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</si>
  <si>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</si>
  <si>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</si>
  <si>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</si>
  <si>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</si>
  <si>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</si>
  <si>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</si>
  <si>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</si>
  <si>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</si>
  <si>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</si>
  <si>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</si>
  <si>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</si>
  <si>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</si>
  <si>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</si>
  <si>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</si>
  <si>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</si>
  <si>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</si>
  <si>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</si>
  <si>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</si>
  <si>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</si>
  <si>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</si>
  <si>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</si>
  <si>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</si>
  <si>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</si>
  <si>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</si>
  <si>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</si>
  <si>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</si>
  <si>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</si>
  <si>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</si>
  <si>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</si>
  <si>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</si>
  <si>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</si>
  <si>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</si>
  <si>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</si>
  <si>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</si>
  <si>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</si>
  <si>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</si>
  <si>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</si>
  <si>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</si>
  <si>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</si>
  <si>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</si>
  <si>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</si>
  <si>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</si>
  <si>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</si>
  <si>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</si>
  <si>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</si>
  <si>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</si>
  <si>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</si>
  <si>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</si>
  <si>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</si>
  <si>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</si>
  <si>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</si>
  <si>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</si>
  <si>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</si>
  <si>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</si>
  <si>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</si>
  <si>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</si>
  <si>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</si>
  <si>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</si>
  <si>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</si>
  <si>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</si>
  <si>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</si>
  <si>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</si>
  <si>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</si>
  <si>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</si>
  <si>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</si>
  <si>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</si>
  <si>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</si>
  <si>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</si>
  <si>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</si>
  <si>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</si>
  <si>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</si>
  <si>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</si>
  <si>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</si>
  <si>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</si>
  <si>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</si>
  <si>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</si>
  <si>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</si>
  <si>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</si>
  <si>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</si>
  <si>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</si>
  <si>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</si>
  <si>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</si>
  <si>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</si>
  <si>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</si>
  <si>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</si>
  <si>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</si>
  <si>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</si>
  <si>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</si>
  <si>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</si>
  <si>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</si>
  <si>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</si>
  <si>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</si>
  <si>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</si>
  <si>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</si>
  <si>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</si>
  <si>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</si>
  <si>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</si>
  <si>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</si>
  <si>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</si>
  <si>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</si>
  <si>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</si>
  <si>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</si>
  <si>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</si>
  <si>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</si>
  <si>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</si>
  <si>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</si>
  <si>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</si>
  <si>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</si>
  <si>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</si>
  <si>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</si>
  <si>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</si>
  <si>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</si>
  <si>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</si>
  <si>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</si>
  <si>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</si>
  <si>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</si>
  <si>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</si>
  <si>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</si>
  <si>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</si>
  <si>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</si>
  <si>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</si>
  <si>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</si>
  <si>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</si>
  <si>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</si>
  <si>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</si>
  <si>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</si>
  <si>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</si>
  <si>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</si>
  <si>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</si>
  <si>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</si>
  <si>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</si>
  <si>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</si>
  <si>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</si>
  <si>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</si>
  <si>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</si>
  <si>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</si>
  <si>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</si>
  <si>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</si>
  <si>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</si>
  <si>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</si>
  <si>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</si>
  <si>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</si>
  <si>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</si>
  <si>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</si>
  <si>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</si>
  <si>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</si>
  <si>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</si>
  <si>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</si>
  <si>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</si>
  <si>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</si>
  <si>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</si>
  <si>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</si>
  <si>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</si>
  <si>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</si>
  <si>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</si>
  <si>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</si>
  <si>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</si>
  <si>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</si>
  <si>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</si>
  <si>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</si>
  <si>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</si>
  <si>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</si>
  <si>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</si>
  <si>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</si>
  <si>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</si>
  <si>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</si>
  <si>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</si>
  <si>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</si>
  <si>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</si>
  <si>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</si>
  <si>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</si>
  <si>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</si>
  <si>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</si>
  <si>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</si>
  <si>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</si>
  <si>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</si>
  <si>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</si>
  <si>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</si>
  <si>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</si>
  <si>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</si>
  <si>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</si>
  <si>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</si>
  <si>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</si>
  <si>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</si>
  <si>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</si>
  <si>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</si>
  <si>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</si>
  <si>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</si>
  <si>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</si>
  <si>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</si>
  <si>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</si>
  <si>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</si>
  <si>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</si>
  <si>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</si>
  <si>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</si>
  <si>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</si>
  <si>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</si>
  <si>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</si>
  <si>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</si>
  <si>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</si>
  <si>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</si>
  <si>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</si>
  <si>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</si>
  <si>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</si>
  <si>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</si>
  <si>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</si>
  <si>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</si>
  <si>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</si>
  <si>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</si>
  <si>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</si>
  <si>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</si>
  <si>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</si>
  <si>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</si>
  <si>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</si>
  <si>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</si>
  <si>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</si>
  <si>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</si>
  <si>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</si>
  <si>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</si>
  <si>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</si>
  <si>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</si>
  <si>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</si>
  <si>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</si>
  <si>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</si>
  <si>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</si>
  <si>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</si>
  <si>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</si>
  <si>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</si>
  <si>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</si>
  <si>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</si>
  <si>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</si>
  <si>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</si>
  <si>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</si>
  <si>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</si>
  <si>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</si>
  <si>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</si>
  <si>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</si>
  <si>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</si>
  <si>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</si>
  <si>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</si>
  <si>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</si>
  <si>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</si>
  <si>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</si>
  <si>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</si>
  <si>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</si>
  <si>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</si>
  <si>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</si>
  <si>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</si>
  <si>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</si>
  <si>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</si>
  <si>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</si>
  <si>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</si>
  <si>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</si>
  <si>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</si>
  <si>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</si>
  <si>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</si>
  <si>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</si>
  <si>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</si>
  <si>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</si>
  <si>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</si>
  <si>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</si>
  <si>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</si>
  <si>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</si>
  <si>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</si>
  <si>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</si>
  <si>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</si>
  <si>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</si>
  <si>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</si>
  <si>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</si>
  <si>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</si>
  <si>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</si>
  <si>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</si>
  <si>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</si>
  <si>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</si>
  <si>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</si>
  <si>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</si>
  <si>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</si>
  <si>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</si>
  <si>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</si>
  <si>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</si>
  <si>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</si>
  <si>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</si>
  <si>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</si>
  <si>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</si>
  <si>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</si>
  <si>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</si>
  <si>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</si>
  <si>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</si>
  <si>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</si>
  <si>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</si>
  <si>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</si>
  <si>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</si>
  <si>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</si>
  <si>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</si>
  <si>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</si>
  <si>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</si>
  <si>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</si>
  <si>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</si>
  <si>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</si>
  <si>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</si>
  <si>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</si>
  <si>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</si>
  <si>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</si>
  <si>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</si>
  <si>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</si>
  <si>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</si>
  <si>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</si>
  <si>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</si>
  <si>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</si>
  <si>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</si>
  <si>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</si>
  <si>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</si>
  <si>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</si>
  <si>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</si>
  <si>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</si>
  <si>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</si>
  <si>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</si>
  <si>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</si>
  <si>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</si>
  <si>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</si>
  <si>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</si>
  <si>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</si>
  <si>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</si>
  <si>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</si>
  <si>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</si>
  <si>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</si>
  <si>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</si>
  <si>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</si>
  <si>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</si>
  <si>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</si>
  <si>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</si>
  <si>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</si>
  <si>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</si>
  <si>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</si>
  <si>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</si>
  <si>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</si>
  <si>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</si>
  <si>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</si>
  <si>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</si>
  <si>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</si>
  <si>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</si>
  <si>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</si>
  <si>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</si>
  <si>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</si>
  <si>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</si>
  <si>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</si>
  <si>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</si>
  <si>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</si>
  <si>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</si>
  <si>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</si>
  <si>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</si>
  <si>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</si>
  <si>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</si>
  <si>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</si>
  <si>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</si>
  <si>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</si>
  <si>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</si>
  <si>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</si>
  <si>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</si>
  <si>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</si>
  <si>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</si>
  <si>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</si>
  <si>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</si>
  <si>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</si>
  <si>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</si>
  <si>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</si>
  <si>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</si>
  <si>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</si>
  <si>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</si>
  <si>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</si>
  <si>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</si>
  <si>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</si>
  <si>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</si>
  <si>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</si>
  <si>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</si>
  <si>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</si>
  <si>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</si>
  <si>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</si>
  <si>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</si>
  <si>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</si>
  <si>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</si>
  <si>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</si>
  <si>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</si>
  <si>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</si>
  <si>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</si>
  <si>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</si>
  <si>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</si>
  <si>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</si>
  <si>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</si>
  <si>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</si>
  <si>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</si>
  <si>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</si>
  <si>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</si>
  <si>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</si>
  <si>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</si>
  <si>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</si>
  <si>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</si>
  <si>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</si>
  <si>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</si>
  <si>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</si>
  <si>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</si>
  <si>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</si>
  <si>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</si>
  <si>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</si>
  <si>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</si>
  <si>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</si>
  <si>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</si>
  <si>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</si>
  <si>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</si>
  <si>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</si>
  <si>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</si>
  <si>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</si>
  <si>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</si>
  <si>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</si>
  <si>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</si>
  <si>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</si>
  <si>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</si>
  <si>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</si>
  <si>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</si>
  <si>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</si>
  <si>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</si>
  <si>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</si>
  <si>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</si>
  <si>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</si>
  <si>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</si>
  <si>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</si>
  <si>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</si>
  <si>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</si>
  <si>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</si>
  <si>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</si>
  <si>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</si>
  <si>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</si>
  <si>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</si>
  <si>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</si>
  <si>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</si>
  <si>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</si>
  <si>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</si>
  <si>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</si>
  <si>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</si>
  <si>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</si>
  <si>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</si>
  <si>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</si>
  <si>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</si>
  <si>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</si>
  <si>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</si>
  <si>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</si>
  <si>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</si>
  <si>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</si>
  <si>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</si>
  <si>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</si>
  <si>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</si>
  <si>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</si>
  <si>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</si>
  <si>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</si>
  <si>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</si>
  <si>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</si>
  <si>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</si>
  <si>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</si>
  <si>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</si>
  <si>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</si>
  <si>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</si>
  <si>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</si>
  <si>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</si>
  <si>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</si>
  <si>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</si>
  <si>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</si>
  <si>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</si>
  <si>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</si>
  <si>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</si>
  <si>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</si>
  <si>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</si>
  <si>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</si>
  <si>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</si>
  <si>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</si>
  <si>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</si>
  <si>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</si>
  <si>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</si>
  <si>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</si>
  <si>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</si>
  <si>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</si>
  <si>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</si>
  <si>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</si>
  <si>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</si>
  <si>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</si>
  <si>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</si>
  <si>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</si>
  <si>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</si>
  <si>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</si>
  <si>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</si>
  <si>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</si>
  <si>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</si>
  <si>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</si>
  <si>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</si>
  <si>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</si>
  <si>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</si>
  <si>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</si>
  <si>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</si>
  <si>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</si>
  <si>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</si>
  <si>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</si>
  <si>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</si>
  <si>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</si>
  <si>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</si>
  <si>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</si>
  <si>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</si>
  <si>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</si>
  <si>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</si>
  <si>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</si>
  <si>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</si>
  <si>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</si>
  <si>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</si>
  <si>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</si>
  <si>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</si>
  <si>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</si>
  <si>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</si>
  <si>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</si>
  <si>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</si>
  <si>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</si>
  <si>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</si>
  <si>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</si>
  <si>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</si>
  <si>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</si>
  <si>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</si>
  <si>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</si>
  <si>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</si>
  <si>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</si>
  <si>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</si>
  <si>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</si>
  <si>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</si>
  <si>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</si>
  <si>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</si>
  <si>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</si>
  <si>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</si>
  <si>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</si>
  <si>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</si>
  <si>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</si>
  <si>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</si>
  <si>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</si>
  <si>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</si>
  <si>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</si>
  <si>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</si>
  <si>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</si>
  <si>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</si>
  <si>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</si>
  <si>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</si>
  <si>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</si>
  <si>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</si>
  <si>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</si>
  <si>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</si>
  <si>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</si>
  <si>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</si>
  <si>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</si>
  <si>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</si>
  <si>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</si>
  <si>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</si>
  <si>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</si>
  <si>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</si>
  <si>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</si>
  <si>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</si>
  <si>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</si>
  <si>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</si>
  <si>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</si>
  <si>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</si>
  <si>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</si>
  <si>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</si>
  <si>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</si>
  <si>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</si>
  <si>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</si>
  <si>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</si>
  <si>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</si>
  <si>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</si>
  <si>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</si>
  <si>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</si>
  <si>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</si>
  <si>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</si>
  <si>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</si>
  <si>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</si>
  <si>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</si>
  <si>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</si>
  <si>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</si>
  <si>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</si>
  <si>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</si>
  <si>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</si>
  <si>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</si>
  <si>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</si>
  <si>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</si>
  <si>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</si>
  <si>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</si>
  <si>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</si>
  <si>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</si>
  <si>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</si>
  <si>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</si>
  <si>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</si>
  <si>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</si>
  <si>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</si>
  <si>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</si>
  <si>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</si>
  <si>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</si>
  <si>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</si>
  <si>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</si>
  <si>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</si>
  <si>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</si>
  <si>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</si>
  <si>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</si>
  <si>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</si>
  <si>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</si>
  <si>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</si>
  <si>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</si>
  <si>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</si>
  <si>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</si>
  <si>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</si>
  <si>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</si>
  <si>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</si>
  <si>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</si>
  <si>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</si>
  <si>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</si>
  <si>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</si>
  <si>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</si>
  <si>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</si>
  <si>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</si>
  <si>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</si>
  <si>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</si>
  <si>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</si>
  <si>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</si>
  <si>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</si>
  <si>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</si>
  <si>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</si>
  <si>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</si>
  <si>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</si>
  <si>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</si>
  <si>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</si>
  <si>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</si>
  <si>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</si>
  <si>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</si>
  <si>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</si>
  <si>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</si>
  <si>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</si>
  <si>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</si>
  <si>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</si>
  <si>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</si>
  <si>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</si>
  <si>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</si>
  <si>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</si>
  <si>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</si>
  <si>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</si>
  <si>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</si>
  <si>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</si>
  <si>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</si>
  <si>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</si>
  <si>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</si>
  <si>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</si>
  <si>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</si>
  <si>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</si>
  <si>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</si>
  <si>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</si>
  <si>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</si>
  <si>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</si>
  <si>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</si>
  <si>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</si>
  <si>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</si>
  <si>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</si>
  <si>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</si>
  <si>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</si>
  <si>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</si>
  <si>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</si>
  <si>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</si>
  <si>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</si>
  <si>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</si>
  <si>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</si>
  <si>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</si>
  <si>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</si>
  <si>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</si>
  <si>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</si>
  <si>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</si>
  <si>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</si>
  <si>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</si>
  <si>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</si>
  <si>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</si>
  <si>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</si>
  <si>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</si>
  <si>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</si>
  <si>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</si>
  <si>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</si>
  <si>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</si>
  <si>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</si>
  <si>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</si>
  <si>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</si>
  <si>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</si>
  <si>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</si>
  <si>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</si>
  <si>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</si>
  <si>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</si>
  <si>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</si>
  <si>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</si>
  <si>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</si>
  <si>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</si>
  <si>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</si>
  <si>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</si>
  <si>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</si>
  <si>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</si>
  <si>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</si>
  <si>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</si>
  <si>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</si>
  <si>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</si>
  <si>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</si>
  <si>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</si>
  <si>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</si>
  <si>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</si>
  <si>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</si>
  <si>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</si>
  <si>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</si>
  <si>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</si>
  <si>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</si>
  <si>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</si>
  <si>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</si>
  <si>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</si>
  <si>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</si>
  <si>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</si>
  <si>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</si>
  <si>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</si>
  <si>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</si>
  <si>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</si>
  <si>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</si>
  <si>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</si>
  <si>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</si>
  <si>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</si>
  <si>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</si>
  <si>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</si>
  <si>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</si>
  <si>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</si>
  <si>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</si>
  <si>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</si>
  <si>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</si>
  <si>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</si>
  <si>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</si>
  <si>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</si>
  <si>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</si>
  <si>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</si>
  <si>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</si>
  <si>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</si>
  <si>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</si>
  <si>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</si>
  <si>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</si>
  <si>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</si>
  <si>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</si>
  <si>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</si>
  <si>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</si>
  <si>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</si>
  <si>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</si>
  <si>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</si>
  <si>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</si>
  <si>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</si>
  <si>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</si>
  <si>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</si>
  <si>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</si>
  <si>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</si>
  <si>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</si>
  <si>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</si>
  <si>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</si>
  <si>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</si>
  <si>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</si>
  <si>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</si>
  <si>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</si>
  <si>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</si>
  <si>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</si>
  <si>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</si>
  <si>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</si>
  <si>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</si>
  <si>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</si>
  <si>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</si>
  <si>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</si>
  <si>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</si>
  <si>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</si>
  <si>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</si>
  <si>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</si>
  <si>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</si>
  <si>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</si>
  <si>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</si>
  <si>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</si>
  <si>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</si>
  <si>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</si>
  <si>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</si>
  <si>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</si>
  <si>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</si>
  <si>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</si>
  <si>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</si>
  <si>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</si>
  <si>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</si>
  <si>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</si>
  <si>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</si>
  <si>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</si>
  <si>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</si>
  <si>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</si>
  <si>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</si>
  <si>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</si>
  <si>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</si>
  <si>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</si>
  <si>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</si>
  <si>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</si>
  <si>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</si>
  <si>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</si>
  <si>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</si>
  <si>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</si>
  <si>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</si>
  <si>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</si>
  <si>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</si>
  <si>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</si>
  <si>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</si>
  <si>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</si>
  <si>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</si>
  <si>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</si>
  <si>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</si>
  <si>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</si>
  <si>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</si>
  <si>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</si>
  <si>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</si>
  <si>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</si>
  <si>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</si>
  <si>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</si>
  <si>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</si>
  <si>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</si>
  <si>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</si>
  <si>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</si>
  <si>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</si>
  <si>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</si>
  <si>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</si>
  <si>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</si>
  <si>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</si>
  <si>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</si>
  <si>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</si>
  <si>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</si>
  <si>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</si>
  <si>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</si>
  <si>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</si>
  <si>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</si>
  <si>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</si>
  <si>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</si>
  <si>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</si>
  <si>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</si>
  <si>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</si>
  <si>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</si>
  <si>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</si>
  <si>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</si>
  <si>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</si>
  <si>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</si>
  <si>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</si>
  <si>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</si>
  <si>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</si>
  <si>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</si>
  <si>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</si>
  <si>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</si>
  <si>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</si>
  <si>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</si>
  <si>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</si>
  <si>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</si>
  <si>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</si>
  <si>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</si>
  <si>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</si>
  <si>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</si>
  <si>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</si>
  <si>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</si>
  <si>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</si>
  <si>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</si>
  <si>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</si>
  <si>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</si>
  <si>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</si>
  <si>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</si>
  <si>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</si>
  <si>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</si>
  <si>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</si>
  <si>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</si>
  <si>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</si>
  <si>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</si>
  <si>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</si>
  <si>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</si>
  <si>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</si>
  <si>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</si>
  <si>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</si>
  <si>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</si>
  <si>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</si>
  <si>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</si>
  <si>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</si>
  <si>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</si>
  <si>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</si>
  <si>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</si>
  <si>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</si>
  <si>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</si>
  <si>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</si>
  <si>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</si>
  <si>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</si>
  <si>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</si>
  <si>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</si>
  <si>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</si>
  <si>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</si>
  <si>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</si>
  <si>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</si>
  <si>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</si>
  <si>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</si>
  <si>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</si>
  <si>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</si>
  <si>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</si>
  <si>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</si>
  <si>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</si>
  <si>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</si>
  <si>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</si>
  <si>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</si>
  <si>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</si>
  <si>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</si>
  <si>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</si>
  <si>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</si>
  <si>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</si>
  <si>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</si>
  <si>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</si>
  <si>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</si>
  <si>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</si>
  <si>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</si>
  <si>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</si>
  <si>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</si>
  <si>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</si>
  <si>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</si>
  <si>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</si>
  <si>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</si>
  <si>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</si>
  <si>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</si>
  <si>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</si>
  <si>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</si>
  <si>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</si>
  <si>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</si>
  <si>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</si>
  <si>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</si>
  <si>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</si>
  <si>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</si>
  <si>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</si>
  <si>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</si>
  <si>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</si>
  <si>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</si>
  <si>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</si>
  <si>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</si>
  <si>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</si>
  <si>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</si>
  <si>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</si>
  <si>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</si>
  <si>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</si>
  <si>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</si>
  <si>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</si>
  <si>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</si>
  <si>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</si>
  <si>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</si>
  <si>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</si>
  <si>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</si>
  <si>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</si>
  <si>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</si>
  <si>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</si>
  <si>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</si>
  <si>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</si>
  <si>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</si>
  <si>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</si>
  <si>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</si>
  <si>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</si>
  <si>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</si>
  <si>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</si>
  <si>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</si>
  <si>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</si>
  <si>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</si>
  <si>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</si>
  <si>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</si>
  <si>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</si>
  <si>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</si>
  <si>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</si>
  <si>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</si>
  <si>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</si>
  <si>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</si>
  <si>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</si>
  <si>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</si>
  <si>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</si>
  <si>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</si>
  <si>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</si>
  <si>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</si>
  <si>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</si>
  <si>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</si>
  <si>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</si>
  <si>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</si>
  <si>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</si>
  <si>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</si>
  <si>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</si>
  <si>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</si>
  <si>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</si>
  <si>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</si>
  <si>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</si>
  <si>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</si>
  <si>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</si>
  <si>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</si>
  <si>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</si>
  <si>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</si>
  <si>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</si>
  <si>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</si>
  <si>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</si>
  <si>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</si>
  <si>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</si>
  <si>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</si>
  <si>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</si>
  <si>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</si>
  <si>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</si>
  <si>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</si>
  <si>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</si>
  <si>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</si>
  <si>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</si>
  <si>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</si>
  <si>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</si>
  <si>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</si>
  <si>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</si>
  <si>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</si>
  <si>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</si>
  <si>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</si>
  <si>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</si>
  <si>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</si>
  <si>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</si>
  <si>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</si>
  <si>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</si>
  <si>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</si>
  <si>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</si>
  <si>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</si>
  <si>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</si>
  <si>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</si>
  <si>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</si>
  <si>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</si>
  <si>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</si>
  <si>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</si>
  <si>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</si>
  <si>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</si>
  <si>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</si>
  <si>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</si>
  <si>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</si>
  <si>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</si>
  <si>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</si>
  <si>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</si>
  <si>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</si>
  <si>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</si>
  <si>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</si>
  <si>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</si>
  <si>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</si>
  <si>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</si>
  <si>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</si>
  <si>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</si>
  <si>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</si>
  <si>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</si>
  <si>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</si>
  <si>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</si>
  <si>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</si>
  <si>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</si>
  <si>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</si>
  <si>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</si>
  <si>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</si>
  <si>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</si>
  <si>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</si>
  <si>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</si>
  <si>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</si>
  <si>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</si>
  <si>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</si>
  <si>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</si>
  <si>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</si>
  <si>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</si>
  <si>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</si>
  <si>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</si>
  <si>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</si>
  <si>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</si>
  <si>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</si>
  <si>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</si>
  <si>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</si>
  <si>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</si>
  <si>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</si>
  <si>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</si>
  <si>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</si>
  <si>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</si>
  <si>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</si>
  <si>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</si>
  <si>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</si>
  <si>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</si>
  <si>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</si>
  <si>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</si>
  <si>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</si>
  <si>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</si>
  <si>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</si>
  <si>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</si>
  <si>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</si>
  <si>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</si>
  <si>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</si>
  <si>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</si>
  <si>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</si>
  <si>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</si>
  <si>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</si>
  <si>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</si>
  <si>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</si>
  <si>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</si>
  <si>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</si>
  <si>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</si>
  <si>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</si>
  <si>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</si>
  <si>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</si>
  <si>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</si>
  <si>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</si>
  <si>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</si>
  <si>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</si>
  <si>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</si>
  <si>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</si>
  <si>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</si>
  <si>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</si>
  <si>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</si>
  <si>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</si>
  <si>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</si>
  <si>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</si>
  <si>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</si>
  <si>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</si>
  <si>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</si>
  <si>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</si>
  <si>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</si>
  <si>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</si>
  <si>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</si>
  <si>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</si>
  <si>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</si>
  <si>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</si>
  <si>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</si>
  <si>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</si>
  <si>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</si>
  <si>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</si>
  <si>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</si>
  <si>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</si>
  <si>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</si>
  <si>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</si>
  <si>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</si>
  <si>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</si>
  <si>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</si>
  <si>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</si>
  <si>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</si>
  <si>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</si>
  <si>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</si>
  <si>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</si>
  <si>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</si>
  <si>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</si>
  <si>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</si>
  <si>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</si>
  <si>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</si>
  <si>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</si>
  <si>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</si>
  <si>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</si>
  <si>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</si>
  <si>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</si>
  <si>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</si>
  <si>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</si>
  <si>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</si>
  <si>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</si>
  <si>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</si>
  <si>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</si>
  <si>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</si>
  <si>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</si>
  <si>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</si>
  <si>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</si>
  <si>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</si>
  <si>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</si>
  <si>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</si>
  <si>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</si>
  <si>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</si>
  <si>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</si>
  <si>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</si>
  <si>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</si>
  <si>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</si>
  <si>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</si>
  <si>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</si>
  <si>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</si>
  <si>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</si>
  <si>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</si>
  <si>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</si>
  <si>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</si>
  <si>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</si>
  <si>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</si>
  <si>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</si>
  <si>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</si>
  <si>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</si>
  <si>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</si>
  <si>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</si>
  <si>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</si>
  <si>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</si>
  <si>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</si>
  <si>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</si>
  <si>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</si>
  <si>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</si>
  <si>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</si>
  <si>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</si>
  <si>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</si>
  <si>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</si>
  <si>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</si>
  <si>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</si>
  <si>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</si>
  <si>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</si>
  <si>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</si>
  <si>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</si>
  <si>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</si>
  <si>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</si>
  <si>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</si>
  <si>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</si>
  <si>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</si>
  <si>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</si>
  <si>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</si>
  <si>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</si>
  <si>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</si>
  <si>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</si>
  <si>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</si>
  <si>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</si>
  <si>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</si>
  <si>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</si>
  <si>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</si>
  <si>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</si>
  <si>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</si>
  <si>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</si>
  <si>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</si>
  <si>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</si>
  <si>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</si>
  <si>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</si>
  <si>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</si>
  <si>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</si>
  <si>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</si>
  <si>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</si>
  <si>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</si>
  <si>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</si>
  <si>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</si>
  <si>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</si>
  <si>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</si>
  <si>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</si>
  <si>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</si>
  <si>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</si>
  <si>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</si>
  <si>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</si>
  <si>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</si>
  <si>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</si>
  <si>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</si>
  <si>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</si>
  <si>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</si>
  <si>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</si>
  <si>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</si>
  <si>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</si>
  <si>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</si>
  <si>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</si>
  <si>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</si>
  <si>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</si>
  <si>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</si>
  <si>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</si>
  <si>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</si>
  <si>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</si>
  <si>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</si>
  <si>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</si>
  <si>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</si>
  <si>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</si>
  <si>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</si>
  <si>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</si>
  <si>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</si>
  <si>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</si>
  <si>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</si>
  <si>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</si>
  <si>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</si>
  <si>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</si>
  <si>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</si>
  <si>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</si>
  <si>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</si>
  <si>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</si>
  <si>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</si>
  <si>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</si>
  <si>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</si>
  <si>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</si>
  <si>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</si>
  <si>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</si>
  <si>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</si>
  <si>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</si>
  <si>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</si>
  <si>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</si>
  <si>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</si>
  <si>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</si>
  <si>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</si>
  <si>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</si>
  <si>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</si>
  <si>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</si>
  <si>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</si>
  <si>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</si>
  <si>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</si>
  <si>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</si>
  <si>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</si>
  <si>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</si>
  <si>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</si>
  <si>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</si>
  <si>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</si>
  <si>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</si>
  <si>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</si>
  <si>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</si>
  <si>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</si>
  <si>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</si>
  <si>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</si>
  <si>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</si>
  <si>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</si>
  <si>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</si>
  <si>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</si>
  <si>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</si>
  <si>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</si>
  <si>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</si>
  <si>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</si>
  <si>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</si>
  <si>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</si>
  <si>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</si>
  <si>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</si>
  <si>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</si>
  <si>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</si>
  <si>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</si>
  <si>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</si>
  <si>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</si>
  <si>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</si>
  <si>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</si>
  <si>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</si>
  <si>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</si>
  <si>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</si>
  <si>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</si>
  <si>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</si>
  <si>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</si>
  <si>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</si>
  <si>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</si>
  <si>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</si>
  <si>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</si>
  <si>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</si>
  <si>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</si>
  <si>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</si>
  <si>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</si>
  <si>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</si>
  <si>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</si>
  <si>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</si>
  <si>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</si>
  <si>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</si>
  <si>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</si>
  <si>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</si>
  <si>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</si>
  <si>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</si>
  <si>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</si>
  <si>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</si>
  <si>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</si>
  <si>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</si>
  <si>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</si>
  <si>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</si>
  <si>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</si>
  <si>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</si>
  <si>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</si>
  <si>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</si>
  <si>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</si>
  <si>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</si>
  <si>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</si>
  <si>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</si>
  <si>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</si>
  <si>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</si>
  <si>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</si>
  <si>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</si>
  <si>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</si>
  <si>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</si>
  <si>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</si>
  <si>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</si>
  <si>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</si>
  <si>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</si>
  <si>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</si>
  <si>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</si>
  <si>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</si>
  <si>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</si>
  <si>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</si>
  <si>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</si>
  <si>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</si>
  <si>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</si>
  <si>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</si>
  <si>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</si>
  <si>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</si>
  <si>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</si>
  <si>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</si>
  <si>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</si>
  <si>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</si>
  <si>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</si>
  <si>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</si>
  <si>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</si>
  <si>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</si>
  <si>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</si>
  <si>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</si>
  <si>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</si>
  <si>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</si>
  <si>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</si>
  <si>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</si>
  <si>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</si>
  <si>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</si>
  <si>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</si>
  <si>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</si>
  <si>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</si>
  <si>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</si>
  <si>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</si>
  <si>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</si>
  <si>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</si>
  <si>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</si>
  <si>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</si>
  <si>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</si>
  <si>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</si>
  <si>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</si>
  <si>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</si>
  <si>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</si>
  <si>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</si>
  <si>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</si>
  <si>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</si>
  <si>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</si>
  <si>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</si>
  <si>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</si>
  <si>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</si>
  <si>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</si>
  <si>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</si>
  <si>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</si>
  <si>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</si>
  <si>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</si>
  <si>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</si>
  <si>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</si>
  <si>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</si>
  <si>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</si>
  <si>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</si>
  <si>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</si>
  <si>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</si>
  <si>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</si>
  <si>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</si>
  <si>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</si>
  <si>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</si>
  <si>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</si>
  <si>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</si>
  <si>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</si>
  <si>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</si>
  <si>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</si>
  <si>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</si>
  <si>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</si>
  <si>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</si>
  <si>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</si>
  <si>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</si>
  <si>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</si>
  <si>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</si>
  <si>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</si>
  <si>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</si>
  <si>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</si>
  <si>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</si>
  <si>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</si>
  <si>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</si>
  <si>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</si>
  <si>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</si>
  <si>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</si>
  <si>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</si>
  <si>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</si>
  <si>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</si>
  <si>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</si>
  <si>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</si>
  <si>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</si>
  <si>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</si>
  <si>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</si>
  <si>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</si>
  <si>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</si>
  <si>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</si>
  <si>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</si>
  <si>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</si>
  <si>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</si>
  <si>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</si>
  <si>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</si>
  <si>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</si>
  <si>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</si>
  <si>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</si>
  <si>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</si>
  <si>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</si>
  <si>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</si>
  <si>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</si>
  <si>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</si>
  <si>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</si>
  <si>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</si>
  <si>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</si>
  <si>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</si>
  <si>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</si>
  <si>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</si>
  <si>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</si>
  <si>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</si>
  <si>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</si>
  <si>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</si>
  <si>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</si>
  <si>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</si>
  <si>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</si>
  <si>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</si>
  <si>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</si>
  <si>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</si>
  <si>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</si>
  <si>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</si>
  <si>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</si>
  <si>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</si>
  <si>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</si>
  <si>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</si>
  <si>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</si>
  <si>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</si>
  <si>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</si>
  <si>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</si>
  <si>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</si>
  <si>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</si>
  <si>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</si>
  <si>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</si>
  <si>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</si>
  <si>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</si>
  <si>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</si>
  <si>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</si>
  <si>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</si>
  <si>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</si>
  <si>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</si>
  <si>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</si>
  <si>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</si>
  <si>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</si>
  <si>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</si>
  <si>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</si>
  <si>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</si>
  <si>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</si>
  <si>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</si>
  <si>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</si>
  <si>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</si>
  <si>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</si>
  <si>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</si>
  <si>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</si>
  <si>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</si>
  <si>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</si>
  <si>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</si>
  <si>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</si>
  <si>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</si>
  <si>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</si>
  <si>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</si>
  <si>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</si>
  <si>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</si>
  <si>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</si>
  <si>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</si>
  <si>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</si>
  <si>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</si>
  <si>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</si>
  <si>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</si>
  <si>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</si>
  <si>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</si>
  <si>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</si>
  <si>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</si>
  <si>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</si>
  <si>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</si>
  <si>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</si>
  <si>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</si>
  <si>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</si>
  <si>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</si>
  <si>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</si>
  <si>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</si>
  <si>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</si>
  <si>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</si>
  <si>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</si>
  <si>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</si>
  <si>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</si>
  <si>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</si>
  <si>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</si>
  <si>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</si>
  <si>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</si>
  <si>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</si>
  <si>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</si>
  <si>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</si>
  <si>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</si>
  <si>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</si>
  <si>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</si>
  <si>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</si>
  <si>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</si>
  <si>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</si>
  <si>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</si>
  <si>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</si>
  <si>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</si>
  <si>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</si>
  <si>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</si>
  <si>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</si>
  <si>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</si>
  <si>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</si>
  <si>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</si>
  <si>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</si>
  <si>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</si>
  <si>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</si>
  <si>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</si>
  <si>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</si>
  <si>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</si>
  <si>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</si>
  <si>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</si>
  <si>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</si>
  <si>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</si>
  <si>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</si>
  <si>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</si>
  <si>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</si>
  <si>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</si>
  <si>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</si>
  <si>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</si>
  <si>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</si>
  <si>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</si>
  <si>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</si>
  <si>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</si>
  <si>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</si>
  <si>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</si>
  <si>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</si>
  <si>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</si>
  <si>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</si>
  <si>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</si>
  <si>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</si>
  <si>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</si>
  <si>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</si>
  <si>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</si>
  <si>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</si>
  <si>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</si>
  <si>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</si>
  <si>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</si>
  <si>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</si>
  <si>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</si>
  <si>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</si>
  <si>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</si>
  <si>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</si>
  <si>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</si>
  <si>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</si>
  <si>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</si>
  <si>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</si>
  <si>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</si>
  <si>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</si>
  <si>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</si>
  <si>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</si>
  <si>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</si>
  <si>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</si>
  <si>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</si>
  <si>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</si>
  <si>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</si>
  <si>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</si>
  <si>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</si>
  <si>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</si>
  <si>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</si>
  <si>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</si>
  <si>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</si>
  <si>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</si>
  <si>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</si>
  <si>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</si>
  <si>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</si>
  <si>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</si>
  <si>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</si>
  <si>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</si>
  <si>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</si>
  <si>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</si>
  <si>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</si>
  <si>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</si>
  <si>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</si>
  <si>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</si>
  <si>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</si>
  <si>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</si>
  <si>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</si>
  <si>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</si>
  <si>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</si>
  <si>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</si>
  <si>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</si>
  <si>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</si>
  <si>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</si>
  <si>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</si>
  <si>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</si>
  <si>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</si>
  <si>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</si>
  <si>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</si>
  <si>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</si>
  <si>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</si>
  <si>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</si>
  <si>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</si>
  <si>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</si>
  <si>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</si>
  <si>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</si>
  <si>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</si>
  <si>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</si>
  <si>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</si>
  <si>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</si>
  <si>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</si>
  <si>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</si>
  <si>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</si>
  <si>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</si>
  <si>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</si>
  <si>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</si>
  <si>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</si>
  <si>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</si>
  <si>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</si>
  <si>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</si>
  <si>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</si>
  <si>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</si>
  <si>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</si>
  <si>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</si>
  <si>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</si>
  <si>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</si>
  <si>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</si>
  <si>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</si>
  <si>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</si>
  <si>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</si>
  <si>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</si>
  <si>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</si>
  <si>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</si>
  <si>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</si>
  <si>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</si>
  <si>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</si>
  <si>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</si>
  <si>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</si>
  <si>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</si>
  <si>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</si>
  <si>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</si>
  <si>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</si>
  <si>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</si>
  <si>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</si>
  <si>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</si>
  <si>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</si>
  <si>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</si>
  <si>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</si>
  <si>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</si>
  <si>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</si>
  <si>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</si>
  <si>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</si>
  <si>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</si>
  <si>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</si>
  <si>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</si>
  <si>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</si>
  <si>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</si>
  <si>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</si>
  <si>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</si>
  <si>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</si>
  <si>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</si>
  <si>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</si>
  <si>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</si>
  <si>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</si>
  <si>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</si>
  <si>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</si>
  <si>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</si>
  <si>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</si>
  <si>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</si>
  <si>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</si>
  <si>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</si>
  <si>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</si>
  <si>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</si>
  <si>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</si>
  <si>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</si>
  <si>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</si>
  <si>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</si>
  <si>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</si>
  <si>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</si>
  <si>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</si>
  <si>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</si>
  <si>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</si>
  <si>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</si>
  <si>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</si>
  <si>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</si>
  <si>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</si>
  <si>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</si>
  <si>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</si>
  <si>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</si>
  <si>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</si>
  <si>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</si>
  <si>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</si>
  <si>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</si>
  <si>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</si>
  <si>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</si>
  <si>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</si>
  <si>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</si>
  <si>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</si>
  <si>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</si>
  <si>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</si>
  <si>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</si>
  <si>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</si>
  <si>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</si>
  <si>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</si>
  <si>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</si>
  <si>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</si>
  <si>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</si>
  <si>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</si>
  <si>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</si>
  <si>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</si>
  <si>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</si>
  <si>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</si>
  <si>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</si>
  <si>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</si>
  <si>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</si>
  <si>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</si>
  <si>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</si>
  <si>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</si>
  <si>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</si>
  <si>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</si>
  <si>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</si>
  <si>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</si>
  <si>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</si>
  <si>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</si>
  <si>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</si>
  <si>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</si>
  <si>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</si>
  <si>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</si>
  <si>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</si>
  <si>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</si>
  <si>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</si>
  <si>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</si>
  <si>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</si>
  <si>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</si>
  <si>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</si>
  <si>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</si>
  <si>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</si>
  <si>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</si>
  <si>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</si>
  <si>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</si>
  <si>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</si>
  <si>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</si>
  <si>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</si>
  <si>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</si>
  <si>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</si>
  <si>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</si>
  <si>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</si>
  <si>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</si>
  <si>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</si>
  <si>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</si>
  <si>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</si>
  <si>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</si>
  <si>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</si>
  <si>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</si>
  <si>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</si>
  <si>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</si>
  <si>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</si>
  <si>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</si>
  <si>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</si>
  <si>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</si>
  <si>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</si>
  <si>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</si>
  <si>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</si>
  <si>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</si>
  <si>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</si>
  <si>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</si>
  <si>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</si>
  <si>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</si>
  <si>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</si>
  <si>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</si>
  <si>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</si>
  <si>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</si>
  <si>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</si>
  <si>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</si>
  <si>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</si>
  <si>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</si>
  <si>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</si>
  <si>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</si>
  <si>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</si>
  <si>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</si>
  <si>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</si>
  <si>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</si>
  <si>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</si>
  <si>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</si>
  <si>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</si>
  <si>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</si>
  <si>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</si>
  <si>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</si>
  <si>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</si>
  <si>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</si>
  <si>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</si>
  <si>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</si>
  <si>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</si>
  <si>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</si>
  <si>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</si>
  <si>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</si>
  <si>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</si>
  <si>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</si>
  <si>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</si>
  <si>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</si>
  <si>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</si>
  <si>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</si>
  <si>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</si>
  <si>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</si>
  <si>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</si>
  <si>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</si>
  <si>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</si>
  <si>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</si>
  <si>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</si>
  <si>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</si>
  <si>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</si>
  <si>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</si>
  <si>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</si>
  <si>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</si>
  <si>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</si>
  <si>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</si>
  <si>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</si>
  <si>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</si>
  <si>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</si>
  <si>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</si>
  <si>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</si>
  <si>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</si>
  <si>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</si>
  <si>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</si>
  <si>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</si>
  <si>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</si>
  <si>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</si>
  <si>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</si>
  <si>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</si>
  <si>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</si>
  <si>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</si>
  <si>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</si>
  <si>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</si>
  <si>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</si>
  <si>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</si>
  <si>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</si>
  <si>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</si>
  <si>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</si>
  <si>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</si>
  <si>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</si>
  <si>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</si>
  <si>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</si>
  <si>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</si>
  <si>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</si>
  <si>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</si>
  <si>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</si>
  <si>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</si>
  <si>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</si>
  <si>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</si>
  <si>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</si>
  <si>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</si>
  <si>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</si>
  <si>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</si>
  <si>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</si>
  <si>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</si>
  <si>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</si>
  <si>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</si>
  <si>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</si>
  <si>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</si>
  <si>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</si>
  <si>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</si>
  <si>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</si>
  <si>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</si>
  <si>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</si>
  <si>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</si>
  <si>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</si>
  <si>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</si>
  <si>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</si>
  <si>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</si>
  <si>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</si>
  <si>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</si>
  <si>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</si>
  <si>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</si>
  <si>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</si>
  <si>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</si>
  <si>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</si>
  <si>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</si>
  <si>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</si>
  <si>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</si>
  <si>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</si>
  <si>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</si>
  <si>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</si>
  <si>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</si>
  <si>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</si>
  <si>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</si>
  <si>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</si>
  <si>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</si>
  <si>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</si>
  <si>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</si>
  <si>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</si>
  <si>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</si>
  <si>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</si>
  <si>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</si>
  <si>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</si>
  <si>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</si>
  <si>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</si>
  <si>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</si>
  <si>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</si>
  <si>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</si>
  <si>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</si>
  <si>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</si>
  <si>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</si>
  <si>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</si>
  <si>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</si>
  <si>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</si>
  <si>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</si>
  <si>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</si>
  <si>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</si>
  <si>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</si>
  <si>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</si>
  <si>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</si>
  <si>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</si>
  <si>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</si>
  <si>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</si>
  <si>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</si>
  <si>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</si>
  <si>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</si>
  <si>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</si>
  <si>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</si>
  <si>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</si>
  <si>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</si>
  <si>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</si>
  <si>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</si>
  <si>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</si>
  <si>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</si>
  <si>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</si>
  <si>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</si>
  <si>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</si>
  <si>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</si>
  <si>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</si>
  <si>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</si>
  <si>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</si>
  <si>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</si>
  <si>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</si>
  <si>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</si>
  <si>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</si>
  <si>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</si>
  <si>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</si>
  <si>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</si>
  <si>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</si>
  <si>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</si>
  <si>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</si>
  <si>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</si>
  <si>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</si>
  <si>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</si>
  <si>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</si>
  <si>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</si>
  <si>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</si>
  <si>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</si>
  <si>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</si>
  <si>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</si>
  <si>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</si>
  <si>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</si>
  <si>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</si>
  <si>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</si>
  <si>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</si>
  <si>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</si>
  <si>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</si>
  <si>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</si>
  <si>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</si>
  <si>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</si>
  <si>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</si>
  <si>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</si>
  <si>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</si>
  <si>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</si>
  <si>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</si>
  <si>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</si>
  <si>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</si>
  <si>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</si>
  <si>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</si>
  <si>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</si>
  <si>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</si>
  <si>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</si>
  <si>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</si>
  <si>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</si>
  <si>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</si>
  <si>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</si>
  <si>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</si>
  <si>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</si>
  <si>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</si>
  <si>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</si>
  <si>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</si>
  <si>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</si>
  <si>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</si>
  <si>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</si>
  <si>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</si>
  <si>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</si>
  <si>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</si>
  <si>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</si>
  <si>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</si>
  <si>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</si>
  <si>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</si>
  <si>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</si>
  <si>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</si>
  <si>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</si>
  <si>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</si>
  <si>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</si>
  <si>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</si>
  <si>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</si>
  <si>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</si>
  <si>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</si>
  <si>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</si>
  <si>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</si>
  <si>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</si>
  <si>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</si>
  <si>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</si>
  <si>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</si>
  <si>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</si>
  <si>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</si>
  <si>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</si>
  <si>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</si>
  <si>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</si>
  <si>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</si>
  <si>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</si>
  <si>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</si>
  <si>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</si>
  <si>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</si>
  <si>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</si>
  <si>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</si>
  <si>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</si>
  <si>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</si>
  <si>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</si>
  <si>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</si>
  <si>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</si>
  <si>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</si>
  <si>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</si>
  <si>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</si>
  <si>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</si>
  <si>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</si>
  <si>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</si>
  <si>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</si>
  <si>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</si>
  <si>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</si>
  <si>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</si>
  <si>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</si>
  <si>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</si>
  <si>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</si>
  <si>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</si>
  <si>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</si>
  <si>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</si>
  <si>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</si>
  <si>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</si>
  <si>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</si>
  <si>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</si>
  <si>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</si>
  <si>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</si>
  <si>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</si>
  <si>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</si>
  <si>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</si>
  <si>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</si>
  <si>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</si>
  <si>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</si>
  <si>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</si>
  <si>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</si>
  <si>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</si>
  <si>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</si>
  <si>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</si>
  <si>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</si>
  <si>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</si>
  <si>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</si>
  <si>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</si>
  <si>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</si>
  <si>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</si>
  <si>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</si>
  <si>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</si>
  <si>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</si>
  <si>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</si>
  <si>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</si>
  <si>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</si>
  <si>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</si>
  <si>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</si>
  <si>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</si>
  <si>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</si>
  <si>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</si>
  <si>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</si>
  <si>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</si>
  <si>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</si>
  <si>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</si>
  <si>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</si>
  <si>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</si>
  <si>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</si>
  <si>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</si>
  <si>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</si>
  <si>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</si>
  <si>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</si>
  <si>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</si>
  <si>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</si>
  <si>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</si>
  <si>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</si>
  <si>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</si>
  <si>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</si>
  <si>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</si>
  <si>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</si>
  <si>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</si>
  <si>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</si>
  <si>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</si>
  <si>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</si>
  <si>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</si>
  <si>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</si>
  <si>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</si>
  <si>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</si>
  <si>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</si>
  <si>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</si>
  <si>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</si>
  <si>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</si>
  <si>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</si>
  <si>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</si>
  <si>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</si>
  <si>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</si>
  <si>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</si>
  <si>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</si>
  <si>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</si>
  <si>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</si>
  <si>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</si>
  <si>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</si>
  <si>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</si>
  <si>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</si>
  <si>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</si>
  <si>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</si>
  <si>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</si>
  <si>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</si>
  <si>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</si>
  <si>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</si>
  <si>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</si>
  <si>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</si>
  <si>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</si>
  <si>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</si>
  <si>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</si>
  <si>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</si>
  <si>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</si>
  <si>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</si>
  <si>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</si>
  <si>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</si>
  <si>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</si>
  <si>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</si>
  <si>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</si>
  <si>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</si>
  <si>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</si>
  <si>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</si>
  <si>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</si>
  <si>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</si>
  <si>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</si>
  <si>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</si>
  <si>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</si>
  <si>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</si>
  <si>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</si>
  <si>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</si>
  <si>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</si>
  <si>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</si>
  <si>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</si>
  <si>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</si>
  <si>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</si>
  <si>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</si>
  <si>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</si>
  <si>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</si>
  <si>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</si>
  <si>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</si>
  <si>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</si>
  <si>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</si>
  <si>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</si>
  <si>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</si>
  <si>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</si>
  <si>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</si>
  <si>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</si>
  <si>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</si>
  <si>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</si>
  <si>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</si>
  <si>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</si>
  <si>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</si>
  <si>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</si>
  <si>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</si>
  <si>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</si>
  <si>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</si>
  <si>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</si>
  <si>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</si>
  <si>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</si>
  <si>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</si>
  <si>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</si>
  <si>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</si>
  <si>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</si>
  <si>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</si>
  <si>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</si>
  <si>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</si>
  <si>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</si>
  <si>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</si>
  <si>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</si>
  <si>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</si>
  <si>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</si>
  <si>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</si>
  <si>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</si>
  <si>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</si>
  <si>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</si>
  <si>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</si>
  <si>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</si>
  <si>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</si>
  <si>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</si>
  <si>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</si>
  <si>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</si>
  <si>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</si>
  <si>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</si>
  <si>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</si>
  <si>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</si>
  <si>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</si>
  <si>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</si>
  <si>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</si>
  <si>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</si>
  <si>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</si>
  <si>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</si>
  <si>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</si>
  <si>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</si>
  <si>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</si>
  <si>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</si>
  <si>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</si>
  <si>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</si>
  <si>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</si>
  <si>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</si>
  <si>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</si>
  <si>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</si>
  <si>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</si>
  <si>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</si>
  <si>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</si>
  <si>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</si>
  <si>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</si>
  <si>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</si>
  <si>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</si>
  <si>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</si>
  <si>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</si>
  <si>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</si>
  <si>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</si>
  <si>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</si>
  <si>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</si>
  <si>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</si>
  <si>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</si>
  <si>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</si>
  <si>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</si>
  <si>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</si>
  <si>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</si>
  <si>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</si>
  <si>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</si>
  <si>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</si>
  <si>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</si>
  <si>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</si>
  <si>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</si>
  <si>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</si>
  <si>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</si>
  <si>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</si>
  <si>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</si>
  <si>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</si>
  <si>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</si>
  <si>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</si>
  <si>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</si>
  <si>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</si>
  <si>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</si>
  <si>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</si>
  <si>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</si>
  <si>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</si>
  <si>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</si>
  <si>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</si>
  <si>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</si>
  <si>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</si>
  <si>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</si>
  <si>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</si>
  <si>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</si>
  <si>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</si>
  <si>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</si>
  <si>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</si>
  <si>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</si>
  <si>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</si>
  <si>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</si>
  <si>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</si>
  <si>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</si>
  <si>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</si>
  <si>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</si>
  <si>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</si>
  <si>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</si>
  <si>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</si>
  <si>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</si>
  <si>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</si>
  <si>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</si>
  <si>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</si>
  <si>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</si>
  <si>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</si>
  <si>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</si>
  <si>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</si>
  <si>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</si>
  <si>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</si>
  <si>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</si>
  <si>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</si>
  <si>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</si>
  <si>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</si>
  <si>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</si>
  <si>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</si>
  <si>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</si>
  <si>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</si>
  <si>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</si>
  <si>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</si>
  <si>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</si>
  <si>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</si>
  <si>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</si>
  <si>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</si>
  <si>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</si>
  <si>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</si>
  <si>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</si>
  <si>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</si>
  <si>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</si>
  <si>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</si>
  <si>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</si>
  <si>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</si>
  <si>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</si>
  <si>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</si>
  <si>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</si>
  <si>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</si>
  <si>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</si>
  <si>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</si>
  <si>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</si>
  <si>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</si>
  <si>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</si>
  <si>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</si>
  <si>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</si>
  <si>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</si>
  <si>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</si>
  <si>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</si>
  <si>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</si>
  <si>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</si>
  <si>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</si>
  <si>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</si>
  <si>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</si>
  <si>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</si>
  <si>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</si>
  <si>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</si>
  <si>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</si>
  <si>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</si>
  <si>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</si>
  <si>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</si>
  <si>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</si>
  <si>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</si>
  <si>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</si>
  <si>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</si>
  <si>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</si>
  <si>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</si>
  <si>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</si>
  <si>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</si>
  <si>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</si>
  <si>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</si>
  <si>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</si>
  <si>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</si>
  <si>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</si>
  <si>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</si>
  <si>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</si>
  <si>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</si>
  <si>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</si>
  <si>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</si>
  <si>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</si>
  <si>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</si>
  <si>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</si>
  <si>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</si>
  <si>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</si>
  <si>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</si>
  <si>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</si>
  <si>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</si>
  <si>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</si>
  <si>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</si>
  <si>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</si>
  <si>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</si>
  <si>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</si>
  <si>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</si>
  <si>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</si>
  <si>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</si>
  <si>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</si>
  <si>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</si>
  <si>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</si>
  <si>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</si>
  <si>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</si>
  <si>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</si>
  <si>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</si>
  <si>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</si>
  <si>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</si>
  <si>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</si>
  <si>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</si>
  <si>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</si>
  <si>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</si>
  <si>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</si>
  <si>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</si>
  <si>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</si>
  <si>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</si>
  <si>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</si>
  <si>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</si>
  <si>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</si>
  <si>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</si>
  <si>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</si>
  <si>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</si>
  <si>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</si>
  <si>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</si>
  <si>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</si>
  <si>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</si>
  <si>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</si>
  <si>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</si>
  <si>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</si>
  <si>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</si>
  <si>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</si>
  <si>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</si>
  <si>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</si>
  <si>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</si>
  <si>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</si>
  <si>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</si>
  <si>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</si>
  <si>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</si>
  <si>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</si>
  <si>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</si>
  <si>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</si>
  <si>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</si>
  <si>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</si>
  <si>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</si>
  <si>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</si>
  <si>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</si>
  <si>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</si>
  <si>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</si>
  <si>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</si>
  <si>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</si>
  <si>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</si>
  <si>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</si>
  <si>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</si>
  <si>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</si>
  <si>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</si>
  <si>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</si>
  <si>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</si>
  <si>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</si>
  <si>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</si>
  <si>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</si>
  <si>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</si>
  <si>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</si>
  <si>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</si>
  <si>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</si>
  <si>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</si>
  <si>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</si>
  <si>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</si>
  <si>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</si>
  <si>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</si>
  <si>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</si>
  <si>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</si>
  <si>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</si>
  <si>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</si>
  <si>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</si>
  <si>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</si>
  <si>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</si>
  <si>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</si>
  <si>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</si>
  <si>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</si>
  <si>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</si>
  <si>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</si>
  <si>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</si>
  <si>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</si>
  <si>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</si>
  <si>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</si>
  <si>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</si>
  <si>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</si>
  <si>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</si>
  <si>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</si>
  <si>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</si>
  <si>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</si>
  <si>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</si>
  <si>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</si>
  <si>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</si>
  <si>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</si>
  <si>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</si>
  <si>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</si>
  <si>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</si>
  <si>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</si>
  <si>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</si>
  <si>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</si>
  <si>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</si>
  <si>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</si>
  <si>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</si>
  <si>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</si>
  <si>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</si>
  <si>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</si>
  <si>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</si>
  <si>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</si>
  <si>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</si>
  <si>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</si>
  <si>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</si>
  <si>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</si>
  <si>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</si>
  <si>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</si>
  <si>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</si>
  <si>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</si>
  <si>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</si>
  <si>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</si>
  <si>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</si>
  <si>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</si>
  <si>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</si>
  <si>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</si>
  <si>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</si>
  <si>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</si>
  <si>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</si>
  <si>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</si>
  <si>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</si>
  <si>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</si>
  <si>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</si>
  <si>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</si>
  <si>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</si>
  <si>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</si>
  <si>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</si>
  <si>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</si>
  <si>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</si>
  <si>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</si>
  <si>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</si>
  <si>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</si>
  <si>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</si>
  <si>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</si>
  <si>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</si>
  <si>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</si>
  <si>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</si>
  <si>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</si>
  <si>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</si>
  <si>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</si>
  <si>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</si>
  <si>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</si>
  <si>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</si>
  <si>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</si>
  <si>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</si>
  <si>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</si>
  <si>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</si>
  <si>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</si>
  <si>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</si>
  <si>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</si>
  <si>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</si>
  <si>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</si>
  <si>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</si>
  <si>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</si>
  <si>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</si>
  <si>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</si>
  <si>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</si>
  <si>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</si>
  <si>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</si>
  <si>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</si>
  <si>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</si>
  <si>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</si>
  <si>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</si>
  <si>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</si>
  <si>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</si>
  <si>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</si>
  <si>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</si>
  <si>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</si>
  <si>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</si>
  <si>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</si>
  <si>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</si>
  <si>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</si>
  <si>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</si>
  <si>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</si>
  <si>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</si>
  <si>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</si>
  <si>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</si>
  <si>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</si>
  <si>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</si>
  <si>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</si>
  <si>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</si>
  <si>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</si>
  <si>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</si>
  <si>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</si>
  <si>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</si>
  <si>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</si>
  <si>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</si>
  <si>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</si>
  <si>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</si>
  <si>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</si>
  <si>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</si>
  <si>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</si>
  <si>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</si>
  <si>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</si>
  <si>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</si>
  <si>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</si>
  <si>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</si>
  <si>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</si>
  <si>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</si>
  <si>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</si>
  <si>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</si>
  <si>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</si>
  <si>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</si>
  <si>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</si>
  <si>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</si>
  <si>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</si>
  <si>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</si>
  <si>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</si>
  <si>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</si>
  <si>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</si>
  <si>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</si>
  <si>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</si>
  <si>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</si>
  <si>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</si>
  <si>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</si>
  <si>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</si>
  <si>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</si>
  <si>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</si>
  <si>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</si>
  <si>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</si>
  <si>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</si>
  <si>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</si>
  <si>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</si>
  <si>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</si>
  <si>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</si>
  <si>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</si>
  <si>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</si>
  <si>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</si>
  <si>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</si>
  <si>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</si>
  <si>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</si>
  <si>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</si>
  <si>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</si>
  <si>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</si>
  <si>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</si>
  <si>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</si>
  <si>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</si>
  <si>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</si>
  <si>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</si>
  <si>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</si>
  <si>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</si>
  <si>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</si>
  <si>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</si>
  <si>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</si>
  <si>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</si>
  <si>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</si>
  <si>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</si>
  <si>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</si>
  <si>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</si>
  <si>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</si>
  <si>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</si>
  <si>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</si>
  <si>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</si>
  <si>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</si>
  <si>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</si>
  <si>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</si>
  <si>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</si>
  <si>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</si>
  <si>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</si>
  <si>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</si>
  <si>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</si>
  <si>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</si>
  <si>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</si>
  <si>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</si>
  <si>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</si>
  <si>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</si>
  <si>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</si>
  <si>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</si>
  <si>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</si>
  <si>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</si>
  <si>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</si>
  <si>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</si>
  <si>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</si>
  <si>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</si>
  <si>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</si>
  <si>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</si>
  <si>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</si>
  <si>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</si>
  <si>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</si>
  <si>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</si>
  <si>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</si>
  <si>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</si>
  <si>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</si>
  <si>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</si>
  <si>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</si>
  <si>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</si>
  <si>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</si>
  <si>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</si>
  <si>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</si>
  <si>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</si>
  <si>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</si>
  <si>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</si>
  <si>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</si>
  <si>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</si>
  <si>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</si>
  <si>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</si>
  <si>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</si>
  <si>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</si>
  <si>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</si>
  <si>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</si>
  <si>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</si>
  <si>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</si>
  <si>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</si>
  <si>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</si>
  <si>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</si>
  <si>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</si>
  <si>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</si>
  <si>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</si>
  <si>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</si>
  <si>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</si>
  <si>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</si>
  <si>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</si>
  <si>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</si>
  <si>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</si>
  <si>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</si>
  <si>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</si>
  <si>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</si>
  <si>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</si>
  <si>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</si>
  <si>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</si>
  <si>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</si>
  <si>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</si>
  <si>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</si>
  <si>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</si>
  <si>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</si>
  <si>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</si>
  <si>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</si>
  <si>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</si>
  <si>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</si>
  <si>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</si>
  <si>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</si>
  <si>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</si>
  <si>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</si>
  <si>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</si>
  <si>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</si>
  <si>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</si>
  <si>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</si>
  <si>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</si>
  <si>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</si>
  <si>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</si>
  <si>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</si>
  <si>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</si>
  <si>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</si>
  <si>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</si>
  <si>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</si>
  <si>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</si>
  <si>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</si>
  <si>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</si>
  <si>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</si>
  <si>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</si>
  <si>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</si>
  <si>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</si>
  <si>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</si>
  <si>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</si>
  <si>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</si>
  <si>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</si>
  <si>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</si>
  <si>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</si>
  <si>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</si>
  <si>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</si>
  <si>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</si>
  <si>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</si>
  <si>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</si>
  <si>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</si>
  <si>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</si>
  <si>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</si>
  <si>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</si>
  <si>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</si>
  <si>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</si>
  <si>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</si>
  <si>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</si>
  <si>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</si>
  <si>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</si>
  <si>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</si>
  <si>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</si>
  <si>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</si>
  <si>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</si>
  <si>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</si>
  <si>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</si>
  <si>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</si>
  <si>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</si>
  <si>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</si>
  <si>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</si>
  <si>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</si>
  <si>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</si>
  <si>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</si>
  <si>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</si>
  <si>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</si>
  <si>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</si>
  <si>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</si>
  <si>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</si>
  <si>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</si>
  <si>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</si>
  <si>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</si>
  <si>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</si>
  <si>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</si>
  <si>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</si>
  <si>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</si>
  <si>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</si>
  <si>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</si>
  <si>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</si>
  <si>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</si>
  <si>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</si>
  <si>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</si>
  <si>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</si>
  <si>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</si>
  <si>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</si>
  <si>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</si>
  <si>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</si>
  <si>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</si>
  <si>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</si>
  <si>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</si>
  <si>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</si>
  <si>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</si>
  <si>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</si>
  <si>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</si>
  <si>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</si>
  <si>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</si>
  <si>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</si>
  <si>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</si>
  <si>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</si>
  <si>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</si>
  <si>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</si>
  <si>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</si>
  <si>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</si>
  <si>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</si>
  <si>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</si>
  <si>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</si>
  <si>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</si>
  <si>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</si>
  <si>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</si>
  <si>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</si>
  <si>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</si>
  <si>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</si>
  <si>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</si>
  <si>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</si>
  <si>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</si>
  <si>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</si>
  <si>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</si>
  <si>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</si>
  <si>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</si>
  <si>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</si>
  <si>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</si>
  <si>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</si>
  <si>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</si>
  <si>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</si>
  <si>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</si>
  <si>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</si>
  <si>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</si>
  <si>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</si>
  <si>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</si>
  <si>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</si>
  <si>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</si>
  <si>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</si>
  <si>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</si>
  <si>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</si>
  <si>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</si>
  <si>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</si>
  <si>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</si>
  <si>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</si>
  <si>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</si>
  <si>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</si>
  <si>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</si>
  <si>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</si>
  <si>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</si>
  <si>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</si>
  <si>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</si>
  <si>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</si>
  <si>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</si>
  <si>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</si>
  <si>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</si>
  <si>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</si>
  <si>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</si>
  <si>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</si>
  <si>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</si>
  <si>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</si>
  <si>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</si>
  <si>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</si>
  <si>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</si>
  <si>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</si>
  <si>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</si>
  <si>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</si>
  <si>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</si>
  <si>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</si>
  <si>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</si>
  <si>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</si>
  <si>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</si>
  <si>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</si>
  <si>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</si>
  <si>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</si>
  <si>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</si>
  <si>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</si>
  <si>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</si>
  <si>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</si>
  <si>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</si>
  <si>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</si>
  <si>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</si>
  <si>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</si>
  <si>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</si>
  <si>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</si>
  <si>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</si>
  <si>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</si>
  <si>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</si>
  <si>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</si>
  <si>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</si>
  <si>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</si>
  <si>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</si>
  <si>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</si>
  <si>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</si>
  <si>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</si>
  <si>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</si>
  <si>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</si>
  <si>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</si>
  <si>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</si>
  <si>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</si>
  <si>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</si>
  <si>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</si>
  <si>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</si>
  <si>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</si>
  <si>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</si>
  <si>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</si>
  <si>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</si>
  <si>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</si>
  <si>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</si>
  <si>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</si>
  <si>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</si>
  <si>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</si>
  <si>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</si>
  <si>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</si>
  <si>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</si>
  <si>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</si>
  <si>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</si>
  <si>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</si>
  <si>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</si>
  <si>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</si>
  <si>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</si>
  <si>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</si>
  <si>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</si>
  <si>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</si>
  <si>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</si>
  <si>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</si>
  <si>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</si>
  <si>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</si>
  <si>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</si>
  <si>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</si>
  <si>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</si>
  <si>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</si>
  <si>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</si>
  <si>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</si>
  <si>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</si>
  <si>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</si>
  <si>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</si>
  <si>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</si>
  <si>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</si>
  <si>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</si>
  <si>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</si>
  <si>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</si>
  <si>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</si>
  <si>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</si>
  <si>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</si>
  <si>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</si>
  <si>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</si>
  <si>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</si>
  <si>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</si>
  <si>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</si>
  <si>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</si>
  <si>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</si>
  <si>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</si>
  <si>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</si>
  <si>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</si>
  <si>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</si>
  <si>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</si>
  <si>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</si>
  <si>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</si>
  <si>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</si>
  <si>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</si>
  <si>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</si>
  <si>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</si>
  <si>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</si>
  <si>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</si>
  <si>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</si>
  <si>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</si>
  <si>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</si>
  <si>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</si>
  <si>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</si>
  <si>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</si>
  <si>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</si>
  <si>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</si>
  <si>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</si>
  <si>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</si>
  <si>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</si>
  <si>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</si>
  <si>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</si>
  <si>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</si>
  <si>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</si>
  <si>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</si>
  <si>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</si>
  <si>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</si>
  <si>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</si>
  <si>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</si>
  <si>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</si>
  <si>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</si>
  <si>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</si>
  <si>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</si>
  <si>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</si>
  <si>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</si>
  <si>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</si>
  <si>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</si>
  <si>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</si>
  <si>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</si>
  <si>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</si>
  <si>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</si>
  <si>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</si>
  <si>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</si>
  <si>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</si>
  <si>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</si>
  <si>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</si>
  <si>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</si>
  <si>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</si>
  <si>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</si>
  <si>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</si>
  <si>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</si>
  <si>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</si>
  <si>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</si>
  <si>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</si>
  <si>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</si>
  <si>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</si>
  <si>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</si>
  <si>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</si>
  <si>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</si>
  <si>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</si>
  <si>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</si>
  <si>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</si>
  <si>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</si>
  <si>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</si>
  <si>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</si>
  <si>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</si>
  <si>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</si>
  <si>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</si>
  <si>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</si>
  <si>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</si>
  <si>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</si>
  <si>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</si>
  <si>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</si>
  <si>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</si>
  <si>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</si>
  <si>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</si>
  <si>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</si>
  <si>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</si>
  <si>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</si>
  <si>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</si>
  <si>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</si>
  <si>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</si>
  <si>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</si>
  <si>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</si>
  <si>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</si>
  <si>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</si>
  <si>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</si>
  <si>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</si>
  <si>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</si>
  <si>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</si>
  <si>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</si>
  <si>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</si>
  <si>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</si>
  <si>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</si>
  <si>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</si>
  <si>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</si>
  <si>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</si>
  <si>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</si>
  <si>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</si>
  <si>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</si>
  <si>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</si>
  <si>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</si>
  <si>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</si>
  <si>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</si>
  <si>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</si>
  <si>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</si>
  <si>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</si>
  <si>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</si>
  <si>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</si>
  <si>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</si>
  <si>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</si>
  <si>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</si>
  <si>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</si>
  <si>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</si>
  <si>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</si>
  <si>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</si>
  <si>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</si>
  <si>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</si>
  <si>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</si>
  <si>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</si>
  <si>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</si>
  <si>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</si>
  <si>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</si>
  <si>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</si>
  <si>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</si>
  <si>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</si>
  <si>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</si>
  <si>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</si>
  <si>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</si>
  <si>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</si>
  <si>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</si>
  <si>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</si>
  <si>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</si>
  <si>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</si>
  <si>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</si>
  <si>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</si>
  <si>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</si>
  <si>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</si>
  <si>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</si>
  <si>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</si>
  <si>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</si>
  <si>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</si>
  <si>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</si>
  <si>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</si>
  <si>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</si>
  <si>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</si>
  <si>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</si>
  <si>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</si>
  <si>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</si>
  <si>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</si>
  <si>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</si>
  <si>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</si>
  <si>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</si>
  <si>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</si>
  <si>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</si>
  <si>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</si>
  <si>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</si>
  <si>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</si>
  <si>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</si>
  <si>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</si>
  <si>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</si>
  <si>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</si>
  <si>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</si>
  <si>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</si>
  <si>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</si>
  <si>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</si>
  <si>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</si>
  <si>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</si>
  <si>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</si>
  <si>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</si>
  <si>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</si>
  <si>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</si>
  <si>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</si>
  <si>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</si>
  <si>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</si>
  <si>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</si>
  <si>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</si>
  <si>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</si>
  <si>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</si>
  <si>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</si>
  <si>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</si>
  <si>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</si>
  <si>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</si>
  <si>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</si>
  <si>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</si>
  <si>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</si>
  <si>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</si>
  <si>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</si>
  <si>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</si>
  <si>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</si>
  <si>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</si>
  <si>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</si>
  <si>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</si>
  <si>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</si>
  <si>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</si>
  <si>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</si>
  <si>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</si>
  <si>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</si>
  <si>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</si>
  <si>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</si>
  <si>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</si>
  <si>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</si>
  <si>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</si>
  <si>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</si>
  <si>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</si>
  <si>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</si>
  <si>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</si>
  <si>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</si>
  <si>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</si>
  <si>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</si>
  <si>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</si>
  <si>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</si>
  <si>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</si>
  <si>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</si>
  <si>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</si>
  <si>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</si>
  <si>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</si>
  <si>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</si>
  <si>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</si>
  <si>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</si>
  <si>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</si>
  <si>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</si>
  <si>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</si>
  <si>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</si>
  <si>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</si>
  <si>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</si>
  <si>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</si>
  <si>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</si>
  <si>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</si>
  <si>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</si>
  <si>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</si>
  <si>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</si>
  <si>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</si>
  <si>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</si>
  <si>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</si>
  <si>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</si>
  <si>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</si>
  <si>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</si>
  <si>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</si>
  <si>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</si>
  <si>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</si>
  <si>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</si>
  <si>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</si>
  <si>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</si>
  <si>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</si>
  <si>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</si>
  <si>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</si>
  <si>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</si>
  <si>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</si>
  <si>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</si>
  <si>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</si>
  <si>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</si>
  <si>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</si>
  <si>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</si>
  <si>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</si>
  <si>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</si>
  <si>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</si>
  <si>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</si>
  <si>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</si>
  <si>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</si>
  <si>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</si>
  <si>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</si>
  <si>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</si>
  <si>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</si>
  <si>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</si>
  <si>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</si>
  <si>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</si>
  <si>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</si>
  <si>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</si>
  <si>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</si>
  <si>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</si>
  <si>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</si>
  <si>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</si>
  <si>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</si>
  <si>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</si>
  <si>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</si>
  <si>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</si>
  <si>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</si>
  <si>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</si>
  <si>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</si>
  <si>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</si>
  <si>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</si>
  <si>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</si>
  <si>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</si>
  <si>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</si>
  <si>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</si>
  <si>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</si>
  <si>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</si>
  <si>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</si>
  <si>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</si>
  <si>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</si>
  <si>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</si>
  <si>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</si>
  <si>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</si>
  <si>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</si>
  <si>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</si>
  <si>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</si>
  <si>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</si>
  <si>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</si>
  <si>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</si>
  <si>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</si>
  <si>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</si>
  <si>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</si>
  <si>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</si>
  <si>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</si>
  <si>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</si>
  <si>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</si>
  <si>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</si>
  <si>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</si>
  <si>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</si>
  <si>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</si>
  <si>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</si>
  <si>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</si>
  <si>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</si>
  <si>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</si>
  <si>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</si>
  <si>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</si>
  <si>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</si>
  <si>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</si>
  <si>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</si>
  <si>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</si>
  <si>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</si>
  <si>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</si>
  <si>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</si>
  <si>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</si>
  <si>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</si>
  <si>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</si>
  <si>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</si>
  <si>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</si>
  <si>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</si>
  <si>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</si>
  <si>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</si>
  <si>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</si>
  <si>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</si>
  <si>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</si>
  <si>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</si>
  <si>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</si>
  <si>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</si>
  <si>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</si>
  <si>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</si>
  <si>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</si>
  <si>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</si>
  <si>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</si>
  <si>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</si>
  <si>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</si>
  <si>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</si>
  <si>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</si>
  <si>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</si>
  <si>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</si>
  <si>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</si>
  <si>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</si>
  <si>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</si>
  <si>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</si>
  <si>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</si>
  <si>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</si>
  <si>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</si>
  <si>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</si>
  <si>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</si>
  <si>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</si>
  <si>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</si>
  <si>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</si>
  <si>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</si>
  <si>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</si>
  <si>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</si>
  <si>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</si>
  <si>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</si>
  <si>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</si>
  <si>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</si>
  <si>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</si>
  <si>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</si>
  <si>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</si>
  <si>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</si>
  <si>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</si>
  <si>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</si>
  <si>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</si>
  <si>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</si>
  <si>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</si>
  <si>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</si>
  <si>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</si>
  <si>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</si>
  <si>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</si>
  <si>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</si>
  <si>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</si>
  <si>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</si>
  <si>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</si>
  <si>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</si>
  <si>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</si>
  <si>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</si>
  <si>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</si>
  <si>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</si>
  <si>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</si>
  <si>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</si>
  <si>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</si>
  <si>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</si>
  <si>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</si>
  <si>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</si>
  <si>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</si>
  <si>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</si>
  <si>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</si>
  <si>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</si>
  <si>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</si>
  <si>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</si>
  <si>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</si>
  <si>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</si>
  <si>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</si>
  <si>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</si>
  <si>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</si>
  <si>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</si>
  <si>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</si>
  <si>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</si>
  <si>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</si>
  <si>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</si>
  <si>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</si>
  <si>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</si>
  <si>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</si>
  <si>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</si>
  <si>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</si>
  <si>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</si>
  <si>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</si>
  <si>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</si>
  <si>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</si>
  <si>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</si>
  <si>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</si>
  <si>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</si>
  <si>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</si>
  <si>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</si>
  <si>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</si>
  <si>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</si>
  <si>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</si>
  <si>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</si>
  <si>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</si>
  <si>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</si>
  <si>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</si>
  <si>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</si>
  <si>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</si>
  <si>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</si>
  <si>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</si>
  <si>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</si>
  <si>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</si>
  <si>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</si>
  <si>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</si>
  <si>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</si>
  <si>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</si>
  <si>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</si>
  <si>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</si>
  <si>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</si>
  <si>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</si>
  <si>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</si>
  <si>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</si>
  <si>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</si>
  <si>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</si>
  <si>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</si>
  <si>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</si>
  <si>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</si>
  <si>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</si>
  <si>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</si>
  <si>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</si>
  <si>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</si>
  <si>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</si>
  <si>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</si>
  <si>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</si>
  <si>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</si>
  <si>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</si>
  <si>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</si>
  <si>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</si>
  <si>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</si>
  <si>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</si>
  <si>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</si>
  <si>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</si>
  <si>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</si>
  <si>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</si>
  <si>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</si>
  <si>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</si>
  <si>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</si>
  <si>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</si>
  <si>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</si>
  <si>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</si>
  <si>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</si>
  <si>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</si>
  <si>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</si>
  <si>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</si>
  <si>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</si>
  <si>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</si>
  <si>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</si>
  <si>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</si>
  <si>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</si>
  <si>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</si>
  <si>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</si>
  <si>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</si>
  <si>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</si>
  <si>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</si>
  <si>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</si>
  <si>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</si>
  <si>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</si>
  <si>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</si>
  <si>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</si>
  <si>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</si>
  <si>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</si>
  <si>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</si>
  <si>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</si>
  <si>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</si>
  <si>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</si>
  <si>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</si>
  <si>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</si>
  <si>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</si>
  <si>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</si>
  <si>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</si>
  <si>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</si>
  <si>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</si>
  <si>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</si>
  <si>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</si>
  <si>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</si>
  <si>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</si>
  <si>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</si>
  <si>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</si>
  <si>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</si>
  <si>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</si>
  <si>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</si>
  <si>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</si>
  <si>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</si>
  <si>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</si>
  <si>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</si>
  <si>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</si>
  <si>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</si>
  <si>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</si>
  <si>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</si>
  <si>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</si>
  <si>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</si>
  <si>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</si>
  <si>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</si>
  <si>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</si>
  <si>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</si>
  <si>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</si>
  <si>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</si>
  <si>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</si>
  <si>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</si>
  <si>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</si>
  <si>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</si>
  <si>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</si>
  <si>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</si>
  <si>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</si>
  <si>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</si>
  <si>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</si>
  <si>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</si>
  <si>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</si>
  <si>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</si>
  <si>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</si>
  <si>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</si>
  <si>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</si>
  <si>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</si>
  <si>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</si>
  <si>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</si>
  <si>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</si>
  <si>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</si>
  <si>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</si>
  <si>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</si>
  <si>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</si>
  <si>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</si>
  <si>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</si>
  <si>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</si>
  <si>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</si>
  <si>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</si>
  <si>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</si>
  <si>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</si>
  <si>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</si>
  <si>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</si>
  <si>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</si>
  <si>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</si>
  <si>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</si>
  <si>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</si>
  <si>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</si>
  <si>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</si>
  <si>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</si>
  <si>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</si>
  <si>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</si>
  <si>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</si>
  <si>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</si>
  <si>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</si>
  <si>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</si>
  <si>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</si>
  <si>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</si>
  <si>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</si>
  <si>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</si>
  <si>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</si>
  <si>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</si>
  <si>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</si>
  <si>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</si>
  <si>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</si>
  <si>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</si>
  <si>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</si>
  <si>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</si>
  <si>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</si>
  <si>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</si>
  <si>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</si>
  <si>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</si>
  <si>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</si>
  <si>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</si>
  <si>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</si>
  <si>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</si>
  <si>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</si>
  <si>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</si>
  <si>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</si>
  <si>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</si>
  <si>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</si>
  <si>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</si>
  <si>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</si>
  <si>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</si>
  <si>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</si>
  <si>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</si>
  <si>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</si>
  <si>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</si>
  <si>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</si>
  <si>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</si>
  <si>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</si>
  <si>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</si>
  <si>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</si>
  <si>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</si>
  <si>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</si>
  <si>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</si>
  <si>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</si>
  <si>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</si>
  <si>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</si>
  <si>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</si>
  <si>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</si>
  <si>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</si>
  <si>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</si>
  <si>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</si>
  <si>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</si>
  <si>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</si>
  <si>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</si>
  <si>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</si>
  <si>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</si>
  <si>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</si>
  <si>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</si>
  <si>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</si>
  <si>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</si>
  <si>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</si>
  <si>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</si>
  <si>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</si>
  <si>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</si>
  <si>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</si>
  <si>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</si>
  <si>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</si>
  <si>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</si>
  <si>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</si>
  <si>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</si>
  <si>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</si>
  <si>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</si>
  <si>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</si>
  <si>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</si>
  <si>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</si>
  <si>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</si>
  <si>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</si>
  <si>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</si>
  <si>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</si>
  <si>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</si>
  <si>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</si>
  <si>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</si>
  <si>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</si>
  <si>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</si>
  <si>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</si>
  <si>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</si>
  <si>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</si>
  <si>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</si>
  <si>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</si>
  <si>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</si>
  <si>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</si>
  <si>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</si>
  <si>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</si>
  <si>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</si>
  <si>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</si>
  <si>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</si>
  <si>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</si>
  <si>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</si>
  <si>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</si>
  <si>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</si>
  <si>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</si>
  <si>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</si>
  <si>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</si>
  <si>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</si>
  <si>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</si>
  <si>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</si>
  <si>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</si>
  <si>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</si>
  <si>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</si>
  <si>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</si>
  <si>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</si>
  <si>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</si>
  <si>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</si>
  <si>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</si>
  <si>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</si>
  <si>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</si>
  <si>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</si>
  <si>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</si>
  <si>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</si>
  <si>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</si>
  <si>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</si>
  <si>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</si>
  <si>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</si>
  <si>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</si>
  <si>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</si>
  <si>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</si>
  <si>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</si>
  <si>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</si>
  <si>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</si>
  <si>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</si>
  <si>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</si>
  <si>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</si>
  <si>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</si>
  <si>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</si>
  <si>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</si>
  <si>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</si>
  <si>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</si>
  <si>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</si>
  <si>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</si>
  <si>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</si>
  <si>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</si>
  <si>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</si>
  <si>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</si>
  <si>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</si>
  <si>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</si>
  <si>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</si>
  <si>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</si>
  <si>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</si>
  <si>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</si>
  <si>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</si>
  <si>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</si>
  <si>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</si>
  <si>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</si>
  <si>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</si>
  <si>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</si>
  <si>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</si>
  <si>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</si>
  <si>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</si>
  <si>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</si>
  <si>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</si>
  <si>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</si>
  <si>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</si>
  <si>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</si>
  <si>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</si>
  <si>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</si>
  <si>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</si>
  <si>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</si>
  <si>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</si>
  <si>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</si>
  <si>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</si>
  <si>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</si>
  <si>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</si>
  <si>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</si>
  <si>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</si>
  <si>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</si>
  <si>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</si>
  <si>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</si>
  <si>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</si>
  <si>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</si>
  <si>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</si>
  <si>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</si>
  <si>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</si>
  <si>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</si>
  <si>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</si>
  <si>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</si>
  <si>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</si>
  <si>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</si>
  <si>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</si>
  <si>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</si>
  <si>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</si>
  <si>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</si>
  <si>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</si>
  <si>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</si>
  <si>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</si>
  <si>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</si>
  <si>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</si>
  <si>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</si>
  <si>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</si>
  <si>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</si>
  <si>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</si>
  <si>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</si>
  <si>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</si>
  <si>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</si>
  <si>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</si>
  <si>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</si>
  <si>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</si>
  <si>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</si>
  <si>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</si>
  <si>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</si>
  <si>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</si>
  <si>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</si>
  <si>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</si>
  <si>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</si>
  <si>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</si>
  <si>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</si>
  <si>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</si>
  <si>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</si>
  <si>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</si>
  <si>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</si>
  <si>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</si>
  <si>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</si>
  <si>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</si>
  <si>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</si>
  <si>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</si>
  <si>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</si>
  <si>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</si>
  <si>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</si>
  <si>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</si>
  <si>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</si>
  <si>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</si>
  <si>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</si>
  <si>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</si>
  <si>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</si>
  <si>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</si>
  <si>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</si>
  <si>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</si>
  <si>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</si>
  <si>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</si>
  <si>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</si>
  <si>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</si>
  <si>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</si>
  <si>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</si>
  <si>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</si>
  <si>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</si>
  <si>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</si>
  <si>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</si>
  <si>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</si>
  <si>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</si>
  <si>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</si>
  <si>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</si>
  <si>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</si>
  <si>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</si>
  <si>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</si>
  <si>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</si>
  <si>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</si>
  <si>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</si>
  <si>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</si>
  <si>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</si>
  <si>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</si>
  <si>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</si>
  <si>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</si>
  <si>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</si>
  <si>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</si>
  <si>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</si>
  <si>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</si>
  <si>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</si>
  <si>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</si>
  <si>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</si>
  <si>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</si>
  <si>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</si>
  <si>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</si>
  <si>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</si>
  <si>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</si>
  <si>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</si>
  <si>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</si>
  <si>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</si>
  <si>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</si>
  <si>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</si>
  <si>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</si>
  <si>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</si>
  <si>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</si>
  <si>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</si>
  <si>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</si>
  <si>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</si>
  <si>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</si>
  <si>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</si>
  <si>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</si>
  <si>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</si>
  <si>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</si>
  <si>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</si>
  <si>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</si>
  <si>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</si>
  <si>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</si>
  <si>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</si>
  <si>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</si>
  <si>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</si>
  <si>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</si>
  <si>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</si>
  <si>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</si>
  <si>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</si>
  <si>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</si>
  <si>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</si>
  <si>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</si>
  <si>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</si>
  <si>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</si>
  <si>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</si>
  <si>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</si>
  <si>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</si>
  <si>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</si>
  <si>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</si>
  <si>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</si>
  <si>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</si>
  <si>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</si>
  <si>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</si>
  <si>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</si>
  <si>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</si>
  <si>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</si>
  <si>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</si>
  <si>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</si>
  <si>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</si>
  <si>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</si>
  <si>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</si>
  <si>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</si>
  <si>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</si>
  <si>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</si>
  <si>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</si>
  <si>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</si>
  <si>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</si>
  <si>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</si>
  <si>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</si>
  <si>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</si>
  <si>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</si>
  <si>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</si>
  <si>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</si>
  <si>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</si>
  <si>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</si>
  <si>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</si>
  <si>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</si>
  <si>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</si>
  <si>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</si>
  <si>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</si>
  <si>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</si>
  <si>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</si>
  <si>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</si>
  <si>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</si>
  <si>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</si>
  <si>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</si>
  <si>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</si>
  <si>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</si>
  <si>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</si>
  <si>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</si>
  <si>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</si>
  <si>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</si>
  <si>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</si>
  <si>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</si>
  <si>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</si>
  <si>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</si>
  <si>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</si>
  <si>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</si>
  <si>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</si>
  <si>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</si>
  <si>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</si>
  <si>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</si>
  <si>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</si>
  <si>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</si>
  <si>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</si>
  <si>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</si>
  <si>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</si>
  <si>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</si>
  <si>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</si>
  <si>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</si>
  <si>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</si>
  <si>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</si>
  <si>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</si>
  <si>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</si>
  <si>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</si>
  <si>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</si>
  <si>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</si>
  <si>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</si>
  <si>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</si>
  <si>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</si>
  <si>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</si>
  <si>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</si>
  <si>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</si>
  <si>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</si>
  <si>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</si>
  <si>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</si>
  <si>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</si>
  <si>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</si>
  <si>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</si>
  <si>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</si>
  <si>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</si>
  <si>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</si>
  <si>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</si>
  <si>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</si>
  <si>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</si>
  <si>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</si>
  <si>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</si>
  <si>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</si>
  <si>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</si>
  <si>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</si>
  <si>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</si>
  <si>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</si>
  <si>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</si>
  <si>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</si>
  <si>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</si>
  <si>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</si>
  <si>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</si>
  <si>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</si>
  <si>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</si>
  <si>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</si>
  <si>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</si>
  <si>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</si>
  <si>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</si>
  <si>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</si>
  <si>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</si>
  <si>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</si>
  <si>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</si>
  <si>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</si>
  <si>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</si>
  <si>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</si>
  <si>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</si>
  <si>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</si>
  <si>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</si>
  <si>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</si>
  <si>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</si>
  <si>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</si>
  <si>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</si>
  <si>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</si>
  <si>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</si>
  <si>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</si>
  <si>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</si>
  <si>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</si>
  <si>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</si>
  <si>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</si>
  <si>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</si>
  <si>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</si>
  <si>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</si>
  <si>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</si>
  <si>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</si>
  <si>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</si>
  <si>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</si>
  <si>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</si>
  <si>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</si>
  <si>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</si>
  <si>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</si>
  <si>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</si>
  <si>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</si>
  <si>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</si>
  <si>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</si>
  <si>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</si>
  <si>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</si>
  <si>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</si>
  <si>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</si>
  <si>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</si>
  <si>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</si>
  <si>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</si>
  <si>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</si>
  <si>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</si>
  <si>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</si>
  <si>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</si>
  <si>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</si>
  <si>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</si>
  <si>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</si>
  <si>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</si>
  <si>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</si>
  <si>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</si>
  <si>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</si>
  <si>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</si>
  <si>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</si>
  <si>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</si>
  <si>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</si>
  <si>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</si>
  <si>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</si>
  <si>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</si>
  <si>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</si>
  <si>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</si>
  <si>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</si>
  <si>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</si>
  <si>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</si>
  <si>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</si>
  <si>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</si>
  <si>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</si>
  <si>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</si>
  <si>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</si>
  <si>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</si>
  <si>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</si>
  <si>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</si>
  <si>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</si>
  <si>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</si>
  <si>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</si>
  <si>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</si>
  <si>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</si>
  <si>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</si>
  <si>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</si>
  <si>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</si>
  <si>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</si>
  <si>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</si>
  <si>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</si>
  <si>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</si>
  <si>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</si>
  <si>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</si>
  <si>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</si>
  <si>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</si>
  <si>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</si>
  <si>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</si>
  <si>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</si>
  <si>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</si>
  <si>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</si>
  <si>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</si>
  <si>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</si>
  <si>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</si>
  <si>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</si>
  <si>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</si>
  <si>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</si>
  <si>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</si>
  <si>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</si>
  <si>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</si>
  <si>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</si>
  <si>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</si>
  <si>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</si>
  <si>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</si>
  <si>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</si>
  <si>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</si>
  <si>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</si>
  <si>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</si>
  <si>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</si>
  <si>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</si>
  <si>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</si>
  <si>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</si>
  <si>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</si>
  <si>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</si>
  <si>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</si>
  <si>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</si>
  <si>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</si>
  <si>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</si>
  <si>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</si>
  <si>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</si>
  <si>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</si>
  <si>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</si>
  <si>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</si>
  <si>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</si>
  <si>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</si>
  <si>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</si>
  <si>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</si>
  <si>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</si>
  <si>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</si>
  <si>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</si>
  <si>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</si>
  <si>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</si>
  <si>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</si>
  <si>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</si>
  <si>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</si>
  <si>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</si>
  <si>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</si>
  <si>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</si>
  <si>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</si>
  <si>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</si>
  <si>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</si>
  <si>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</si>
  <si>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</si>
  <si>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</si>
  <si>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</si>
  <si>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</si>
  <si>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</si>
  <si>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</si>
  <si>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</si>
  <si>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</si>
  <si>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</si>
  <si>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</si>
  <si>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</si>
  <si>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</si>
  <si>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</si>
  <si>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</si>
  <si>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</si>
  <si>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</si>
  <si>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</si>
  <si>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</si>
  <si>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</si>
  <si>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</si>
  <si>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</si>
  <si>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</si>
  <si>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</si>
  <si>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</si>
  <si>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</si>
  <si>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</si>
  <si>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</si>
  <si>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</si>
  <si>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</si>
  <si>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</si>
  <si>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</si>
  <si>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</si>
  <si>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</si>
  <si>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</si>
  <si>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</si>
  <si>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</si>
  <si>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</si>
  <si>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</si>
  <si>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</si>
  <si>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</si>
  <si>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</si>
  <si>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</si>
  <si>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</si>
  <si>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</si>
  <si>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</si>
  <si>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</si>
  <si>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</si>
  <si>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</si>
  <si>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</si>
  <si>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</si>
  <si>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</si>
  <si>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</si>
  <si>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</si>
  <si>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</si>
  <si>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</si>
  <si>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</si>
  <si>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</si>
  <si>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</si>
  <si>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</si>
  <si>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</si>
  <si>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</si>
  <si>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</si>
  <si>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</si>
  <si>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</si>
  <si>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</si>
  <si>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</si>
  <si>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</si>
  <si>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</si>
  <si>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</si>
  <si>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</si>
  <si>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</si>
  <si>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</si>
  <si>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</si>
  <si>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</si>
  <si>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</si>
  <si>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</si>
  <si>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</si>
  <si>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</si>
  <si>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</si>
  <si>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</si>
  <si>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</si>
  <si>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</si>
  <si>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</si>
  <si>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</si>
  <si>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</si>
  <si>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</si>
  <si>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</si>
  <si>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</si>
  <si>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</si>
  <si>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</si>
  <si>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</si>
  <si>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</si>
  <si>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</si>
  <si>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</si>
  <si>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</si>
  <si>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</si>
  <si>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</si>
  <si>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</si>
  <si>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</si>
  <si>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</si>
  <si>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</si>
  <si>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</si>
  <si>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</si>
  <si>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</si>
  <si>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</si>
  <si>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</si>
  <si>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</si>
  <si>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</si>
  <si>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</si>
  <si>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</si>
  <si>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</si>
  <si>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</si>
  <si>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</si>
  <si>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</si>
  <si>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</si>
  <si>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</si>
  <si>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</si>
  <si>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</si>
  <si>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</si>
  <si>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</si>
  <si>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</si>
  <si>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</si>
  <si>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</si>
  <si>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</si>
  <si>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</si>
  <si>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</si>
  <si>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</si>
  <si>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</si>
  <si>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</si>
  <si>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</si>
  <si>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</si>
  <si>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</si>
  <si>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</si>
  <si>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</si>
  <si>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</si>
  <si>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</si>
  <si>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</si>
  <si>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</si>
  <si>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</si>
  <si>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</si>
  <si>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</si>
  <si>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</si>
  <si>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</si>
  <si>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</si>
  <si>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Hidden formula help</t>
  </si>
  <si>
    <t>Column Labels</t>
  </si>
  <si>
    <t>Grand Total</t>
  </si>
  <si>
    <t>Row Labels</t>
  </si>
  <si>
    <t>Count of state</t>
  </si>
  <si>
    <t>(All)</t>
  </si>
  <si>
    <t>musical</t>
  </si>
  <si>
    <t>plays</t>
  </si>
  <si>
    <t>spaces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</si>
  <si>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</si>
  <si>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</si>
  <si>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</si>
  <si>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</si>
  <si>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</si>
  <si>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</si>
  <si>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</si>
  <si>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</si>
  <si>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</si>
  <si>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</si>
  <si>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</si>
  <si>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</si>
  <si>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</si>
  <si>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</si>
  <si>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</si>
  <si>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</si>
  <si>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</si>
  <si>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</si>
  <si>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</si>
  <si>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</si>
  <si>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</si>
  <si>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</si>
  <si>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</si>
  <si>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</si>
  <si>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Canceled</t>
  </si>
  <si>
    <t>Total Projects</t>
  </si>
  <si>
    <t>Percentage Successful</t>
  </si>
  <si>
    <t>Percentage Failed</t>
  </si>
  <si>
    <t>Percentage Canceled</t>
  </si>
  <si>
    <t>Goal</t>
  </si>
  <si>
    <t>Number Successful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</si>
  <si>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</si>
  <si>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</si>
  <si>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</si>
  <si>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</si>
  <si>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</si>
  <si>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</si>
  <si>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</si>
  <si>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</si>
  <si>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</si>
  <si>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</si>
  <si>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</si>
  <si>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</si>
  <si>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</si>
  <si>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8000-8999</t>
  </si>
  <si>
    <t>5000-5999</t>
  </si>
  <si>
    <t>4000-4999</t>
  </si>
  <si>
    <t>3000-3999</t>
  </si>
  <si>
    <t>26000-26999</t>
  </si>
  <si>
    <t>2000-2999</t>
  </si>
  <si>
    <t>20000-20999</t>
  </si>
  <si>
    <t>1000-1999</t>
  </si>
  <si>
    <t>0-999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</si>
</sst>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17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b/>
        <i val="0"/>
        <color rgb="FF00B050"/>
      </font>
      <fill>
        <patternFill patternType="solid">
          <bgColor theme="0"/>
        </patternFill>
      </fill>
    </dxf>
    <dxf>
      <font>
        <b val="0"/>
        <i val="0"/>
        <color theme="0" tint="-0.14996795556505021"/>
      </font>
      <fill>
        <patternFill>
          <bgColor rgb="FFC00000"/>
        </patternFill>
      </fill>
    </dxf>
    <dxf>
      <font>
        <b val="0"/>
        <i val="0"/>
        <color rgb="FFC00000"/>
      </font>
      <fill>
        <patternFill>
          <bgColor theme="0" tint="-4.9989318521683403E-2"/>
        </patternFill>
      </fill>
    </dxf>
    <dxf>
      <font>
        <b/>
        <i/>
        <color theme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Countries!$A$5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Countries!$B$5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E-4A63-828C-5E853F80E01E}"/>
            </c:ext>
          </c:extLst>
        </c:ser>
        <c:ser>
          <c:idx val="1"/>
          <c:order val="1"/>
          <c:tx>
            <c:strRef>
              <c:f>Countries!$C$3:$C$4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Countries!$A$5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Countries!$C$5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0E-4A63-828C-5E853F80E01E}"/>
            </c:ext>
          </c:extLst>
        </c:ser>
        <c:ser>
          <c:idx val="2"/>
          <c:order val="2"/>
          <c:tx>
            <c:strRef>
              <c:f>Countries!$D$3:$D$4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Countries!$A$5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Countries!$D$5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E-4A63-828C-5E853F80E01E}"/>
            </c:ext>
          </c:extLst>
        </c:ser>
        <c:ser>
          <c:idx val="3"/>
          <c:order val="3"/>
          <c:tx>
            <c:strRef>
              <c:f>Countries!$E$3:$E$4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Countries!$A$5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Countries!$E$5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0E-4A63-828C-5E853F80E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9481584"/>
        <c:axId val="1685145616"/>
      </c:barChart>
      <c:catAx>
        <c:axId val="14594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145616"/>
        <c:crosses val="autoZero"/>
        <c:auto val="1"/>
        <c:lblAlgn val="ctr"/>
        <c:lblOffset val="100"/>
        <c:noMultiLvlLbl val="0"/>
      </c:catAx>
      <c:valAx>
        <c:axId val="16851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7-4F5E-878C-EE54D742B6B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 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17-4F5E-878C-EE54D742B6B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17-4F5E-878C-EE54D742B6B5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 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17-4F5E-878C-EE54D742B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9481584"/>
        <c:axId val="1685145616"/>
      </c:barChart>
      <c:catAx>
        <c:axId val="14594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145616"/>
        <c:crosses val="autoZero"/>
        <c:auto val="1"/>
        <c:lblAlgn val="ctr"/>
        <c:lblOffset val="100"/>
        <c:noMultiLvlLbl val="0"/>
      </c:catAx>
      <c:valAx>
        <c:axId val="16851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Parent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Parent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'Country Parent Category'!$B$6:$B$15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6-49AD-B71A-572F85796CF0}"/>
            </c:ext>
          </c:extLst>
        </c:ser>
        <c:ser>
          <c:idx val="1"/>
          <c:order val="1"/>
          <c:tx>
            <c:strRef>
              <c:f>'Country 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'Country Parent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'Country Parent Category'!$C$6:$C$15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6-49AD-B71A-572F85796CF0}"/>
            </c:ext>
          </c:extLst>
        </c:ser>
        <c:ser>
          <c:idx val="2"/>
          <c:order val="2"/>
          <c:tx>
            <c:strRef>
              <c:f>'Country 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Parent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'Country Parent Category'!$D$6:$D$15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C6-49AD-B71A-572F85796CF0}"/>
            </c:ext>
          </c:extLst>
        </c:ser>
        <c:ser>
          <c:idx val="3"/>
          <c:order val="3"/>
          <c:tx>
            <c:strRef>
              <c:f>'Country 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'Country Parent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'Country Parent Category'!$E$6:$E$15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C6-49AD-B71A-572F85796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9481584"/>
        <c:axId val="1685145616"/>
      </c:barChart>
      <c:catAx>
        <c:axId val="14594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145616"/>
        <c:crosses val="autoZero"/>
        <c:auto val="1"/>
        <c:lblAlgn val="ctr"/>
        <c:lblOffset val="100"/>
        <c:noMultiLvlLbl val="0"/>
      </c:catAx>
      <c:valAx>
        <c:axId val="16851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E-445B-827A-D674A04D8DFB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E-445B-827A-D674A04D8DFB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E-445B-827A-D674A04D8DFB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6E-445B-827A-D674A04D8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481584"/>
        <c:axId val="1685145616"/>
      </c:lineChart>
      <c:catAx>
        <c:axId val="14594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145616"/>
        <c:crosses val="autoZero"/>
        <c:auto val="1"/>
        <c:lblAlgn val="ctr"/>
        <c:lblOffset val="100"/>
        <c:noMultiLvlLbl val="0"/>
      </c:catAx>
      <c:valAx>
        <c:axId val="16851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analysis!PivotTable2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'Other analysis'!$A$6:$A$64</c:f>
              <c:multiLvlStrCache>
                <c:ptCount val="37"/>
                <c:lvl>
                  <c:pt idx="0">
                    <c:v>8000-8999</c:v>
                  </c:pt>
                  <c:pt idx="1">
                    <c:v>5000-5999</c:v>
                  </c:pt>
                  <c:pt idx="2">
                    <c:v>4000-4999</c:v>
                  </c:pt>
                  <c:pt idx="3">
                    <c:v>3000-3999</c:v>
                  </c:pt>
                  <c:pt idx="4">
                    <c:v>26000-26999</c:v>
                  </c:pt>
                  <c:pt idx="5">
                    <c:v>2000-2999</c:v>
                  </c:pt>
                  <c:pt idx="6">
                    <c:v>20000-20999</c:v>
                  </c:pt>
                  <c:pt idx="7">
                    <c:v>1000-1999</c:v>
                  </c:pt>
                  <c:pt idx="8">
                    <c:v>0-999</c:v>
                  </c:pt>
                  <c:pt idx="9">
                    <c:v>0-999</c:v>
                  </c:pt>
                  <c:pt idx="10">
                    <c:v>0-999</c:v>
                  </c:pt>
                  <c:pt idx="11">
                    <c:v>0-999</c:v>
                  </c:pt>
                  <c:pt idx="12">
                    <c:v>0-999</c:v>
                  </c:pt>
                  <c:pt idx="13">
                    <c:v>0-999</c:v>
                  </c:pt>
                  <c:pt idx="14">
                    <c:v>0-999</c:v>
                  </c:pt>
                  <c:pt idx="15">
                    <c:v>0-999</c:v>
                  </c:pt>
                  <c:pt idx="16">
                    <c:v>1000-1999</c:v>
                  </c:pt>
                  <c:pt idx="17">
                    <c:v>0-999</c:v>
                  </c:pt>
                  <c:pt idx="18">
                    <c:v>0-999</c:v>
                  </c:pt>
                  <c:pt idx="19">
                    <c:v>0-999</c:v>
                  </c:pt>
                  <c:pt idx="20">
                    <c:v>8000-8999</c:v>
                  </c:pt>
                  <c:pt idx="21">
                    <c:v>3000-3999</c:v>
                  </c:pt>
                  <c:pt idx="22">
                    <c:v>1000-1999</c:v>
                  </c:pt>
                  <c:pt idx="23">
                    <c:v>0-999</c:v>
                  </c:pt>
                  <c:pt idx="24">
                    <c:v>0-999</c:v>
                  </c:pt>
                  <c:pt idx="25">
                    <c:v>0-999</c:v>
                  </c:pt>
                  <c:pt idx="26">
                    <c:v>0-999</c:v>
                  </c:pt>
                  <c:pt idx="27">
                    <c:v>3000-3999</c:v>
                  </c:pt>
                  <c:pt idx="28">
                    <c:v>2000-2999</c:v>
                  </c:pt>
                  <c:pt idx="29">
                    <c:v>1000-1999</c:v>
                  </c:pt>
                  <c:pt idx="30">
                    <c:v>0-999</c:v>
                  </c:pt>
                  <c:pt idx="31">
                    <c:v>0-999</c:v>
                  </c:pt>
                  <c:pt idx="32">
                    <c:v>0-999</c:v>
                  </c:pt>
                  <c:pt idx="33">
                    <c:v>0-999</c:v>
                  </c:pt>
                  <c:pt idx="34">
                    <c:v>1000-1999</c:v>
                  </c:pt>
                  <c:pt idx="35">
                    <c:v>0-999</c:v>
                  </c:pt>
                  <c:pt idx="36">
                    <c:v>0-999</c:v>
                  </c:pt>
                </c:lvl>
                <c:lvl>
                  <c:pt idx="0">
                    <c:v>US</c:v>
                  </c:pt>
                  <c:pt idx="9">
                    <c:v>SG</c:v>
                  </c:pt>
                  <c:pt idx="10">
                    <c:v>SE</c:v>
                  </c:pt>
                  <c:pt idx="11">
                    <c:v>NZ</c:v>
                  </c:pt>
                  <c:pt idx="12">
                    <c:v>NO</c:v>
                  </c:pt>
                  <c:pt idx="13">
                    <c:v>NL</c:v>
                  </c:pt>
                  <c:pt idx="14">
                    <c:v>MX</c:v>
                  </c:pt>
                  <c:pt idx="15">
                    <c:v>LU</c:v>
                  </c:pt>
                  <c:pt idx="16">
                    <c:v>IT</c:v>
                  </c:pt>
                  <c:pt idx="18">
                    <c:v>IE</c:v>
                  </c:pt>
                  <c:pt idx="19">
                    <c:v>HK</c:v>
                  </c:pt>
                  <c:pt idx="20">
                    <c:v>GB</c:v>
                  </c:pt>
                  <c:pt idx="24">
                    <c:v>FR</c:v>
                  </c:pt>
                  <c:pt idx="25">
                    <c:v>ES</c:v>
                  </c:pt>
                  <c:pt idx="26">
                    <c:v>DK</c:v>
                  </c:pt>
                  <c:pt idx="27">
                    <c:v>DE</c:v>
                  </c:pt>
                  <c:pt idx="31">
                    <c:v>CH</c:v>
                  </c:pt>
                  <c:pt idx="32">
                    <c:v>CA</c:v>
                  </c:pt>
                  <c:pt idx="33">
                    <c:v>BE</c:v>
                  </c:pt>
                  <c:pt idx="34">
                    <c:v>AU</c:v>
                  </c:pt>
                  <c:pt idx="36">
                    <c:v>AT</c:v>
                  </c:pt>
                </c:lvl>
              </c:multiLvlStrCache>
            </c:multiLvlStrRef>
          </c:cat>
          <c:val>
            <c:numRef>
              <c:f>'Other analysis'!$B$6:$B$64</c:f>
              <c:numCache>
                <c:formatCode>General</c:formatCode>
                <c:ptCount val="37"/>
                <c:pt idx="7">
                  <c:v>1</c:v>
                </c:pt>
                <c:pt idx="8">
                  <c:v>256</c:v>
                </c:pt>
                <c:pt idx="10">
                  <c:v>5</c:v>
                </c:pt>
                <c:pt idx="11">
                  <c:v>4</c:v>
                </c:pt>
                <c:pt idx="13">
                  <c:v>4</c:v>
                </c:pt>
                <c:pt idx="14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3">
                  <c:v>25</c:v>
                </c:pt>
                <c:pt idx="24">
                  <c:v>5</c:v>
                </c:pt>
                <c:pt idx="25">
                  <c:v>1</c:v>
                </c:pt>
                <c:pt idx="26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17</c:v>
                </c:pt>
                <c:pt idx="3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C-47A6-B5BE-C06960E55F60}"/>
            </c:ext>
          </c:extLst>
        </c:ser>
        <c:ser>
          <c:idx val="1"/>
          <c:order val="1"/>
          <c:tx>
            <c:strRef>
              <c:f>'Other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'Other analysis'!$A$6:$A$64</c:f>
              <c:multiLvlStrCache>
                <c:ptCount val="37"/>
                <c:lvl>
                  <c:pt idx="0">
                    <c:v>8000-8999</c:v>
                  </c:pt>
                  <c:pt idx="1">
                    <c:v>5000-5999</c:v>
                  </c:pt>
                  <c:pt idx="2">
                    <c:v>4000-4999</c:v>
                  </c:pt>
                  <c:pt idx="3">
                    <c:v>3000-3999</c:v>
                  </c:pt>
                  <c:pt idx="4">
                    <c:v>26000-26999</c:v>
                  </c:pt>
                  <c:pt idx="5">
                    <c:v>2000-2999</c:v>
                  </c:pt>
                  <c:pt idx="6">
                    <c:v>20000-20999</c:v>
                  </c:pt>
                  <c:pt idx="7">
                    <c:v>1000-1999</c:v>
                  </c:pt>
                  <c:pt idx="8">
                    <c:v>0-999</c:v>
                  </c:pt>
                  <c:pt idx="9">
                    <c:v>0-999</c:v>
                  </c:pt>
                  <c:pt idx="10">
                    <c:v>0-999</c:v>
                  </c:pt>
                  <c:pt idx="11">
                    <c:v>0-999</c:v>
                  </c:pt>
                  <c:pt idx="12">
                    <c:v>0-999</c:v>
                  </c:pt>
                  <c:pt idx="13">
                    <c:v>0-999</c:v>
                  </c:pt>
                  <c:pt idx="14">
                    <c:v>0-999</c:v>
                  </c:pt>
                  <c:pt idx="15">
                    <c:v>0-999</c:v>
                  </c:pt>
                  <c:pt idx="16">
                    <c:v>1000-1999</c:v>
                  </c:pt>
                  <c:pt idx="17">
                    <c:v>0-999</c:v>
                  </c:pt>
                  <c:pt idx="18">
                    <c:v>0-999</c:v>
                  </c:pt>
                  <c:pt idx="19">
                    <c:v>0-999</c:v>
                  </c:pt>
                  <c:pt idx="20">
                    <c:v>8000-8999</c:v>
                  </c:pt>
                  <c:pt idx="21">
                    <c:v>3000-3999</c:v>
                  </c:pt>
                  <c:pt idx="22">
                    <c:v>1000-1999</c:v>
                  </c:pt>
                  <c:pt idx="23">
                    <c:v>0-999</c:v>
                  </c:pt>
                  <c:pt idx="24">
                    <c:v>0-999</c:v>
                  </c:pt>
                  <c:pt idx="25">
                    <c:v>0-999</c:v>
                  </c:pt>
                  <c:pt idx="26">
                    <c:v>0-999</c:v>
                  </c:pt>
                  <c:pt idx="27">
                    <c:v>3000-3999</c:v>
                  </c:pt>
                  <c:pt idx="28">
                    <c:v>2000-2999</c:v>
                  </c:pt>
                  <c:pt idx="29">
                    <c:v>1000-1999</c:v>
                  </c:pt>
                  <c:pt idx="30">
                    <c:v>0-999</c:v>
                  </c:pt>
                  <c:pt idx="31">
                    <c:v>0-999</c:v>
                  </c:pt>
                  <c:pt idx="32">
                    <c:v>0-999</c:v>
                  </c:pt>
                  <c:pt idx="33">
                    <c:v>0-999</c:v>
                  </c:pt>
                  <c:pt idx="34">
                    <c:v>1000-1999</c:v>
                  </c:pt>
                  <c:pt idx="35">
                    <c:v>0-999</c:v>
                  </c:pt>
                  <c:pt idx="36">
                    <c:v>0-999</c:v>
                  </c:pt>
                </c:lvl>
                <c:lvl>
                  <c:pt idx="0">
                    <c:v>US</c:v>
                  </c:pt>
                  <c:pt idx="9">
                    <c:v>SG</c:v>
                  </c:pt>
                  <c:pt idx="10">
                    <c:v>SE</c:v>
                  </c:pt>
                  <c:pt idx="11">
                    <c:v>NZ</c:v>
                  </c:pt>
                  <c:pt idx="12">
                    <c:v>NO</c:v>
                  </c:pt>
                  <c:pt idx="13">
                    <c:v>NL</c:v>
                  </c:pt>
                  <c:pt idx="14">
                    <c:v>MX</c:v>
                  </c:pt>
                  <c:pt idx="15">
                    <c:v>LU</c:v>
                  </c:pt>
                  <c:pt idx="16">
                    <c:v>IT</c:v>
                  </c:pt>
                  <c:pt idx="18">
                    <c:v>IE</c:v>
                  </c:pt>
                  <c:pt idx="19">
                    <c:v>HK</c:v>
                  </c:pt>
                  <c:pt idx="20">
                    <c:v>GB</c:v>
                  </c:pt>
                  <c:pt idx="24">
                    <c:v>FR</c:v>
                  </c:pt>
                  <c:pt idx="25">
                    <c:v>ES</c:v>
                  </c:pt>
                  <c:pt idx="26">
                    <c:v>DK</c:v>
                  </c:pt>
                  <c:pt idx="27">
                    <c:v>DE</c:v>
                  </c:pt>
                  <c:pt idx="31">
                    <c:v>CH</c:v>
                  </c:pt>
                  <c:pt idx="32">
                    <c:v>CA</c:v>
                  </c:pt>
                  <c:pt idx="33">
                    <c:v>BE</c:v>
                  </c:pt>
                  <c:pt idx="34">
                    <c:v>AU</c:v>
                  </c:pt>
                  <c:pt idx="36">
                    <c:v>AT</c:v>
                  </c:pt>
                </c:lvl>
              </c:multiLvlStrCache>
            </c:multiLvlStrRef>
          </c:cat>
          <c:val>
            <c:numRef>
              <c:f>'Other analysis'!$C$6:$C$64</c:f>
              <c:numCache>
                <c:formatCode>General</c:formatCode>
                <c:ptCount val="37"/>
                <c:pt idx="8">
                  <c:v>1097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14</c:v>
                </c:pt>
                <c:pt idx="14">
                  <c:v>8</c:v>
                </c:pt>
                <c:pt idx="17">
                  <c:v>19</c:v>
                </c:pt>
                <c:pt idx="18">
                  <c:v>4</c:v>
                </c:pt>
                <c:pt idx="19">
                  <c:v>2</c:v>
                </c:pt>
                <c:pt idx="23">
                  <c:v>205</c:v>
                </c:pt>
                <c:pt idx="24">
                  <c:v>10</c:v>
                </c:pt>
                <c:pt idx="25">
                  <c:v>9</c:v>
                </c:pt>
                <c:pt idx="26">
                  <c:v>6</c:v>
                </c:pt>
                <c:pt idx="30">
                  <c:v>27</c:v>
                </c:pt>
                <c:pt idx="31">
                  <c:v>2</c:v>
                </c:pt>
                <c:pt idx="32">
                  <c:v>64</c:v>
                </c:pt>
                <c:pt idx="33">
                  <c:v>1</c:v>
                </c:pt>
                <c:pt idx="34">
                  <c:v>1</c:v>
                </c:pt>
                <c:pt idx="35">
                  <c:v>40</c:v>
                </c:pt>
                <c:pt idx="3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EFC-47A6-B5BE-C06960E55F60}"/>
            </c:ext>
          </c:extLst>
        </c:ser>
        <c:ser>
          <c:idx val="2"/>
          <c:order val="2"/>
          <c:tx>
            <c:strRef>
              <c:f>'Other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'Other analysis'!$A$6:$A$64</c:f>
              <c:multiLvlStrCache>
                <c:ptCount val="37"/>
                <c:lvl>
                  <c:pt idx="0">
                    <c:v>8000-8999</c:v>
                  </c:pt>
                  <c:pt idx="1">
                    <c:v>5000-5999</c:v>
                  </c:pt>
                  <c:pt idx="2">
                    <c:v>4000-4999</c:v>
                  </c:pt>
                  <c:pt idx="3">
                    <c:v>3000-3999</c:v>
                  </c:pt>
                  <c:pt idx="4">
                    <c:v>26000-26999</c:v>
                  </c:pt>
                  <c:pt idx="5">
                    <c:v>2000-2999</c:v>
                  </c:pt>
                  <c:pt idx="6">
                    <c:v>20000-20999</c:v>
                  </c:pt>
                  <c:pt idx="7">
                    <c:v>1000-1999</c:v>
                  </c:pt>
                  <c:pt idx="8">
                    <c:v>0-999</c:v>
                  </c:pt>
                  <c:pt idx="9">
                    <c:v>0-999</c:v>
                  </c:pt>
                  <c:pt idx="10">
                    <c:v>0-999</c:v>
                  </c:pt>
                  <c:pt idx="11">
                    <c:v>0-999</c:v>
                  </c:pt>
                  <c:pt idx="12">
                    <c:v>0-999</c:v>
                  </c:pt>
                  <c:pt idx="13">
                    <c:v>0-999</c:v>
                  </c:pt>
                  <c:pt idx="14">
                    <c:v>0-999</c:v>
                  </c:pt>
                  <c:pt idx="15">
                    <c:v>0-999</c:v>
                  </c:pt>
                  <c:pt idx="16">
                    <c:v>1000-1999</c:v>
                  </c:pt>
                  <c:pt idx="17">
                    <c:v>0-999</c:v>
                  </c:pt>
                  <c:pt idx="18">
                    <c:v>0-999</c:v>
                  </c:pt>
                  <c:pt idx="19">
                    <c:v>0-999</c:v>
                  </c:pt>
                  <c:pt idx="20">
                    <c:v>8000-8999</c:v>
                  </c:pt>
                  <c:pt idx="21">
                    <c:v>3000-3999</c:v>
                  </c:pt>
                  <c:pt idx="22">
                    <c:v>1000-1999</c:v>
                  </c:pt>
                  <c:pt idx="23">
                    <c:v>0-999</c:v>
                  </c:pt>
                  <c:pt idx="24">
                    <c:v>0-999</c:v>
                  </c:pt>
                  <c:pt idx="25">
                    <c:v>0-999</c:v>
                  </c:pt>
                  <c:pt idx="26">
                    <c:v>0-999</c:v>
                  </c:pt>
                  <c:pt idx="27">
                    <c:v>3000-3999</c:v>
                  </c:pt>
                  <c:pt idx="28">
                    <c:v>2000-2999</c:v>
                  </c:pt>
                  <c:pt idx="29">
                    <c:v>1000-1999</c:v>
                  </c:pt>
                  <c:pt idx="30">
                    <c:v>0-999</c:v>
                  </c:pt>
                  <c:pt idx="31">
                    <c:v>0-999</c:v>
                  </c:pt>
                  <c:pt idx="32">
                    <c:v>0-999</c:v>
                  </c:pt>
                  <c:pt idx="33">
                    <c:v>0-999</c:v>
                  </c:pt>
                  <c:pt idx="34">
                    <c:v>1000-1999</c:v>
                  </c:pt>
                  <c:pt idx="35">
                    <c:v>0-999</c:v>
                  </c:pt>
                  <c:pt idx="36">
                    <c:v>0-999</c:v>
                  </c:pt>
                </c:lvl>
                <c:lvl>
                  <c:pt idx="0">
                    <c:v>US</c:v>
                  </c:pt>
                  <c:pt idx="9">
                    <c:v>SG</c:v>
                  </c:pt>
                  <c:pt idx="10">
                    <c:v>SE</c:v>
                  </c:pt>
                  <c:pt idx="11">
                    <c:v>NZ</c:v>
                  </c:pt>
                  <c:pt idx="12">
                    <c:v>NO</c:v>
                  </c:pt>
                  <c:pt idx="13">
                    <c:v>NL</c:v>
                  </c:pt>
                  <c:pt idx="14">
                    <c:v>MX</c:v>
                  </c:pt>
                  <c:pt idx="15">
                    <c:v>LU</c:v>
                  </c:pt>
                  <c:pt idx="16">
                    <c:v>IT</c:v>
                  </c:pt>
                  <c:pt idx="18">
                    <c:v>IE</c:v>
                  </c:pt>
                  <c:pt idx="19">
                    <c:v>HK</c:v>
                  </c:pt>
                  <c:pt idx="20">
                    <c:v>GB</c:v>
                  </c:pt>
                  <c:pt idx="24">
                    <c:v>FR</c:v>
                  </c:pt>
                  <c:pt idx="25">
                    <c:v>ES</c:v>
                  </c:pt>
                  <c:pt idx="26">
                    <c:v>DK</c:v>
                  </c:pt>
                  <c:pt idx="27">
                    <c:v>DE</c:v>
                  </c:pt>
                  <c:pt idx="31">
                    <c:v>CH</c:v>
                  </c:pt>
                  <c:pt idx="32">
                    <c:v>CA</c:v>
                  </c:pt>
                  <c:pt idx="33">
                    <c:v>BE</c:v>
                  </c:pt>
                  <c:pt idx="34">
                    <c:v>AU</c:v>
                  </c:pt>
                  <c:pt idx="36">
                    <c:v>AT</c:v>
                  </c:pt>
                </c:lvl>
              </c:multiLvlStrCache>
            </c:multiLvlStrRef>
          </c:cat>
          <c:val>
            <c:numRef>
              <c:f>'Other analysis'!$D$6:$D$64</c:f>
              <c:numCache>
                <c:formatCode>General</c:formatCode>
                <c:ptCount val="37"/>
                <c:pt idx="8">
                  <c:v>33</c:v>
                </c:pt>
                <c:pt idx="13">
                  <c:v>1</c:v>
                </c:pt>
                <c:pt idx="14">
                  <c:v>3</c:v>
                </c:pt>
                <c:pt idx="18">
                  <c:v>1</c:v>
                </c:pt>
                <c:pt idx="23">
                  <c:v>8</c:v>
                </c:pt>
                <c:pt idx="24">
                  <c:v>2</c:v>
                </c:pt>
                <c:pt idx="32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EFC-47A6-B5BE-C06960E55F60}"/>
            </c:ext>
          </c:extLst>
        </c:ser>
        <c:ser>
          <c:idx val="3"/>
          <c:order val="3"/>
          <c:tx>
            <c:strRef>
              <c:f>'Other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multiLvlStrRef>
              <c:f>'Other analysis'!$A$6:$A$64</c:f>
              <c:multiLvlStrCache>
                <c:ptCount val="37"/>
                <c:lvl>
                  <c:pt idx="0">
                    <c:v>8000-8999</c:v>
                  </c:pt>
                  <c:pt idx="1">
                    <c:v>5000-5999</c:v>
                  </c:pt>
                  <c:pt idx="2">
                    <c:v>4000-4999</c:v>
                  </c:pt>
                  <c:pt idx="3">
                    <c:v>3000-3999</c:v>
                  </c:pt>
                  <c:pt idx="4">
                    <c:v>26000-26999</c:v>
                  </c:pt>
                  <c:pt idx="5">
                    <c:v>2000-2999</c:v>
                  </c:pt>
                  <c:pt idx="6">
                    <c:v>20000-20999</c:v>
                  </c:pt>
                  <c:pt idx="7">
                    <c:v>1000-1999</c:v>
                  </c:pt>
                  <c:pt idx="8">
                    <c:v>0-999</c:v>
                  </c:pt>
                  <c:pt idx="9">
                    <c:v>0-999</c:v>
                  </c:pt>
                  <c:pt idx="10">
                    <c:v>0-999</c:v>
                  </c:pt>
                  <c:pt idx="11">
                    <c:v>0-999</c:v>
                  </c:pt>
                  <c:pt idx="12">
                    <c:v>0-999</c:v>
                  </c:pt>
                  <c:pt idx="13">
                    <c:v>0-999</c:v>
                  </c:pt>
                  <c:pt idx="14">
                    <c:v>0-999</c:v>
                  </c:pt>
                  <c:pt idx="15">
                    <c:v>0-999</c:v>
                  </c:pt>
                  <c:pt idx="16">
                    <c:v>1000-1999</c:v>
                  </c:pt>
                  <c:pt idx="17">
                    <c:v>0-999</c:v>
                  </c:pt>
                  <c:pt idx="18">
                    <c:v>0-999</c:v>
                  </c:pt>
                  <c:pt idx="19">
                    <c:v>0-999</c:v>
                  </c:pt>
                  <c:pt idx="20">
                    <c:v>8000-8999</c:v>
                  </c:pt>
                  <c:pt idx="21">
                    <c:v>3000-3999</c:v>
                  </c:pt>
                  <c:pt idx="22">
                    <c:v>1000-1999</c:v>
                  </c:pt>
                  <c:pt idx="23">
                    <c:v>0-999</c:v>
                  </c:pt>
                  <c:pt idx="24">
                    <c:v>0-999</c:v>
                  </c:pt>
                  <c:pt idx="25">
                    <c:v>0-999</c:v>
                  </c:pt>
                  <c:pt idx="26">
                    <c:v>0-999</c:v>
                  </c:pt>
                  <c:pt idx="27">
                    <c:v>3000-3999</c:v>
                  </c:pt>
                  <c:pt idx="28">
                    <c:v>2000-2999</c:v>
                  </c:pt>
                  <c:pt idx="29">
                    <c:v>1000-1999</c:v>
                  </c:pt>
                  <c:pt idx="30">
                    <c:v>0-999</c:v>
                  </c:pt>
                  <c:pt idx="31">
                    <c:v>0-999</c:v>
                  </c:pt>
                  <c:pt idx="32">
                    <c:v>0-999</c:v>
                  </c:pt>
                  <c:pt idx="33">
                    <c:v>0-999</c:v>
                  </c:pt>
                  <c:pt idx="34">
                    <c:v>1000-1999</c:v>
                  </c:pt>
                  <c:pt idx="35">
                    <c:v>0-999</c:v>
                  </c:pt>
                  <c:pt idx="36">
                    <c:v>0-999</c:v>
                  </c:pt>
                </c:lvl>
                <c:lvl>
                  <c:pt idx="0">
                    <c:v>US</c:v>
                  </c:pt>
                  <c:pt idx="9">
                    <c:v>SG</c:v>
                  </c:pt>
                  <c:pt idx="10">
                    <c:v>SE</c:v>
                  </c:pt>
                  <c:pt idx="11">
                    <c:v>NZ</c:v>
                  </c:pt>
                  <c:pt idx="12">
                    <c:v>NO</c:v>
                  </c:pt>
                  <c:pt idx="13">
                    <c:v>NL</c:v>
                  </c:pt>
                  <c:pt idx="14">
                    <c:v>MX</c:v>
                  </c:pt>
                  <c:pt idx="15">
                    <c:v>LU</c:v>
                  </c:pt>
                  <c:pt idx="16">
                    <c:v>IT</c:v>
                  </c:pt>
                  <c:pt idx="18">
                    <c:v>IE</c:v>
                  </c:pt>
                  <c:pt idx="19">
                    <c:v>HK</c:v>
                  </c:pt>
                  <c:pt idx="20">
                    <c:v>GB</c:v>
                  </c:pt>
                  <c:pt idx="24">
                    <c:v>FR</c:v>
                  </c:pt>
                  <c:pt idx="25">
                    <c:v>ES</c:v>
                  </c:pt>
                  <c:pt idx="26">
                    <c:v>DK</c:v>
                  </c:pt>
                  <c:pt idx="27">
                    <c:v>DE</c:v>
                  </c:pt>
                  <c:pt idx="31">
                    <c:v>CH</c:v>
                  </c:pt>
                  <c:pt idx="32">
                    <c:v>CA</c:v>
                  </c:pt>
                  <c:pt idx="33">
                    <c:v>BE</c:v>
                  </c:pt>
                  <c:pt idx="34">
                    <c:v>AU</c:v>
                  </c:pt>
                  <c:pt idx="36">
                    <c:v>AT</c:v>
                  </c:pt>
                </c:lvl>
              </c:multiLvlStrCache>
            </c:multiLvlStrRef>
          </c:cat>
          <c:val>
            <c:numRef>
              <c:f>'Other analysis'!$E$6:$E$64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7">
                  <c:v>28</c:v>
                </c:pt>
                <c:pt idx="8">
                  <c:v>1603</c:v>
                </c:pt>
                <c:pt idx="9">
                  <c:v>1</c:v>
                </c:pt>
                <c:pt idx="10">
                  <c:v>7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6</c:v>
                </c:pt>
                <c:pt idx="18">
                  <c:v>8</c:v>
                </c:pt>
                <c:pt idx="20">
                  <c:v>1</c:v>
                </c:pt>
                <c:pt idx="21">
                  <c:v>1</c:v>
                </c:pt>
                <c:pt idx="22">
                  <c:v>5</c:v>
                </c:pt>
                <c:pt idx="23">
                  <c:v>359</c:v>
                </c:pt>
                <c:pt idx="24">
                  <c:v>10</c:v>
                </c:pt>
                <c:pt idx="25">
                  <c:v>11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18</c:v>
                </c:pt>
                <c:pt idx="31">
                  <c:v>1</c:v>
                </c:pt>
                <c:pt idx="32">
                  <c:v>64</c:v>
                </c:pt>
                <c:pt idx="33">
                  <c:v>1</c:v>
                </c:pt>
                <c:pt idx="34">
                  <c:v>2</c:v>
                </c:pt>
                <c:pt idx="35">
                  <c:v>17</c:v>
                </c:pt>
                <c:pt idx="3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EFC-47A6-B5BE-C06960E55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9481584"/>
        <c:axId val="1685145616"/>
      </c:barChart>
      <c:catAx>
        <c:axId val="14594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145616"/>
        <c:crosses val="autoZero"/>
        <c:auto val="1"/>
        <c:lblAlgn val="ctr"/>
        <c:lblOffset val="100"/>
        <c:noMultiLvlLbl val="0"/>
      </c:catAx>
      <c:valAx>
        <c:axId val="16851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D-4CDD-8DA3-6A0176A6F6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D-4CDD-8DA3-6A0176A6F6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D-4CDD-8DA3-6A0176A6F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9499824"/>
        <c:axId val="1882667264"/>
      </c:lineChart>
      <c:catAx>
        <c:axId val="162949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667264"/>
        <c:crosses val="autoZero"/>
        <c:auto val="1"/>
        <c:lblAlgn val="ctr"/>
        <c:lblOffset val="100"/>
        <c:noMultiLvlLbl val="0"/>
      </c:catAx>
      <c:valAx>
        <c:axId val="18826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49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5</xdr:row>
      <xdr:rowOff>156210</xdr:rowOff>
    </xdr:from>
    <xdr:to>
      <xdr:col>12</xdr:col>
      <xdr:colOff>365760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C6FE2-8F71-44A7-9CA3-12AEF36DF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4</xdr:row>
      <xdr:rowOff>3810</xdr:rowOff>
    </xdr:from>
    <xdr:to>
      <xdr:col>15</xdr:col>
      <xdr:colOff>487680</xdr:colOff>
      <xdr:row>19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D45B6-1DE0-4FCE-A503-522FE075E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5</xdr:row>
      <xdr:rowOff>95250</xdr:rowOff>
    </xdr:from>
    <xdr:to>
      <xdr:col>14</xdr:col>
      <xdr:colOff>480060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F1706-4FE2-45FC-9385-4D2237C3A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5</xdr:row>
      <xdr:rowOff>95250</xdr:rowOff>
    </xdr:from>
    <xdr:to>
      <xdr:col>14</xdr:col>
      <xdr:colOff>480060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D8F4C-D0B7-491B-BF28-073F23CDC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4</xdr:row>
      <xdr:rowOff>34290</xdr:rowOff>
    </xdr:from>
    <xdr:to>
      <xdr:col>24</xdr:col>
      <xdr:colOff>365760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3526B-21E5-499E-ADD6-31328301D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952500</xdr:colOff>
      <xdr:row>15</xdr:row>
      <xdr:rowOff>11430</xdr:rowOff>
    </xdr:from>
    <xdr:to>
      <xdr:col>7</xdr:col>
      <xdr:colOff>960120</xdr:colOff>
      <xdr:row>37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E54EB-AA76-4CB0-A441-218375A4C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" refreshedDate="43613.929342013886" createdVersion="6" refreshedVersion="6" minRefreshableVersion="3" recordCount="4114" xr:uid="{B3422692-04D4-494C-8FAC-4E21C973671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a Ended Conversion" numFmtId="14">
      <sharedItems containsSemiMixedTypes="0" containsNonDate="0" containsDate="1" containsString="0" minDate="2009-08-10T11:26:00" maxDate="2017-05-03T11:12:00"/>
    </cacheField>
    <cacheField name="launched_at" numFmtId="0">
      <sharedItems containsSemiMixedTypes="0" containsString="0" containsNumber="1" containsInteger="1" minValue="1242532513" maxValue="1489591807"/>
    </cacheField>
    <cacheField name="Data Created Conversion" numFmtId="14">
      <sharedItems containsSemiMixedTypes="0" containsNonDate="0" containsDate="1" containsString="0" minDate="2009-05-16T19:55:13" maxDate="2017-03-15T07:30:07" count="4114">
        <d v="2016-08-11T02:21:47"/>
        <d v="2015-04-20T14:17:22"/>
        <d v="2014-08-31T14:29:43"/>
        <d v="2014-05-19T13:58:12"/>
        <d v="2016-06-20T12:06:01"/>
        <d v="2016-05-01T11:23:04"/>
        <d v="2015-08-05T13:50:18"/>
        <d v="2015-04-02T01:50:34"/>
        <d v="2015-08-23T05:46:33"/>
        <d v="2015-02-17T20:45:32"/>
        <d v="2016-07-07T17:32:22"/>
        <d v="2014-11-26T10:25:40"/>
        <d v="2014-09-21T17:50:28"/>
        <d v="2015-06-16T13:54:51"/>
        <d v="2015-08-27T15:04:14"/>
        <d v="2015-12-13T07:48:44"/>
        <d v="2015-02-12T01:28:43"/>
        <d v="2015-01-29T05:45:08"/>
        <d v="2015-03-09T10:12:56"/>
        <d v="2015-07-06T11:46:39"/>
        <d v="2015-10-27T14:55:45"/>
        <d v="2016-12-07T16:17:12"/>
        <d v="2017-02-01T11:30:34"/>
        <d v="2014-08-05T20:23:35"/>
        <d v="2014-09-29T14:26:06"/>
        <d v="2015-05-11T08:05:32"/>
        <d v="2016-08-01T18:58:22"/>
        <d v="2015-09-08T14:16:04"/>
        <d v="2016-07-15T16:06:23"/>
        <d v="2014-11-16T00:52:47"/>
        <d v="2015-06-10T14:08:55"/>
        <d v="2015-01-27T12:06:04"/>
        <d v="2016-04-21T17:09:10"/>
        <d v="2015-05-10T21:38:46"/>
        <d v="2016-03-09T15:04:14"/>
        <d v="2015-06-09T13:27:21"/>
        <d v="2015-04-02T08:28:25"/>
        <d v="2016-01-14T14:24:57"/>
        <d v="2015-12-03T15:00:51"/>
        <d v="2016-08-30T13:52:52"/>
        <d v="2015-06-09T13:48:17"/>
        <d v="2015-11-12T18:01:39"/>
        <d v="2016-12-09T15:06:00"/>
        <d v="2015-10-08T13:49:00"/>
        <d v="2009-09-14T13:38:02"/>
        <d v="2015-08-12T07:07:02"/>
        <d v="2013-07-01T00:41:53"/>
        <d v="2016-08-08T23:38:46"/>
        <d v="2014-10-07T10:16:58"/>
        <d v="2013-10-03T11:03:16"/>
        <d v="2013-12-26T09:09:51"/>
        <d v="2014-07-17T10:25:12"/>
        <d v="2013-05-13T12:19:27"/>
        <d v="2011-06-10T19:02:21"/>
        <d v="2012-05-11T20:01:23"/>
        <d v="2014-07-07T15:45:24"/>
        <d v="2015-04-05T18:04:03"/>
        <d v="2012-03-19T12:02:14"/>
        <d v="2015-03-02T13:51:49"/>
        <d v="2016-10-26T06:16:34"/>
        <d v="2016-12-09T17:18:20"/>
        <d v="2012-07-23T15:14:45"/>
        <d v="2015-12-28T15:34:59"/>
        <d v="2016-08-13T16:50:30"/>
        <d v="2015-04-20T09:25:38"/>
        <d v="2015-06-16T11:51:45"/>
        <d v="2011-06-08T21:37:31"/>
        <d v="2016-01-30T20:13:59"/>
        <d v="2015-03-28T10:41:20"/>
        <d v="2015-08-07T06:47:04"/>
        <d v="2016-01-11T08:42:44"/>
        <d v="2015-11-10T06:48:16"/>
        <d v="2016-05-13T00:29:03"/>
        <d v="2015-02-22T13:11:45"/>
        <d v="2016-11-18T01:20:15"/>
        <d v="2015-06-10T10:50:49"/>
        <d v="2014-12-02T12:13:14"/>
        <d v="2015-10-05T09:11:28"/>
        <d v="2015-07-02T16:18:24"/>
        <d v="2015-02-20T09:45:19"/>
        <d v="2015-10-06T01:22:57"/>
        <d v="2015-05-19T11:03:35"/>
        <d v="2014-07-28T16:50:56"/>
        <d v="2015-10-23T11:48:56"/>
        <d v="2015-03-23T11:56:26"/>
        <d v="2015-11-20T05:27:17"/>
        <d v="2016-08-02T16:45:46"/>
        <d v="2016-05-24T17:29:00"/>
        <d v="2015-08-25T18:55:59"/>
        <d v="2017-01-26T01:01:47"/>
        <d v="2015-11-09T11:26:43"/>
        <d v="2015-04-27T16:13:17"/>
        <d v="2015-04-14T15:44:01"/>
        <d v="2017-02-24T13:29:37"/>
        <d v="2014-06-13T08:37:37"/>
        <d v="2015-10-26T07:49:25"/>
        <d v="2017-01-27T15:05:18"/>
        <d v="2015-07-04T08:09:30"/>
        <d v="2016-11-02T15:53:03"/>
        <d v="2014-07-17T15:38:22"/>
        <d v="2016-10-27T10:20:13"/>
        <d v="2016-11-16T12:36:10"/>
        <d v="2015-08-10T20:09:21"/>
        <d v="2015-01-17T10:48:03"/>
        <d v="2013-11-15T20:58:10"/>
        <d v="2013-01-15T15:59:29"/>
        <d v="2015-09-01T09:22:11"/>
        <d v="2012-04-27T15:00:55"/>
        <d v="2012-10-29T08:31:48"/>
        <d v="2010-04-23T11:28:34"/>
        <d v="2014-02-10T20:33:10"/>
        <d v="2011-08-11T20:37:03"/>
        <d v="2010-06-11T11:14:15"/>
        <d v="2014-01-02T16:07:25"/>
        <d v="2012-07-26T10:19:07"/>
        <d v="2010-09-13T12:28:54"/>
        <d v="2013-10-15T08:07:02"/>
        <d v="2010-06-08T16:28:50"/>
        <d v="2012-04-14T11:44:55"/>
        <d v="2012-03-09T21:42:49"/>
        <d v="2011-12-05T16:34:49"/>
        <d v="2016-05-01T10:45:06"/>
        <d v="2016-09-01T00:33:45"/>
        <d v="2014-07-10T17:26:32"/>
        <d v="2015-11-11T12:26:00"/>
        <d v="2016-01-13T02:20:45"/>
        <d v="2015-08-15T11:07:57"/>
        <d v="2014-07-29T16:20:25"/>
        <d v="2016-04-23T11:08:15"/>
        <d v="2014-07-11T12:26:39"/>
        <d v="2016-02-06T15:49:05"/>
        <d v="2015-02-23T09:16:17"/>
        <d v="2016-11-04T12:54:43"/>
        <d v="2015-02-12T13:37:23"/>
        <d v="2015-02-11T10:57:36"/>
        <d v="2016-03-02T22:38:28"/>
        <d v="2016-07-31T16:44:22"/>
        <d v="2015-10-18T10:04:53"/>
        <d v="2014-07-09T13:53:24"/>
        <d v="2014-05-16T09:08:07"/>
        <d v="2014-06-23T12:40:24"/>
        <d v="2011-09-13T12:56:40"/>
        <d v="2013-05-16T08:53:45"/>
        <d v="2015-07-27T06:58:50"/>
        <d v="2015-11-24T13:47:48"/>
        <d v="2015-07-07T03:05:21"/>
        <d v="2015-06-09T08:47:30"/>
        <d v="2015-01-17T16:08:47"/>
        <d v="2015-03-29T20:22:00"/>
        <d v="2014-08-20T15:19:43"/>
        <d v="2015-08-07T18:27:43"/>
        <d v="2015-01-24T17:42:42"/>
        <d v="2015-05-30T09:26:05"/>
        <d v="2015-04-28T07:06:29"/>
        <d v="2014-07-10T09:22:00"/>
        <d v="2016-05-19T09:23:02"/>
        <d v="2014-07-21T08:22:32"/>
        <d v="2014-09-15T07:51:36"/>
        <d v="2014-07-07T14:03:36"/>
        <d v="2011-01-25T15:20:30"/>
        <d v="2015-07-08T14:36:08"/>
        <d v="2015-01-03T10:55:42"/>
        <d v="2012-07-20T08:19:24"/>
        <d v="2012-08-03T22:47:45"/>
        <d v="2011-12-06T15:06:07"/>
        <d v="2016-12-27T17:26:48"/>
        <d v="2014-06-15T18:33:45"/>
        <d v="2014-07-16T06:17:33"/>
        <d v="2014-11-01T19:12:15"/>
        <d v="2015-10-22T14:13:39"/>
        <d v="2015-03-29T19:09:19"/>
        <d v="2015-06-25T01:22:00"/>
        <d v="2015-03-10T17:27:22"/>
        <d v="2015-06-20T10:43:48"/>
        <d v="2016-04-25T07:29:18"/>
        <d v="2016-12-03T14:13:29"/>
        <d v="2015-07-14T12:57:42"/>
        <d v="2015-05-15T05:00:55"/>
        <d v="2016-04-01T02:44:38"/>
        <d v="2015-04-21T14:28:38"/>
        <d v="2015-03-23T11:28:25"/>
        <d v="2014-06-28T08:52:43"/>
        <d v="2017-03-01T08:42:27"/>
        <d v="2015-10-12T13:30:44"/>
        <d v="2014-07-11T08:56:00"/>
        <d v="2015-11-03T20:54:56"/>
        <d v="2014-10-03T13:31:38"/>
        <d v="2012-05-23T20:49:23"/>
        <d v="2016-07-03T14:01:11"/>
        <d v="2012-10-16T06:40:52"/>
        <d v="2013-05-17T12:47:55"/>
        <d v="2011-07-28T10:57:11"/>
        <d v="2014-07-18T03:24:19"/>
        <d v="2015-02-17T17:13:44"/>
        <d v="2017-02-16T02:14:42"/>
        <d v="2015-04-27T11:47:19"/>
        <d v="2015-08-02T22:47:27"/>
        <d v="2015-07-02T22:03:10"/>
        <d v="2015-08-25T06:43:52"/>
        <d v="2009-09-23T05:35:16"/>
        <d v="2013-04-25T08:18:34"/>
        <d v="2012-03-21T17:12:06"/>
        <d v="2014-05-20T07:35:01"/>
        <d v="2015-03-05T18:30:22"/>
        <d v="2014-12-31T21:59:59"/>
        <d v="2015-09-09T15:38:06"/>
        <d v="2015-02-10T17:44:45"/>
        <d v="2016-08-21T00:29:57"/>
        <d v="2016-03-09T04:56:16"/>
        <d v="2017-02-12T21:07:40"/>
        <d v="2017-03-01T17:40:11"/>
        <d v="2017-03-01T20:59:20"/>
        <d v="2015-08-28T16:24:06"/>
        <d v="2015-06-23T23:21:12"/>
        <d v="2016-03-22T12:48:26"/>
        <d v="2015-05-01T13:55:53"/>
        <d v="2015-11-11T03:04:23"/>
        <d v="2016-04-10T17:15:06"/>
        <d v="2015-09-24T18:06:23"/>
        <d v="2015-05-28T13:45:52"/>
        <d v="2015-11-17T08:24:41"/>
        <d v="2016-09-01T08:12:54"/>
        <d v="2015-06-16T11:37:02"/>
        <d v="2014-08-04T12:38:08"/>
        <d v="2014-07-09T13:20:12"/>
        <d v="2015-06-17T13:45:37"/>
        <d v="2015-03-03T21:37:30"/>
        <d v="2014-12-26T23:12:21"/>
        <d v="2016-12-04T16:04:09"/>
        <d v="2014-05-16T22:50:05"/>
        <d v="2015-01-30T16:42:05"/>
        <d v="2014-05-13T16:12:35"/>
        <d v="2016-11-04T06:04:47"/>
        <d v="2015-11-21T06:07:17"/>
        <d v="2016-10-07T16:09:02"/>
        <d v="2014-06-10T11:40:11"/>
        <d v="2014-07-27T14:20:12"/>
        <d v="2014-10-14T21:39:19"/>
        <d v="2010-06-25T16:35:56"/>
        <d v="2015-06-12T11:31:44"/>
        <d v="2014-09-15T08:51:10"/>
        <d v="2015-02-24T16:02:36"/>
        <d v="2015-07-13T10:37:08"/>
        <d v="2016-12-04T12:12:50"/>
        <d v="2015-04-07T07:12:32"/>
        <d v="2015-04-09T08:13:42"/>
        <d v="2015-05-06T10:48:24"/>
        <d v="2015-09-17T06:52:58"/>
        <d v="2014-12-05T14:20:36"/>
        <d v="2016-04-06T12:36:48"/>
        <d v="2015-11-13T16:16:40"/>
        <d v="2015-09-01T14:25:56"/>
        <d v="2015-12-08T09:40:25"/>
        <d v="2016-01-11T11:30:11"/>
        <d v="2015-05-26T10:39:56"/>
        <d v="2016-08-10T12:03:57"/>
        <d v="2016-10-26T12:53:03"/>
        <d v="2015-07-27T16:18:50"/>
        <d v="2015-08-20T16:23:36"/>
        <d v="2014-11-11T12:07:04"/>
        <d v="2014-11-24T22:17:44"/>
        <d v="2015-09-28T18:53:43"/>
        <d v="2016-12-12T18:54:47"/>
        <d v="2014-12-03T13:14:16"/>
        <d v="2015-06-02T13:59:44"/>
        <d v="2014-11-13T12:28:26"/>
        <d v="2016-03-14T22:26:04"/>
        <d v="2015-12-03T16:56:47"/>
        <d v="2015-08-08T01:47:55"/>
        <d v="2016-10-12T09:41:13"/>
        <d v="2014-07-11T13:13:07"/>
        <d v="2014-12-20T09:43:09"/>
        <d v="2015-06-08T20:04:52"/>
        <d v="2016-01-28T13:35:43"/>
        <d v="2015-01-27T15:09:48"/>
        <d v="2015-09-18T11:38:49"/>
        <d v="2016-05-08T13:35:08"/>
        <d v="2014-10-15T16:22:14"/>
        <d v="2015-02-11T17:20:16"/>
        <d v="2015-04-10T17:45:04"/>
        <d v="2014-07-15T14:50:34"/>
        <d v="2016-01-02T02:43:33"/>
        <d v="2014-11-28T13:02:41"/>
        <d v="2016-12-27T16:09:49"/>
        <d v="2014-10-30T07:40:52"/>
        <d v="2014-10-14T08:20:28"/>
        <d v="2016-08-30T06:24:45"/>
        <d v="2015-09-13T04:41:29"/>
        <d v="2015-05-30T19:20:51"/>
        <d v="2014-07-01T16:58:19"/>
        <d v="2014-07-22T15:32:28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5-05-15T20:09:29"/>
        <d v="2016-01-19T06:08:17"/>
        <d v="2015-03-26T12:17:06"/>
        <d v="2016-06-14T21:55:08"/>
        <d v="2014-09-10T15:23:43"/>
        <d v="2015-05-30T07:21:58"/>
        <d v="2014-07-09T13:31:03"/>
        <d v="2016-09-18T23:53:27"/>
        <d v="2012-06-18T13:35:45"/>
        <d v="2014-04-18T13:17:22"/>
        <d v="2014-08-12T07:15:51"/>
        <d v="2013-05-21T03:04:18"/>
        <d v="2012-10-12T05:53:48"/>
        <d v="2012-12-14T04:45:40"/>
        <d v="2013-09-20T12:51:34"/>
        <d v="2017-02-08T02:44:48"/>
        <d v="2014-05-25T14:51:35"/>
        <d v="2016-05-02T09:42:30"/>
        <d v="2015-04-14T08:36:34"/>
        <d v="2016-03-24T11:21:05"/>
        <d v="2016-01-20T16:03:49"/>
        <d v="2014-07-15T20:34:57"/>
        <d v="2014-11-11T05:04:55"/>
        <d v="2014-11-06T18:44:19"/>
        <d v="2015-04-20T18:47:18"/>
        <d v="2015-06-16T09:51:19"/>
        <d v="2014-10-04T06:20:36"/>
        <d v="2014-10-10T04:50:40"/>
        <d v="2015-02-02T15:40:15"/>
        <d v="2016-05-24T17:52:38"/>
        <d v="2015-03-13T19:06:20"/>
        <d v="2015-04-23T19:21:00"/>
        <d v="2015-12-24T00:45:52"/>
        <d v="2017-02-24T06:00:03"/>
        <d v="2016-03-09T10:41:57"/>
        <d v="2016-05-07T16:12:05"/>
        <d v="2014-08-12T10:10:23"/>
        <d v="2015-01-23T11:59:14"/>
        <d v="2014-07-31T07:16:24"/>
        <d v="2016-03-04T07:36:51"/>
        <d v="2014-07-14T10:49:08"/>
        <d v="2015-10-16T14:09:06"/>
        <d v="2014-07-23T07:10:50"/>
        <d v="2015-12-07T20:57:52"/>
        <d v="2015-01-30T12:33:49"/>
        <d v="2017-03-15T07:30:07"/>
        <d v="2017-03-14T00:35:56"/>
        <d v="2017-01-26T16:58:54"/>
        <d v="2016-11-08T19:37:55"/>
        <d v="2015-06-26T17:29:58"/>
        <d v="2015-06-17T08:27:59"/>
        <d v="2015-08-19T22:37:31"/>
        <d v="2015-10-14T11:59:56"/>
        <d v="2015-08-10T08:40:29"/>
        <d v="2014-09-17T07:02:59"/>
        <d v="2015-10-07T19:27:19"/>
        <d v="2015-04-08T16:35:08"/>
        <d v="2015-11-17T14:05:50"/>
        <d v="2014-06-03T09:02:44"/>
        <d v="2014-06-03T11:32:32"/>
        <d v="2016-10-23T08:00:23"/>
        <d v="2014-05-07T08:36:32"/>
        <d v="2015-09-21T19:01:46"/>
        <d v="2016-06-05T16:13:44"/>
        <d v="2015-09-06T07:11:45"/>
        <d v="2015-06-24T19:29:56"/>
        <d v="2015-09-08T08:42:15"/>
        <d v="2015-01-02T16:23:42"/>
        <d v="2016-09-02T00:19:25"/>
        <d v="2014-12-26T12:39:56"/>
        <d v="2016-01-04T15:36:10"/>
        <d v="2014-08-03T06:27:49"/>
        <d v="2015-03-02T10:59:52"/>
        <d v="2016-04-09T14:49:51"/>
        <d v="2014-11-10T21:28:22"/>
        <d v="2014-08-16T07:39:17"/>
        <d v="2015-06-30T16:16:05"/>
        <d v="2016-05-04T03:19:12"/>
        <d v="2014-10-14T05:00:55"/>
        <d v="2016-03-04T00:07:48"/>
        <d v="2015-08-11T19:38:27"/>
        <d v="2016-10-31T22:18:40"/>
        <d v="2015-04-17T13:41:54"/>
        <d v="2015-07-28T07:54:35"/>
        <d v="2014-07-08T23:48:43"/>
        <d v="2016-06-28T17:09:46"/>
        <d v="2014-05-15T07:37:44"/>
        <d v="2016-03-28T14:22:07"/>
        <d v="2015-10-18T19:41:57"/>
        <d v="2016-06-13T12:48:18"/>
        <d v="2015-10-09T09:59:41"/>
        <d v="2015-03-06T01:23:41"/>
        <d v="2015-04-02T05:04:09"/>
        <d v="2016-02-18T21:54:29"/>
        <d v="2016-02-08T15:59:23"/>
        <d v="2015-10-05T07:43:59"/>
        <d v="2015-11-13T16:36:10"/>
        <d v="2014-10-29T06:02:44"/>
        <d v="2014-11-05T14:58:45"/>
        <d v="2014-05-02T11:26:37"/>
        <d v="2016-08-31T12:11:25"/>
        <d v="2016-02-20T19:23:43"/>
        <d v="2016-11-26T11:18:51"/>
        <d v="2014-09-23T11:05:49"/>
        <d v="2016-12-28T10:54:02"/>
        <d v="2016-05-21T08:45:16"/>
        <d v="2016-06-17T09:49:46"/>
        <d v="2015-12-06T11:47:17"/>
        <d v="2016-05-05T09:19:57"/>
        <d v="2014-10-14T18:59:50"/>
        <d v="2016-12-26T13:41:22"/>
        <d v="2015-10-30T04:56:44"/>
        <d v="2014-09-26T07:36:30"/>
        <d v="2014-08-14T05:59:55"/>
        <d v="2016-03-07T18:16:04"/>
        <d v="2016-03-04T09:41:56"/>
        <d v="2016-03-04T11:49:02"/>
        <d v="2014-06-25T14:15:02"/>
        <d v="2016-01-20T20:06:37"/>
        <d v="2016-09-29T15:43:54"/>
        <d v="2015-01-27T03:19:12"/>
        <d v="2014-07-08T15:13:48"/>
        <d v="2016-01-24T15:05:09"/>
        <d v="2013-12-12T14:21:14"/>
        <d v="2014-09-17T11:00:32"/>
        <d v="2016-05-24T02:25:45"/>
        <d v="2016-06-12T20:20:14"/>
        <d v="2016-02-11T23:38:53"/>
        <d v="2016-04-28T18:23:33"/>
        <d v="2016-03-30T23:41:41"/>
        <d v="2014-07-29T13:17:20"/>
        <d v="2013-08-14T09:56:20"/>
        <d v="2015-02-10T10:49:11"/>
        <d v="2016-06-30T15:04:50"/>
        <d v="2014-12-04T10:43:21"/>
        <d v="2015-05-06T00:02:55"/>
        <d v="2014-08-26T19:22:19"/>
        <d v="2015-04-13T12:11:27"/>
        <d v="2016-10-02T00:49:07"/>
        <d v="2014-07-18T11:58:18"/>
        <d v="2014-11-14T22:50:28"/>
        <d v="2015-01-13T13:46:34"/>
        <d v="2015-01-30T15:02:35"/>
        <d v="2016-08-08T08:15:06"/>
        <d v="2016-11-14T16:42:36"/>
        <d v="2015-04-03T07:34:53"/>
        <d v="2014-11-10T14:59:50"/>
        <d v="2016-02-11T14:37:55"/>
        <d v="2017-01-10T16:28:18"/>
        <d v="2015-07-30T07:53:44"/>
        <d v="2015-06-13T05:25:35"/>
        <d v="2015-04-13T12:45:12"/>
        <d v="2015-02-28T12:52:30"/>
        <d v="2015-01-05T11:36:46"/>
        <d v="2014-07-17T13:44:12"/>
        <d v="2013-06-19T07:25:22"/>
        <d v="2015-02-23T22:28:50"/>
        <d v="2016-01-22T10:33:07"/>
        <d v="2016-04-26T09:57:43"/>
        <d v="2014-08-23T17:51:40"/>
        <d v="2015-01-05T07:22:29"/>
        <d v="2015-03-12T18:12:42"/>
        <d v="2015-01-30T00:08:41"/>
        <d v="2016-02-14T20:02:44"/>
        <d v="2017-01-24T06:14:22"/>
        <d v="2014-05-02T14:37:19"/>
        <d v="2014-12-01T13:51:58"/>
        <d v="2016-03-06T14:36:36"/>
        <d v="2014-06-02T08:29:55"/>
        <d v="2015-06-05T14:15:35"/>
        <d v="2016-02-22T04:52:07"/>
        <d v="2014-10-19T15:00:59"/>
        <d v="2015-02-17T14:31:27"/>
        <d v="2014-10-16T22:23:21"/>
        <d v="2015-08-14T05:53:13"/>
        <d v="2016-02-12T14:25:16"/>
        <d v="2015-09-28T12:40:04"/>
        <d v="2014-11-17T10:30:45"/>
        <d v="2014-07-10T14:43:42"/>
        <d v="2015-06-23T06:44:59"/>
        <d v="2014-11-13T14:49:25"/>
        <d v="2014-12-01T08:54:50"/>
        <d v="2016-08-28T22:15:56"/>
        <d v="2015-01-29T12:17:35"/>
        <d v="2015-08-25T11:09:25"/>
        <d v="2016-09-02T17:11:47"/>
        <d v="2015-02-05T21:14:57"/>
        <d v="2015-06-19T10:44:23"/>
        <d v="2016-06-08T09:32:14"/>
        <d v="2016-02-16T13:08:40"/>
        <d v="2016-06-08T15:15:33"/>
        <d v="2013-02-26T05:19:23"/>
        <d v="2016-04-18T23:38:40"/>
        <d v="2015-01-22T08:29:56"/>
        <d v="2015-07-25T02:33:16"/>
        <d v="2016-03-31T00:59:00"/>
        <d v="2016-10-15T08:34:22"/>
        <d v="2016-09-02T10:04:46"/>
        <d v="2014-12-29T14:14:52"/>
        <d v="2015-02-03T20:40:47"/>
        <d v="2014-10-27T16:40:44"/>
        <d v="2016-06-14T08:25:33"/>
        <d v="2016-01-14T23:21:51"/>
        <d v="2015-01-27T14:17:09"/>
        <d v="2016-01-28T08:18:30"/>
        <d v="2015-01-23T12:34:04"/>
        <d v="2015-02-26T08:42:10"/>
        <d v="2014-07-08T14:08:59"/>
        <d v="2015-02-06T09:50:03"/>
        <d v="2014-07-21T20:49:49"/>
        <d v="2015-11-12T22:47:40"/>
        <d v="2015-04-07T16:52:36"/>
        <d v="2015-04-17T08:25:00"/>
        <d v="2014-07-09T16:48:54"/>
        <d v="2015-06-28T20:27:37"/>
        <d v="2015-01-15T09:42:23"/>
        <d v="2015-07-22T11:05:56"/>
        <d v="2016-05-23T15:25:54"/>
        <d v="2014-07-28T12:09:38"/>
        <d v="2015-12-11T11:46:42"/>
        <d v="2015-02-03T11:47:59"/>
        <d v="2016-05-12T13:55:49"/>
        <d v="2016-10-03T13:31:32"/>
        <d v="2014-06-12T18:47:07"/>
        <d v="2015-03-31T21:30:00"/>
        <d v="2017-01-17T23:53:49"/>
        <d v="2015-04-02T08:55:10"/>
        <d v="2016-08-23T13:47:47"/>
        <d v="2014-12-01T09:05:38"/>
        <d v="2015-01-27T13:13:54"/>
        <d v="2015-02-09T14:16:17"/>
        <d v="2017-02-20T00:24:20"/>
        <d v="2014-10-30T12:19:50"/>
        <d v="2016-02-25T15:03:49"/>
        <d v="2016-04-04T19:04:53"/>
        <d v="2012-04-10T12:20:08"/>
        <d v="2015-11-30T06:46:10"/>
        <d v="2015-04-28T20:27:33"/>
        <d v="2015-07-17T06:15:47"/>
        <d v="2016-09-26T11:20:04"/>
        <d v="2015-12-08T20:53:10"/>
        <d v="2016-01-08T08:58:00"/>
        <d v="2014-07-11T08:12:03"/>
        <d v="2014-07-04T17:19:32"/>
        <d v="2017-01-09T16:45:19"/>
        <d v="2014-05-30T13:26:47"/>
        <d v="2016-01-31T14:43:06"/>
        <d v="2016-06-17T10:32:18"/>
        <d v="2014-06-18T19:43:24"/>
        <d v="2015-01-13T12:14:20"/>
        <d v="2014-01-21T11:01:17"/>
        <d v="2014-10-06T11:38:35"/>
        <d v="2017-02-25T08:04:34"/>
        <d v="2016-10-06T14:11:52"/>
        <d v="2016-02-13T02:24:43"/>
        <d v="2014-11-08T15:21:27"/>
        <d v="2015-07-09T07:33:37"/>
        <d v="2015-02-24T17:05:32"/>
        <d v="2015-02-20T06:25:26"/>
        <d v="2015-02-27T08:19:54"/>
        <d v="2015-03-26T09:22:37"/>
        <d v="2015-05-30T11:39:06"/>
        <d v="2015-04-19T05:13:11"/>
        <d v="2014-08-25T08:24:24"/>
        <d v="2013-09-19T04:13:06"/>
        <d v="2015-01-27T00:41:33"/>
        <d v="2015-06-02T06:21:15"/>
        <d v="2015-06-22T05:02:10"/>
        <d v="2015-02-12T11:30:02"/>
        <d v="2014-12-02T00:20:26"/>
        <d v="2011-09-14T07:22:07"/>
        <d v="2016-09-02T11:10:31"/>
        <d v="2014-06-08T22:13:01"/>
        <d v="2014-09-23T07:16:31"/>
        <d v="2014-01-06T11:58:17"/>
        <d v="2016-07-05T08:34:37"/>
        <d v="2012-03-02T16:03:42"/>
        <d v="2015-09-16T08:35:52"/>
        <d v="2014-11-11T09:21:00"/>
        <d v="2016-03-18T12:43:31"/>
        <d v="2014-08-25T02:24:30"/>
        <d v="2014-08-26T13:43:11"/>
        <d v="2014-08-07T11:48:38"/>
        <d v="2016-01-27T22:45:36"/>
        <d v="2016-03-15T13:03:57"/>
        <d v="2015-06-14T15:00:15"/>
        <d v="2014-07-25T12:48:11"/>
        <d v="2015-08-07T06:52:01"/>
        <d v="2015-01-07T14:13:21"/>
        <d v="2015-09-02T08:01:55"/>
        <d v="2016-02-09T05:42:39"/>
        <d v="2015-09-29T13:40:48"/>
        <d v="2015-01-17T17:40:47"/>
        <d v="2016-06-30T13:13:14"/>
        <d v="2015-09-25T09:06:58"/>
        <d v="2015-08-27T10:58:10"/>
        <d v="2016-04-28T12:22:15"/>
        <d v="2015-12-03T15:55:41"/>
        <d v="2016-02-23T15:39:13"/>
        <d v="2014-01-10T16:21:41"/>
        <d v="2016-03-18T13:31:30"/>
        <d v="2014-07-08T07:35:17"/>
        <d v="2014-10-26T11:18:47"/>
        <d v="2015-01-09T13:58:29"/>
        <d v="2015-09-11T10:43:40"/>
        <d v="2012-08-15T12:35:36"/>
        <d v="2015-04-27T00:48:29"/>
        <d v="2016-03-06T12:58:52"/>
        <d v="2015-11-18T08:27:01"/>
        <d v="2016-05-25T09:27:49"/>
        <d v="2016-07-16T04:44:52"/>
        <d v="2016-05-19T00:59:20"/>
        <d v="2016-10-22T15:17:18"/>
        <d v="2014-10-03T01:36:19"/>
        <d v="2016-03-17T10:43:26"/>
        <d v="2014-08-04T10:49:24"/>
        <d v="2016-08-21T21:45:04"/>
        <d v="2016-05-05T22:21:33"/>
        <d v="2017-02-12T10:22:02"/>
        <d v="2013-12-07T16:39:58"/>
        <d v="2012-12-12T12:00:24"/>
        <d v="2013-07-16T02:43:28"/>
        <d v="2015-01-26T19:19:55"/>
        <d v="2016-01-06T15:55:31"/>
        <d v="2016-02-13T07:35:29"/>
        <d v="2013-07-11T05:15:20"/>
        <d v="2014-08-03T09:56:32"/>
        <d v="2015-10-20T02:23:27"/>
        <d v="2015-05-27T08:00:58"/>
        <d v="2015-03-01T11:04:04"/>
        <d v="2016-03-08T07:29:18"/>
        <d v="2015-06-24T20:27:54"/>
        <d v="2016-02-29T08:41:35"/>
        <d v="2015-01-18T19:26:31"/>
        <d v="2016-10-06T09:48:47"/>
        <d v="2014-07-17T11:55:03"/>
        <d v="2015-01-23T18:51:10"/>
        <d v="2016-03-11T00:54:24"/>
        <d v="2016-05-17T09:02:46"/>
        <d v="2015-03-15T15:56:12"/>
        <d v="2015-04-28T08:04:54"/>
        <d v="2015-09-08T11:00:21"/>
        <d v="2015-08-28T22:35:34"/>
        <d v="2014-06-09T11:56:05"/>
        <d v="2014-02-21T19:15:27"/>
        <d v="2013-09-09T00:18:07"/>
        <d v="2014-07-23T10:32:49"/>
        <d v="2014-02-13T11:58:29"/>
        <d v="2014-06-05T15:07:12"/>
        <d v="2015-11-24T23:55:36"/>
        <d v="2014-09-05T11:13:41"/>
        <d v="2014-12-12T02:15:24"/>
        <d v="2016-04-18T16:56:28"/>
        <d v="2016-05-20T14:32:01"/>
        <d v="2016-01-19T11:09:29"/>
        <d v="2014-08-08T14:13:14"/>
        <d v="2015-01-23T00:29:23"/>
        <d v="2016-04-14T07:18:28"/>
        <d v="2015-09-25T14:32:52"/>
        <d v="2015-06-24T07:40:52"/>
        <d v="2016-04-14T12:45:21"/>
        <d v="2016-07-10T11:54:22"/>
        <d v="2014-12-08T05:44:07"/>
        <d v="2014-12-16T07:56:45"/>
        <d v="2015-05-29T07:09:30"/>
        <d v="2016-03-21T06:08:22"/>
        <d v="2015-04-08T07:36:49"/>
        <d v="2015-05-07T02:55:50"/>
        <d v="2015-06-17T11:35:39"/>
        <d v="2016-12-03T22:04:27"/>
        <d v="2016-01-26T02:57:14"/>
        <d v="2015-09-15T12:22:38"/>
        <d v="2014-10-06T19:22:37"/>
        <d v="2015-02-09T09:23:56"/>
        <d v="2016-01-14T13:35:13"/>
        <d v="2015-04-29T07:34:19"/>
        <d v="2015-03-01T20:34:36"/>
        <d v="2014-08-14T07:50:05"/>
        <d v="2014-07-23T07:57:03"/>
        <d v="2014-09-07T19:54:17"/>
        <d v="2015-12-20T05:45:23"/>
        <d v="2014-07-11T18:04:23"/>
        <d v="2014-07-18T12:10:17"/>
        <d v="2014-12-21T18:01:04"/>
        <d v="2015-08-20T20:21:31"/>
        <d v="2016-03-31T06:39:09"/>
        <d v="2016-01-15T08:20:32"/>
        <d v="2014-03-20T04:34:08"/>
        <d v="2014-09-26T15:55:00"/>
        <d v="2015-02-28T21:13:05"/>
        <d v="2014-11-18T03:49:11"/>
        <d v="2014-08-12T00:37:22"/>
        <d v="2015-04-17T09:01:00"/>
        <d v="2016-01-05T21:31:22"/>
        <d v="2013-04-09T05:54:44"/>
        <d v="2015-01-08T17:25:00"/>
        <d v="2014-03-24T11:01:04"/>
        <d v="2015-01-27T20:02:41"/>
        <d v="2015-01-30T10:07:20"/>
        <d v="2016-06-05T16:10:33"/>
        <d v="2015-02-28T09:19:25"/>
        <d v="2016-03-20T00:12:01"/>
        <d v="2014-04-16T11:49:50"/>
        <d v="2015-06-18T08:05:59"/>
        <d v="2015-04-15T11:14:28"/>
        <d v="2014-06-19T01:21:30"/>
        <d v="2014-07-28T10:33:01"/>
        <d v="2015-12-21T09:24:21"/>
        <d v="2016-05-30T12:20:14"/>
        <d v="2016-06-24T08:55:35"/>
        <d v="2015-03-24T13:05:38"/>
        <d v="2016-01-27T13:52:52"/>
        <d v="2016-11-28T11:25:15"/>
        <d v="2015-04-12T19:45:06"/>
        <d v="2014-09-22T10:46:04"/>
        <d v="2014-05-20T17:12:08"/>
        <d v="2014-08-02T05:31:18"/>
        <d v="2015-06-15T02:43:42"/>
        <d v="2014-05-08T06:05:25"/>
        <d v="2014-08-12T04:39:21"/>
        <d v="2015-02-23T06:29:35"/>
        <d v="2011-12-05T03:33:36"/>
        <d v="2014-04-30T05:01:15"/>
        <d v="2016-07-28T09:00:09"/>
        <d v="2014-07-09T15:10:22"/>
        <d v="2014-11-26T18:02:28"/>
        <d v="2015-12-03T17:55:37"/>
        <d v="2015-04-21T07:45:25"/>
        <d v="2014-08-06T12:30:02"/>
        <d v="2013-08-01T16:32:03"/>
        <d v="2016-06-13T07:35:23"/>
        <d v="2014-10-01T18:12:42"/>
        <d v="2014-05-28T13:33:28"/>
        <d v="2014-11-17T20:32:21"/>
        <d v="2015-01-28T16:01:34"/>
        <d v="2014-10-26T13:26:18"/>
        <d v="2016-01-08T05:51:09"/>
        <d v="2015-12-02T00:38:51"/>
        <d v="2015-04-13T17:16:39"/>
        <d v="2015-10-08T13:57:42"/>
        <d v="2015-06-17T08:03:24"/>
        <d v="2016-05-02T15:38:29"/>
        <d v="2016-09-09T02:28:26"/>
        <d v="2016-06-01T16:36:20"/>
        <d v="2013-10-12T05:19:08"/>
        <d v="2015-06-18T12:14:16"/>
        <d v="2012-08-03T03:30:48"/>
        <d v="2017-01-01T13:45:31"/>
        <d v="2017-02-26T12:15:19"/>
        <d v="2015-09-21T07:48:33"/>
        <d v="2015-09-01T11:02:22"/>
        <d v="2015-01-09T02:11:17"/>
        <d v="2014-11-03T13:33:15"/>
        <d v="2015-12-22T14:22:18"/>
        <d v="2016-12-07T23:12:49"/>
        <d v="2014-11-19T17:12:11"/>
        <d v="2017-01-02T07:55:59"/>
        <d v="2015-05-05T10:39:11"/>
        <d v="2014-12-17T02:30:47"/>
        <d v="2014-03-31T08:51:20"/>
        <d v="2015-04-30T13:26:11"/>
        <d v="2014-09-02T12:59:02"/>
        <d v="2014-05-13T11:08:05"/>
        <d v="2014-08-11T10:16:53"/>
        <d v="2014-06-22T10:35:11"/>
        <d v="2014-11-04T16:59:19"/>
        <d v="2014-11-05T09:27:15"/>
        <d v="2015-11-16T20:38:46"/>
        <d v="2016-06-06T07:37:26"/>
        <d v="2015-07-21T10:19:02"/>
        <d v="2016-02-29T12:23:22"/>
        <d v="2014-10-29T08:20:01"/>
        <d v="2014-04-16T13:23:30"/>
        <d v="2016-07-08T03:22:34"/>
        <d v="2015-07-07T11:35:23"/>
        <d v="2015-03-19T17:40:38"/>
        <d v="2015-05-14T08:37:23"/>
        <d v="2014-05-25T10:57:09"/>
        <d v="2015-11-09T18:21:26"/>
        <d v="2015-04-13T08:18:51"/>
        <d v="2014-09-29T07:46:42"/>
        <d v="2014-02-11T21:40:31"/>
        <d v="2014-10-23T04:13:54"/>
        <d v="2016-10-19T10:03:10"/>
        <d v="2015-06-09T06:46:50"/>
        <d v="2014-11-08T18:12:08"/>
        <d v="2016-03-08T14:11:59"/>
        <d v="2015-03-31T08:00:51"/>
        <d v="2015-02-12T20:21:58"/>
        <d v="2017-01-31T14:57:58"/>
        <d v="2016-10-31T20:06:21"/>
        <d v="2015-09-04T22:39:46"/>
        <d v="2014-10-15T09:16:31"/>
        <d v="2012-11-14T07:24:05"/>
        <d v="2015-04-13T12:04:28"/>
        <d v="2014-07-15T15:27:00"/>
        <d v="2016-06-13T23:51:34"/>
        <d v="2014-07-18T04:52:58"/>
        <d v="2015-11-17T02:46:30"/>
        <d v="2014-11-12T22:00:03"/>
        <d v="2017-01-06T21:54:57"/>
        <d v="2016-08-02T07:59:54"/>
        <d v="2015-01-15T10:28:00"/>
        <d v="2014-11-10T10:33:15"/>
        <d v="2016-12-01T08:34:06"/>
        <d v="2012-11-07T14:23:42"/>
        <d v="2016-06-07T13:35:08"/>
        <d v="2016-10-13T09:12:55"/>
        <d v="2015-06-02T16:40:46"/>
        <d v="2014-07-21T10:18:21"/>
        <d v="2011-08-26T19:58:22"/>
        <d v="2012-05-25T12:20:48"/>
        <d v="2016-02-02T14:43:41"/>
        <d v="2015-09-28T17:07:14"/>
        <d v="2016-06-15T12:42:26"/>
        <d v="2015-01-16T12:30:07"/>
        <d v="2016-02-24T09:59:16"/>
        <d v="2012-07-11T13:44:48"/>
        <d v="2016-12-12T09:49:08"/>
        <d v="2015-03-30T18:25:39"/>
        <d v="2016-11-18T16:23:18"/>
        <d v="2014-09-30T14:22:42"/>
        <d v="2016-11-21T06:59:03"/>
        <d v="2014-06-12T14:38:50"/>
        <d v="2015-09-10T23:07:49"/>
        <d v="2015-04-15T23:50:03"/>
        <d v="2014-06-11T09:04:38"/>
        <d v="2015-07-26T09:34:42"/>
        <d v="2015-03-19T08:52:02"/>
        <d v="2015-05-19T09:08:25"/>
        <d v="2016-10-21T19:36:30"/>
        <d v="2016-03-10T08:51:20"/>
        <d v="2015-10-29T16:49:04"/>
        <d v="2015-05-20T10:28:03"/>
        <d v="2014-07-01T01:46:21"/>
        <d v="2016-07-22T07:45:32"/>
        <d v="2014-07-28T08:18:55"/>
        <d v="2015-02-13T09:04:53"/>
        <d v="2015-11-25T08:41:59"/>
        <d v="2014-11-01T16:54:25"/>
        <d v="2013-10-07T17:00:03"/>
        <d v="2014-07-13T14:50:11"/>
        <d v="2015-12-03T06:11:28"/>
        <d v="2016-06-07T07:02:20"/>
        <d v="2013-09-30T08:40:01"/>
        <d v="2015-04-02T14:02:16"/>
        <d v="2014-06-15T13:29:10"/>
        <d v="2014-10-14T23:05:48"/>
        <d v="2017-01-18T08:17:25"/>
        <d v="2013-07-01T15:32:57"/>
        <d v="2012-09-10T16:17:02"/>
        <d v="2016-01-12T19:08:24"/>
        <d v="2014-08-19T12:59:32"/>
        <d v="2016-06-26T20:37:55"/>
        <d v="2015-02-23T00:01:00"/>
        <d v="2016-09-19T02:38:27"/>
        <d v="2016-01-05T11:44:56"/>
        <d v="2014-10-21T06:04:04"/>
        <d v="2015-07-10T07:27:10"/>
        <d v="2017-03-09T16:49:08"/>
        <d v="2012-12-03T17:31:33"/>
        <d v="2011-06-16T09:32:54"/>
        <d v="2015-10-09T12:40:33"/>
        <d v="2017-01-17T12:17:27"/>
        <d v="2011-05-19T13:14:06"/>
        <d v="2016-08-12T04:35:39"/>
        <d v="2014-07-15T10:20:08"/>
        <d v="2012-08-08T14:37:44"/>
        <d v="2014-10-14T03:35:08"/>
        <d v="2013-05-06T14:13:50"/>
        <d v="2012-01-18T16:53:15"/>
        <d v="2016-01-22T00:24:17"/>
        <d v="2015-07-10T20:00:18"/>
        <d v="2014-01-15T14:43:20"/>
        <d v="2016-05-06T04:42:12"/>
        <d v="2015-07-23T07:05:19"/>
        <d v="2012-03-26T16:35:01"/>
        <d v="2015-12-02T12:20:12"/>
        <d v="2011-11-29T22:01:26"/>
        <d v="2013-08-20T12:21:10"/>
        <d v="2014-01-08T07:10:27"/>
        <d v="2014-10-14T17:37:23"/>
        <d v="2014-07-13T19:19:26"/>
        <d v="2014-12-09T13:42:19"/>
        <d v="2017-03-09T12:13:39"/>
        <d v="2016-06-12T22:49:59"/>
        <d v="2011-01-24T11:48:47"/>
        <d v="2014-10-22T21:19:05"/>
        <d v="2014-10-26T09:12:51"/>
        <d v="2014-06-03T07:49:43"/>
        <d v="2016-02-17T08:13:16"/>
        <d v="2014-04-30T18:38:02"/>
        <d v="2015-11-09T11:49:59"/>
        <d v="2014-08-27T13:52:38"/>
        <d v="2014-12-25T19:56:39"/>
        <d v="2013-07-26T15:54:51"/>
        <d v="2015-02-20T09:07:15"/>
        <d v="2017-01-09T13:40:35"/>
        <d v="2012-04-19T09:05:05"/>
        <d v="2015-06-17T15:00:50"/>
        <d v="2015-04-06T09:39:45"/>
        <d v="2016-09-21T13:36:04"/>
        <d v="2012-10-11T18:37:27"/>
        <d v="2016-04-03T12:48:00"/>
        <d v="2015-04-12T07:59:04"/>
        <d v="2016-03-06T21:04:51"/>
        <d v="2016-12-21T20:37:48"/>
        <d v="2014-08-18T04:49:51"/>
        <d v="2016-02-08T09:09:20"/>
        <d v="2014-11-09T19:48:45"/>
        <d v="2016-06-19T06:14:41"/>
        <d v="2016-09-14T14:55:21"/>
        <d v="2012-03-17T03:02:07"/>
        <d v="2014-10-28T06:05:37"/>
        <d v="2016-11-02T14:36:43"/>
        <d v="2014-11-24T20:07:50"/>
        <d v="2016-09-23T07:29:19"/>
        <d v="2017-03-08T09:15:03"/>
        <d v="2014-06-21T04:52:06"/>
        <d v="2015-05-16T14:06:20"/>
        <d v="2016-12-22T03:47:58"/>
        <d v="2014-06-19T10:05:47"/>
        <d v="2015-12-10T14:07:03"/>
        <d v="2015-02-14T09:11:56"/>
        <d v="2014-07-11T09:12:18"/>
        <d v="2012-03-13T11:15:46"/>
        <d v="2017-02-08T20:08:52"/>
        <d v="2015-03-16T13:54:53"/>
        <d v="2016-11-11T08:20:08"/>
        <d v="2016-03-11T07:36:29"/>
        <d v="2014-08-29T11:51:03"/>
        <d v="2015-10-14T09:44:57"/>
        <d v="2016-03-24T02:16:40"/>
        <d v="2015-05-08T13:56:38"/>
        <d v="2015-06-08T23:11:36"/>
        <d v="2015-05-08T05:55:54"/>
        <d v="2014-07-09T22:25:04"/>
        <d v="2016-12-14T15:07:35"/>
        <d v="2013-11-26T20:01:29"/>
        <d v="2015-07-01T22:45:37"/>
        <d v="2015-01-14T14:34:19"/>
        <d v="2014-07-08T10:57:31"/>
        <d v="2016-06-07T15:42:17"/>
        <d v="2012-12-06T16:37:18"/>
        <d v="2014-07-11T09:49:52"/>
        <d v="2014-08-05T08:07:54"/>
        <d v="2015-02-23T11:25:49"/>
        <d v="2015-03-15T00:17:06"/>
        <d v="2014-10-01T04:30:20"/>
        <d v="2015-02-25T18:46:48"/>
        <d v="2015-05-30T19:06:42"/>
        <d v="2016-08-03T09:03:22"/>
        <d v="2014-08-11T22:14:57"/>
        <d v="2016-09-12T07:15:19"/>
        <d v="2015-03-05T11:10:37"/>
        <d v="2016-07-19T12:24:33"/>
        <d v="2014-09-05T01:12:02"/>
        <d v="2015-07-13T10:22:49"/>
        <d v="2012-04-30T23:00:31"/>
        <d v="2016-08-22T08:04:20"/>
        <d v="2014-12-01T11:00:28"/>
        <d v="2013-10-04T11:09:17"/>
        <d v="2014-06-30T13:57:05"/>
        <d v="2012-02-17T05:17:05"/>
        <d v="2015-09-08T06:51:52"/>
        <d v="2016-09-23T16:24:06"/>
        <d v="2016-06-04T07:46:00"/>
        <d v="2015-02-02T10:57:27"/>
        <d v="2015-10-18T13:24:14"/>
        <d v="2015-07-06T08:50:32"/>
        <d v="2015-08-15T19:36:14"/>
        <d v="2014-09-27T13:25:08"/>
        <d v="2014-08-10T10:24:37"/>
        <d v="2014-07-23T10:36:01"/>
        <d v="2015-08-01T08:04:57"/>
        <d v="2014-12-16T12:29:19"/>
        <d v="2012-10-01T20:00:40"/>
        <d v="2016-02-08T16:57:56"/>
        <d v="2010-11-22T21:35:24"/>
        <d v="2014-10-28T18:28:17"/>
        <d v="2015-01-16T23:13:43"/>
        <d v="2016-11-23T09:58:57"/>
        <d v="2014-07-16T12:20:34"/>
        <d v="2014-09-08T04:16:18"/>
        <d v="2016-01-31T09:05:14"/>
        <d v="2011-09-16T15:09:01"/>
        <d v="2014-10-28T13:24:00"/>
        <d v="2014-08-21T11:23:05"/>
        <d v="2016-02-25T15:16:56"/>
        <d v="2015-12-22T17:02:56"/>
        <d v="2017-01-03T06:46:01"/>
        <d v="2016-07-18T04:05:54"/>
        <d v="2012-02-10T15:36:27"/>
        <d v="2016-04-29T10:32:09"/>
        <d v="2014-10-01T14:45:42"/>
        <d v="2014-11-26T12:35:39"/>
        <d v="2016-08-15T17:16:29"/>
        <d v="2014-01-13T09:49:11"/>
        <d v="2015-07-05T16:33:53"/>
        <d v="2014-05-28T08:21:24"/>
        <d v="2015-12-30T00:00:29"/>
        <d v="2016-12-30T13:06:06"/>
        <d v="2015-07-14T22:16:59"/>
        <d v="2016-06-22T10:55:32"/>
        <d v="2013-05-22T10:18:58"/>
        <d v="2014-11-25T12:27:03"/>
        <d v="2014-07-11T09:20:48"/>
        <d v="2015-01-08T10:26:21"/>
        <d v="2014-12-03T16:07:10"/>
        <d v="2015-03-04T14:44:10"/>
        <d v="2016-07-26T06:34:36"/>
        <d v="2015-12-04T12:17:36"/>
        <d v="2014-10-06T07:04:40"/>
        <d v="2014-07-31T08:42:28"/>
        <d v="2014-08-12T17:10:22"/>
        <d v="2011-03-16T18:19:59"/>
        <d v="2015-06-17T06:43:27"/>
        <d v="2016-04-18T21:19:50"/>
        <d v="2014-06-27T12:47:40"/>
        <d v="2014-08-12T09:38:15"/>
        <d v="2017-02-17T04:18:59"/>
        <d v="2015-01-28T04:14:45"/>
        <d v="2014-09-05T11:13:32"/>
        <d v="2015-07-16T02:28:10"/>
        <d v="2014-10-14T12:30:00"/>
        <d v="2011-11-15T17:26:35"/>
        <d v="2015-08-24T12:34:24"/>
        <d v="2013-08-13T05:07:20"/>
        <d v="2015-02-25T13:55:59"/>
        <d v="2016-11-29T14:01:40"/>
        <d v="2013-03-28T13:16:31"/>
        <d v="2016-01-13T13:45:24"/>
        <d v="2014-10-22T12:13:28"/>
        <d v="2014-08-03T01:21:17"/>
        <d v="2015-08-17T00:41:44"/>
        <d v="2015-03-16T12:35:29"/>
        <d v="2014-12-18T04:38:23"/>
        <d v="2015-12-20T08:26:13"/>
        <d v="2015-03-11T14:27:28"/>
        <d v="2015-03-06T13:40:57"/>
        <d v="2015-07-19T13:01:15"/>
        <d v="2014-08-27T17:02:41"/>
        <d v="2015-01-26T16:16:12"/>
        <d v="2016-09-14T21:28:13"/>
        <d v="2015-11-19T11:20:09"/>
        <d v="2014-07-20T15:36:18"/>
        <d v="2014-05-21T17:05:03"/>
        <d v="2016-08-10T10:00:48"/>
        <d v="2015-06-29T17:24:57"/>
        <d v="2016-10-17T05:15:33"/>
        <d v="2017-01-31T16:45:37"/>
        <d v="2015-02-10T12:43:15"/>
        <d v="2015-03-16T07:04:49"/>
        <d v="2015-03-10T11:09:22"/>
        <d v="2015-03-03T09:36:22"/>
        <d v="2011-07-12T08:01:58"/>
        <d v="2014-08-06T21:09:04"/>
        <d v="2015-05-04T02:20:44"/>
        <d v="2015-10-29T20:32:33"/>
        <d v="2015-06-22T03:47:36"/>
        <d v="2016-06-27T13:01:43"/>
        <d v="2012-11-17T10:33:17"/>
        <d v="2014-09-01T14:00:01"/>
        <d v="2017-02-08T11:00:35"/>
        <d v="2015-09-09T16:21:33"/>
        <d v="2014-06-30T10:03:16"/>
        <d v="2013-10-03T14:09:05"/>
        <d v="2015-05-04T06:46:35"/>
        <d v="2015-09-01T07:02:54"/>
        <d v="2014-01-04T03:41:32"/>
        <d v="2015-10-23T06:03:41"/>
        <d v="2015-08-13T17:56:53"/>
        <d v="2015-10-20T11:35:27"/>
        <d v="2014-08-21T11:16:13"/>
        <d v="2014-10-22T15:02:03"/>
        <d v="2014-12-17T16:32:23"/>
        <d v="2017-01-13T17:26:00"/>
        <d v="2014-04-28T15:24:01"/>
        <d v="2015-08-17T18:31:52"/>
        <d v="2015-05-06T11:06:13"/>
        <d v="2016-08-17T15:10:04"/>
        <d v="2013-09-17T05:38:05"/>
        <d v="2016-08-19T11:51:05"/>
        <d v="2011-07-26T09:02:33"/>
        <d v="2016-03-01T09:56:25"/>
        <d v="2014-10-29T02:19:29"/>
        <d v="2017-01-10T18:19:05"/>
        <d v="2016-08-30T07:25:34"/>
        <d v="2014-10-08T22:18:50"/>
        <d v="2015-03-04T06:59:01"/>
        <d v="2016-09-08T01:20:39"/>
        <d v="2013-08-26T18:34:27"/>
        <d v="2013-12-06T05:31:00"/>
        <d v="2015-06-23T11:34:53"/>
        <d v="2014-03-05T19:59:39"/>
        <d v="2016-11-29T18:03:55"/>
        <d v="2015-11-30T08:12:33"/>
        <d v="2010-09-09T19:03:49"/>
        <d v="2015-08-30T13:12:39"/>
        <d v="2016-06-02T09:44:28"/>
        <d v="2017-02-19T16:00:02"/>
        <d v="2016-12-28T12:57:06"/>
        <d v="2015-12-07T12:38:37"/>
        <d v="2016-01-14T18:39:31"/>
        <d v="2011-05-09T09:31:01"/>
        <d v="2015-07-09T20:30:03"/>
        <d v="2015-10-20T11:45:17"/>
        <d v="2015-08-10T14:31:19"/>
        <d v="2015-02-24T15:17:51"/>
        <d v="2014-08-15T07:22:32"/>
        <d v="2016-03-16T17:27:24"/>
        <d v="2015-08-28T10:38:24"/>
        <d v="2016-04-29T08:43:05"/>
        <d v="2016-04-19T05:35:36"/>
        <d v="2015-07-09T00:35:08"/>
        <d v="2014-07-24T12:59:10"/>
        <d v="2013-08-02T12:30:06"/>
        <d v="2015-04-21T05:08:15"/>
        <d v="2010-09-15T08:25:05"/>
        <d v="2013-10-28T13:08:31"/>
        <d v="2015-10-26T13:04:55"/>
        <d v="2017-01-28T10:44:10"/>
        <d v="2016-11-18T16:45:50"/>
        <d v="2016-12-11T08:31:21"/>
        <d v="2015-04-22T05:02:09"/>
        <d v="2014-01-22T01:08:42"/>
        <d v="2014-09-02T21:19:02"/>
        <d v="2014-12-14T11:39:19"/>
        <d v="2015-06-08T07:17:02"/>
        <d v="2015-03-18T17:40:10"/>
        <d v="2016-06-03T08:01:26"/>
        <d v="2016-02-15T13:12:08"/>
        <d v="2015-01-28T11:49:06"/>
        <d v="2016-05-09T09:33:39"/>
        <d v="2013-11-04T19:14:59"/>
        <d v="2011-12-01T10:11:50"/>
        <d v="2016-02-21T18:34:16"/>
        <d v="2014-05-20T08:40:56"/>
        <d v="2014-08-18T08:45:19"/>
        <d v="2016-12-04T08:02:45"/>
        <d v="2015-06-15T09:28:59"/>
        <d v="2012-02-13T07:17:15"/>
        <d v="2014-08-26T07:19:09"/>
        <d v="2012-09-26T23:42:18"/>
        <d v="2013-03-06T23:16:22"/>
        <d v="2015-03-24T00:14:03"/>
        <d v="2016-03-28T12:54:59"/>
        <d v="2015-11-19T11:48:25"/>
        <d v="2011-11-15T16:19:14"/>
        <d v="2016-05-06T02:43:47"/>
        <d v="2014-07-09T14:27:26"/>
        <d v="2013-05-14T16:57:37"/>
        <d v="2010-11-24T21:45:26"/>
        <d v="2014-10-10T09:47:59"/>
        <d v="2015-07-13T08:41:00"/>
        <d v="2015-08-08T10:09:57"/>
        <d v="2016-06-14T03:48:53"/>
        <d v="2015-01-24T19:15:40"/>
        <d v="2015-06-30T22:10:41"/>
        <d v="2017-03-10T13:29:29"/>
        <d v="2016-07-04T08:46:11"/>
        <d v="2012-09-04T15:00:57"/>
        <d v="2012-08-28T11:06:20"/>
        <d v="2015-07-24T08:08:57"/>
        <d v="2015-11-03T06:54:54"/>
        <d v="2015-07-31T15:28:03"/>
        <d v="2014-07-21T16:45:30"/>
        <d v="2012-06-21T08:34:00"/>
        <d v="2015-01-27T12:00:22"/>
        <d v="2015-05-14T11:10:18"/>
        <d v="2015-03-24T17:39:31"/>
        <d v="2014-04-24T10:11:35"/>
        <d v="2015-07-03T11:17:13"/>
        <d v="2010-03-10T13:15:51"/>
        <d v="2014-07-10T06:44:07"/>
        <d v="2014-11-02T21:34:20"/>
        <d v="2009-09-11T17:21:59"/>
        <d v="2014-08-09T13:50:26"/>
        <d v="2017-03-13T13:14:29"/>
        <d v="2016-11-16T09:36:09"/>
        <d v="2016-09-18T10:28:06"/>
        <d v="2016-09-01T19:25:44"/>
        <d v="2013-06-20T15:06:22"/>
        <d v="2014-07-05T10:59:22"/>
        <d v="2015-04-01T00:59:32"/>
        <d v="2016-02-13T08:06:15"/>
        <d v="2015-02-12T09:23:12"/>
        <d v="2016-11-05T15:00:12"/>
        <d v="2015-04-20T19:26:50"/>
        <d v="2016-12-07T10:00:53"/>
        <d v="2015-04-29T08:17:15"/>
        <d v="2014-11-30T09:46:05"/>
        <d v="2015-12-21T11:00:49"/>
        <d v="2014-07-29T05:27:24"/>
        <d v="2017-03-14T07:21:56"/>
        <d v="2014-10-23T16:29:53"/>
        <d v="2014-12-01T18:59:03"/>
        <d v="2016-04-21T01:02:18"/>
        <d v="2015-02-25T19:43:06"/>
        <d v="2014-03-17T12:59:41"/>
        <d v="2015-02-07T08:13:46"/>
        <d v="2014-07-31T08:49:20"/>
        <d v="2014-08-06T16:10:11"/>
        <d v="2014-07-15T07:20:23"/>
        <d v="2015-04-20T11:48:46"/>
        <d v="2016-10-13T12:40:23"/>
        <d v="2015-06-15T15:55:00"/>
        <d v="2014-08-20T07:40:33"/>
        <d v="2014-12-09T09:41:23"/>
        <d v="2016-02-10T14:20:43"/>
        <d v="2016-06-17T10:07:49"/>
        <d v="2015-02-17T12:02:50"/>
        <d v="2016-05-17T20:19:09"/>
        <d v="2015-08-25T02:17:56"/>
        <d v="2014-02-01T14:29:05"/>
        <d v="2016-02-26T16:26:02"/>
        <d v="2013-10-22T08:46:19"/>
        <d v="2016-02-01T08:08:13"/>
        <d v="2016-12-24T11:51:28"/>
        <d v="2015-10-01T07:57:33"/>
        <d v="2017-03-12T12:44:05"/>
        <d v="2016-06-17T10:09:48"/>
        <d v="2015-03-18T09:33:02"/>
        <d v="2016-11-26T19:59:34"/>
        <d v="2016-10-06T05:29:27"/>
        <d v="2016-08-10T16:16:58"/>
        <d v="2015-01-22T17:21:47"/>
        <d v="2013-08-23T13:44:38"/>
        <d v="2016-01-08T05:18:51"/>
        <d v="2012-01-12T18:49:26"/>
        <d v="2012-04-06T13:41:56"/>
        <d v="2016-03-03T01:06:57"/>
        <d v="2015-03-27T11:57:02"/>
        <d v="2014-11-03T17:31:39"/>
        <d v="2015-09-11T07:30:58"/>
        <d v="2011-11-11T10:17:29"/>
        <d v="2014-06-21T05:19:52"/>
        <d v="2015-06-30T01:32:39"/>
        <d v="2014-12-01T09:43:33"/>
        <d v="2014-01-03T10:02:06"/>
        <d v="2015-10-27T14:34:59"/>
        <d v="2016-09-01T18:55:34"/>
        <d v="2015-04-28T09:34:48"/>
        <d v="2015-05-16T02:06:42"/>
        <d v="2014-07-21T05:31:54"/>
        <d v="2015-06-09T16:54:07"/>
        <d v="2015-11-20T10:42:05"/>
        <d v="2014-05-12T01:50:21"/>
        <d v="2015-01-06T08:11:18"/>
        <d v="2016-11-08T08:15:52"/>
        <d v="2015-08-23T02:35:38"/>
        <d v="2013-10-29T12:01:42"/>
        <d v="2011-12-17T13:46:01"/>
        <d v="2016-07-07T15:44:54"/>
        <d v="2015-12-22T02:29:30"/>
        <d v="2016-02-03T16:47:39"/>
        <d v="2015-06-11T20:58:11"/>
        <d v="2015-09-14T07:11:24"/>
        <d v="2014-10-28T15:13:51"/>
        <d v="2014-10-02T06:09:37"/>
        <d v="2017-01-20T16:26:39"/>
        <d v="2015-01-27T22:00:18"/>
        <d v="2015-05-26T21:42:16"/>
        <d v="2014-11-01T13:59:21"/>
        <d v="2013-07-31T04:53:40"/>
        <d v="2015-06-17T22:37:04"/>
        <d v="2015-09-25T18:10:40"/>
        <d v="2015-01-13T14:15:29"/>
        <d v="2014-06-09T09:24:25"/>
        <d v="2015-03-02T11:39:05"/>
        <d v="2014-06-03T18:59:56"/>
        <d v="2014-07-09T09:41:30"/>
        <d v="2012-01-29T17:29:58"/>
        <d v="2013-10-29T17:05:25"/>
        <d v="2015-09-28T09:17:07"/>
        <d v="2017-02-18T22:29:20"/>
        <d v="2015-05-11T18:13:11"/>
        <d v="2016-10-14T01:17:40"/>
        <d v="2015-10-12T14:34:19"/>
        <d v="2013-10-30T05:28:15"/>
        <d v="2016-10-04T10:00:08"/>
        <d v="2016-12-18T12:16:26"/>
        <d v="2016-12-05T05:06:20"/>
        <d v="2016-07-19T13:52:19"/>
        <d v="2015-04-10T10:45:30"/>
        <d v="2015-05-11T06:08:57"/>
        <d v="2016-12-07T14:49:09"/>
        <d v="2014-10-10T10:47:51"/>
        <d v="2014-05-19T10:24:05"/>
        <d v="2014-11-21T12:16:00"/>
        <d v="2016-08-03T23:05:00"/>
        <d v="2016-08-22T17:17:45"/>
        <d v="2016-05-20T00:11:57"/>
        <d v="2016-06-11T10:35:38"/>
        <d v="2015-04-15T09:01:52"/>
        <d v="2015-12-02T08:50:10"/>
        <d v="2016-05-29T21:39:06"/>
        <d v="2012-01-29T08:18:34"/>
        <d v="2014-12-03T16:57:52"/>
        <d v="2016-04-08T12:12:07"/>
        <d v="2014-03-12T20:03:29"/>
        <d v="2016-08-16T09:58:47"/>
        <d v="2015-06-22T15:08:27"/>
        <d v="2017-02-21T12:41:54"/>
        <d v="2012-09-10T08:08:09"/>
        <d v="2014-12-05T10:14:58"/>
        <d v="2015-12-01T15:13:30"/>
        <d v="2015-02-18T09:19:46"/>
        <d v="2013-12-04T20:09:05"/>
        <d v="2014-10-08T15:07:24"/>
        <d v="2014-06-30T16:29:40"/>
        <d v="2015-11-19T08:07:09"/>
        <d v="2014-08-04T10:40:11"/>
        <d v="2015-08-06T18:36:46"/>
        <d v="2015-05-05T11:48:35"/>
        <d v="2016-11-22T01:01:03"/>
        <d v="2015-02-18T08:08:52"/>
        <d v="2014-02-10T00:38:22"/>
        <d v="2015-03-01T18:01:30"/>
        <d v="2012-12-21T12:29:34"/>
        <d v="2015-02-05T11:55:01"/>
        <d v="2012-04-04T19:20:19"/>
        <d v="2014-10-24T07:31:55"/>
        <d v="2016-04-20T11:12:56"/>
        <d v="2014-09-23T14:57:51"/>
        <d v="2016-10-30T07:01:15"/>
        <d v="2012-01-26T01:01:39"/>
        <d v="2015-10-16T11:25:16"/>
        <d v="2016-01-25T13:36:40"/>
        <d v="2016-11-22T16:15:09"/>
        <d v="2015-06-12T13:26:26"/>
        <d v="2015-05-12T10:24:44"/>
        <d v="2016-09-09T02:56:59"/>
        <d v="2014-04-07T05:11:42"/>
        <d v="2017-02-02T15:18:01"/>
        <d v="2011-07-27T10:04:45"/>
        <d v="2015-10-14T12:55:56"/>
        <d v="2014-03-14T10:18:15"/>
        <d v="2015-02-05T20:55:12"/>
        <d v="2014-11-04T14:34:40"/>
        <d v="2015-02-01T18:00:20"/>
        <d v="2014-05-31T17:22:32"/>
        <d v="2016-08-19T12:30:46"/>
        <d v="2014-06-19T03:21:31"/>
        <d v="2011-06-06T20:42:01"/>
        <d v="2016-10-30T05:51:39"/>
        <d v="2015-07-15T05:00:52"/>
        <d v="2015-03-14T07:59:35"/>
        <d v="2014-10-11T12:34:49"/>
        <d v="2014-12-29T05:04:38"/>
        <d v="2014-10-13T23:11:30"/>
        <d v="2015-06-26T13:38:56"/>
        <d v="2015-05-26T20:32:55"/>
        <d v="2014-04-26T03:26:29"/>
        <d v="2015-04-01T14:02:41"/>
        <d v="2015-05-11T23:07:56"/>
        <d v="2017-02-27T16:32:11"/>
        <d v="2016-09-15T08:33:59"/>
        <d v="2014-11-18T11:31:28"/>
        <d v="2017-01-20T03:49:34"/>
        <d v="2015-01-16T10:26:50"/>
        <d v="2013-04-14T08:47:40"/>
        <d v="2014-09-22T07:36:50"/>
        <d v="2015-11-25T06:21:53"/>
        <d v="2014-12-18T09:07:23"/>
        <d v="2016-08-19T12:26:25"/>
        <d v="2015-08-09T23:31:09"/>
        <d v="2014-07-06T06:52:09"/>
        <d v="2014-12-02T08:13:36"/>
        <d v="2015-04-19T22:04:15"/>
        <d v="2015-10-09T13:10:20"/>
        <d v="2016-06-29T18:27:20"/>
        <d v="2014-07-13T19:14:56"/>
        <d v="2016-09-07T13:51:48"/>
        <d v="2014-05-21T10:51:27"/>
        <d v="2014-03-25T14:52:53"/>
        <d v="2016-03-22T08:45:46"/>
        <d v="2015-03-04T09:20:13"/>
        <d v="2016-11-21T09:03:14"/>
        <d v="2016-01-13T12:14:20"/>
        <d v="2013-05-22T21:28:23"/>
        <d v="2014-10-16T20:11:13"/>
        <d v="2015-03-17T10:10:33"/>
        <d v="2014-08-18T09:08:24"/>
        <d v="2014-04-10T19:18:53"/>
        <d v="2015-08-30T10:57:33"/>
        <d v="2015-07-19T20:06:16"/>
        <d v="2017-03-09T14:05:12"/>
        <d v="2015-10-18T22:15:58"/>
        <d v="2015-07-14T07:34:26"/>
        <d v="2014-09-05T10:49:03"/>
        <d v="2015-08-22T09:26:21"/>
        <d v="2009-08-18T13:29:28"/>
        <d v="2012-09-04T15:07:13"/>
        <d v="2014-09-23T11:30:07"/>
        <d v="2016-10-30T08:01:45"/>
        <d v="2016-02-27T09:18:15"/>
        <d v="2016-04-07T05:09:54"/>
        <d v="2015-02-17T11:15:30"/>
        <d v="2016-09-13T07:12:32"/>
        <d v="2015-05-18T10:24:38"/>
        <d v="2015-03-02T13:32:43"/>
        <d v="2010-01-20T02:11:47"/>
        <d v="2015-07-18T08:15:59"/>
        <d v="2014-07-11T08:45:02"/>
        <d v="2015-10-30T21:04:09"/>
        <d v="2014-06-30T12:53:59"/>
        <d v="2015-07-03T11:59:26"/>
        <d v="2016-09-19T00:57:43"/>
        <d v="2015-01-16T06:05:47"/>
        <d v="2015-11-09T14:54:35"/>
        <d v="2014-07-25T15:14:09"/>
        <d v="2014-10-28T07:48:27"/>
        <d v="2016-01-02T00:32:15"/>
        <d v="2014-02-16T08:55:30"/>
        <d v="2010-10-12T16:40:35"/>
        <d v="2017-01-06T12:21:40"/>
        <d v="2013-12-12T13:36:41"/>
        <d v="2014-07-12T08:08:40"/>
        <d v="2014-08-01T07:30:34"/>
        <d v="2014-10-09T12:13:23"/>
        <d v="2016-06-03T00:47:46"/>
        <d v="2017-03-02T08:22:46"/>
        <d v="2015-09-21T04:45:33"/>
        <d v="2017-02-07T13:59:18"/>
        <d v="2016-03-23T11:34:33"/>
        <d v="2015-10-17T07:04:58"/>
        <d v="2014-06-02T20:36:18"/>
        <d v="2014-12-02T07:25:53"/>
        <d v="2015-04-18T18:31:16"/>
        <d v="2016-02-10T10:34:47"/>
        <d v="2015-04-15T19:40:23"/>
        <d v="2014-12-17T06:42:04"/>
        <d v="2010-08-08T17:34:51"/>
        <d v="2016-10-29T14:55:24"/>
        <d v="2015-01-25T13:47:19"/>
        <d v="2012-09-28T12:41:53"/>
        <d v="2015-11-10T14:12:46"/>
        <d v="2013-01-14T14:37:49"/>
        <d v="2016-07-08T11:32:25"/>
        <d v="2015-08-17T08:07:19"/>
        <d v="2014-08-28T17:38:33"/>
        <d v="2015-01-07T05:13:42"/>
        <d v="2010-06-03T13:16:52"/>
        <d v="2014-12-10T10:04:06"/>
        <d v="2015-10-21T19:07:26"/>
        <d v="2015-03-19T11:16:03"/>
        <d v="2014-11-19T09:58:36"/>
        <d v="2016-08-29T06:43:32"/>
        <d v="2016-05-06T17:41:55"/>
        <d v="2017-01-15T04:43:39"/>
        <d v="2017-02-01T08:31:28"/>
        <d v="2015-01-05T03:50:18"/>
        <d v="2011-11-08T10:21:44"/>
        <d v="2016-01-18T04:04:39"/>
        <d v="2014-05-12T07:38:47"/>
        <d v="2015-04-30T06:58:23"/>
        <d v="2015-04-06T09:22:11"/>
        <d v="2012-01-31T14:46:14"/>
        <d v="2016-09-26T02:36:23"/>
        <d v="2017-03-06T16:45:14"/>
        <d v="2015-01-06T15:14:16"/>
        <d v="2014-05-22T11:21:54"/>
        <d v="2016-02-08T16:35:00"/>
        <d v="2013-03-09T12:17:37"/>
        <d v="2014-03-05T09:19:39"/>
        <d v="2014-11-27T07:22:29"/>
        <d v="2016-06-09T21:28:57"/>
        <d v="2016-02-11T11:52:44"/>
        <d v="2015-06-16T01:12:17"/>
        <d v="2015-03-12T15:31:11"/>
        <d v="2014-08-18T11:10:10"/>
        <d v="2017-01-24T21:51:40"/>
        <d v="2015-05-27T13:44:14"/>
        <d v="2015-04-24T00:18:52"/>
        <d v="2016-07-28T07:14:01"/>
        <d v="2016-05-16T23:11:02"/>
        <d v="2016-03-11T11:41:12"/>
        <d v="2015-12-07T14:50:13"/>
        <d v="2016-05-19T11:32:19"/>
        <d v="2015-11-16T10:25:00"/>
        <d v="2014-12-17T04:09:11"/>
        <d v="2013-10-09T16:18:59"/>
        <d v="2015-01-27T10:28:38"/>
        <d v="2015-05-16T13:06:08"/>
        <d v="2015-09-18T08:23:47"/>
        <d v="2014-06-25T11:33:40"/>
        <d v="2016-05-20T06:30:46"/>
        <d v="2014-05-13T23:04:10"/>
        <d v="2016-06-02T23:38:56"/>
        <d v="2016-03-15T06:00:50"/>
        <d v="2015-04-28T08:38:09"/>
        <d v="2014-05-29T01:09:57"/>
        <d v="2016-04-12T02:47:14"/>
        <d v="2015-01-21T00:34:13"/>
        <d v="2015-12-05T23:50:33"/>
        <d v="2014-11-18T17:29:45"/>
        <d v="2016-06-05T12:54:43"/>
        <d v="2015-11-13T07:51:08"/>
        <d v="2016-01-12T20:33:11"/>
        <d v="2016-07-01T07:41:45"/>
        <d v="2016-12-05T15:51:20"/>
        <d v="2014-08-18T12:56:40"/>
        <d v="2015-12-15T19:09:34"/>
        <d v="2016-01-27T15:22:17"/>
        <d v="2011-05-08T13:06:11"/>
        <d v="2014-11-14T12:00:34"/>
        <d v="2014-09-23T02:17:59"/>
        <d v="2014-03-25T11:11:07"/>
        <d v="2013-02-05T19:02:08"/>
        <d v="2016-02-13T21:39:40"/>
        <d v="2012-02-28T06:45:23"/>
        <d v="2016-12-01T18:46:11"/>
        <d v="2013-02-05T15:15:45"/>
        <d v="2015-06-04T07:35:24"/>
        <d v="2016-09-06T07:15:32"/>
        <d v="2014-09-10T16:41:35"/>
        <d v="2014-12-02T14:20:04"/>
        <d v="2014-10-16T13:42:02"/>
        <d v="2016-12-30T10:54:42"/>
        <d v="2014-04-16T20:32:45"/>
        <d v="2014-06-02T20:07:58"/>
        <d v="2015-08-10T07:38:43"/>
        <d v="2014-06-26T11:29:25"/>
        <d v="2014-12-04T20:43:58"/>
        <d v="2014-09-20T06:56:15"/>
        <d v="2014-05-27T15:02:02"/>
        <d v="2014-09-24T11:40:06"/>
        <d v="2014-12-11T17:02:52"/>
        <d v="2015-03-05T07:43:57"/>
        <d v="2014-08-15T14:20:45"/>
        <d v="2014-11-25T08:15:33"/>
        <d v="2016-07-05T08:41:49"/>
        <d v="2016-01-19T05:48:09"/>
        <d v="2016-07-05T08:00:50"/>
        <d v="2014-07-14T19:02:36"/>
        <d v="2014-05-07T09:13:56"/>
        <d v="2017-03-09T05:54:05"/>
        <d v="2015-02-06T05:57:05"/>
        <d v="2016-06-17T15:14:22"/>
        <d v="2015-01-11T18:53:41"/>
        <d v="2016-07-15T14:45:43"/>
        <d v="2015-06-26T21:37:37"/>
        <d v="2016-01-05T07:43:19"/>
        <d v="2017-02-14T09:01:01"/>
        <d v="2015-06-03T21:23:11"/>
        <d v="2015-09-01T07:10:22"/>
        <d v="2015-04-09T13:14:18"/>
        <d v="2015-09-18T11:36:29"/>
        <d v="2016-02-08T21:48:07"/>
        <d v="2015-01-27T08:00:20"/>
        <d v="2014-07-22T11:53:18"/>
        <d v="2014-11-06T22:24:24"/>
        <d v="2015-02-21T20:34:59"/>
        <d v="2016-04-04T15:00:50"/>
        <d v="2016-08-29T14:24:55"/>
        <d v="2015-06-16T10:12:24"/>
        <d v="2016-01-30T13:10:58"/>
        <d v="2016-01-28T20:42:12"/>
        <d v="2016-09-16T04:05:01"/>
        <d v="2015-06-26T16:12:06"/>
        <d v="2015-07-13T05:25:39"/>
        <d v="2014-06-02T16:42:23"/>
        <d v="2014-12-09T12:58:03"/>
        <d v="2014-05-20T07:33:51"/>
        <d v="2014-07-24T14:08:38"/>
        <d v="2016-02-28T23:50:25"/>
        <d v="2016-03-07T04:13:07"/>
        <d v="2014-07-13T07:51:50"/>
        <d v="2016-08-23T17:21:53"/>
        <d v="2011-07-07T06:38:56"/>
        <d v="2016-02-21T22:06:14"/>
        <d v="2014-07-12T18:09:15"/>
        <d v="2014-09-03T04:25:54"/>
        <d v="2014-06-23T14:31:45"/>
        <d v="2014-06-05T06:22:27"/>
        <d v="2013-10-23T03:35:13"/>
        <d v="2015-07-07T08:13:11"/>
        <d v="2015-01-21T07:18:38"/>
        <d v="2011-09-09T09:07:13"/>
        <d v="2015-01-23T12:09:13"/>
        <d v="2016-11-14T09:04:21"/>
        <d v="2016-06-30T14:17:33"/>
        <d v="2012-07-27T13:37:03"/>
        <d v="2016-01-01T13:40:37"/>
        <d v="2015-05-26T03:39:02"/>
        <d v="2015-03-30T06:07:06"/>
        <d v="2013-07-10T04:00:15"/>
        <d v="2016-09-17T14:08:58"/>
        <d v="2014-07-05T03:39:39"/>
        <d v="2016-02-03T15:19:28"/>
        <d v="2016-12-22T14:04:55"/>
        <d v="2015-11-05T14:28:22"/>
        <d v="2015-05-04T11:32:31"/>
        <d v="2016-02-02T17:55:55"/>
        <d v="2014-11-03T14:29:09"/>
        <d v="2015-05-08T11:26:20"/>
        <d v="2015-05-01T07:28:02"/>
        <d v="2016-03-01T05:36:20"/>
        <d v="2016-06-27T02:47:48"/>
        <d v="2011-08-04T12:39:10"/>
        <d v="2016-06-09T20:41:12"/>
        <d v="2017-03-10T16:47:28"/>
        <d v="2014-09-14T19:14:15"/>
        <d v="2016-11-02T09:13:22"/>
        <d v="2015-11-26T11:17:39"/>
        <d v="2016-09-10T06:32:50"/>
        <d v="2016-03-16T09:06:22"/>
        <d v="2014-06-01T21:08:50"/>
        <d v="2017-02-24T13:14:45"/>
        <d v="2016-11-27T13:48:41"/>
        <d v="2017-03-12T19:38:41"/>
        <d v="2016-01-12T12:47:27"/>
        <d v="2014-08-27T04:43:13"/>
        <d v="2015-05-23T09:48:15"/>
        <d v="2014-12-07T17:37:14"/>
        <d v="2014-10-01T10:58:01"/>
        <d v="2016-06-28T14:00:04"/>
        <d v="2015-06-20T14:46:32"/>
        <d v="2014-05-06T17:44:24"/>
        <d v="2014-09-23T15:30:40"/>
        <d v="2015-08-31T03:55:20"/>
        <d v="2016-09-26T22:40:34"/>
        <d v="2015-10-20T08:35:03"/>
        <d v="2016-06-06T07:00:58"/>
        <d v="2014-05-20T07:47:20"/>
        <d v="2012-08-14T08:18:54"/>
        <d v="2014-11-30T21:16:04"/>
        <d v="2015-12-15T10:16:56"/>
        <d v="2017-03-14T10:45:38"/>
        <d v="2015-08-28T21:37:27"/>
        <d v="2012-05-15T15:42:48"/>
        <d v="2013-04-17T04:08:19"/>
        <d v="2014-04-11T03:50:52"/>
        <d v="2014-10-16T08:33:48"/>
        <d v="2016-05-25T02:32:46"/>
        <d v="2014-07-15T05:56:40"/>
        <d v="2015-11-02T15:14:40"/>
        <d v="2017-01-02T05:05:19"/>
        <d v="2014-09-18T04:07:39"/>
        <d v="2016-05-31T22:38:29"/>
        <d v="2017-03-06T09:16:59"/>
        <d v="2016-08-13T06:02:55"/>
        <d v="2014-05-01T13:49:01"/>
        <d v="2015-10-12T08:12:15"/>
        <d v="2012-11-05T01:23:41"/>
        <d v="2014-06-09T04:34:56"/>
        <d v="2015-03-07T08:15:45"/>
        <d v="2015-03-26T19:53:02"/>
        <d v="2015-07-07T13:44:12"/>
        <d v="2016-06-07T05:01:23"/>
        <d v="2014-07-08T07:56:49"/>
        <d v="2017-01-09T01:59:05"/>
        <d v="2015-04-21T14:47:58"/>
        <d v="2009-10-01T18:31:46"/>
        <d v="2017-02-03T22:58:27"/>
        <d v="2014-10-09T10:29:26"/>
        <d v="2015-10-29T12:22:21"/>
        <d v="2013-04-04T06:00:34"/>
        <d v="2014-08-29T10:55:56"/>
        <d v="2015-10-19T18:38:50"/>
        <d v="2015-08-26T15:43:42"/>
        <d v="2014-07-23T19:00:10"/>
        <d v="2013-04-01T13:42:37"/>
        <d v="2016-10-09T15:09:28"/>
        <d v="2015-09-01T17:33:12"/>
        <d v="2015-03-19T05:48:48"/>
        <d v="2017-03-07T02:20:42"/>
        <d v="2015-11-19T03:46:41"/>
        <d v="2014-07-26T15:28:26"/>
        <d v="2016-05-14T01:41:35"/>
        <d v="2016-08-31T22:27:04"/>
        <d v="2016-08-15T06:49:05"/>
        <d v="2014-08-13T04:02:11"/>
        <d v="2016-06-22T07:58:28"/>
        <d v="2013-11-21T12:32:11"/>
        <d v="2017-03-01T17:43:10"/>
        <d v="2014-08-15T18:00:03"/>
        <d v="2014-06-16T18:50:38"/>
        <d v="2015-07-02T14:33:43"/>
        <d v="2014-06-23T07:54:40"/>
        <d v="2014-09-03T06:17:00"/>
        <d v="2014-07-30T10:45:11"/>
        <d v="2015-10-06T05:16:15"/>
        <d v="2015-02-23T11:01:10"/>
        <d v="2014-06-06T04:45:39"/>
        <d v="2014-07-21T07:38:18"/>
        <d v="2014-06-10T18:52:54"/>
        <d v="2017-01-27T05:05:58"/>
        <d v="2015-10-01T07:06:47"/>
        <d v="2015-10-06T06:13:09"/>
        <d v="2016-04-15T12:21:13"/>
        <d v="2014-09-30T04:59:59"/>
        <d v="2015-02-12T10:17:52"/>
        <d v="2014-11-28T12:47:52"/>
        <d v="2012-05-15T07:33:17"/>
        <d v="2015-12-18T10:01:01"/>
        <d v="2014-05-06T14:31:40"/>
        <d v="2016-11-20T15:33:03"/>
        <d v="2014-10-20T12:55:40"/>
        <d v="2014-11-05T10:30:29"/>
        <d v="2015-03-26T13:38:16"/>
        <d v="2016-01-04T09:05:53"/>
        <d v="2014-11-11T08:31:10"/>
        <d v="2016-05-22T07:02:31"/>
        <d v="2014-05-19T17:06:09"/>
        <d v="2015-02-10T04:07:43"/>
        <d v="2014-07-18T21:06:39"/>
        <d v="2016-03-04T09:25:41"/>
        <d v="2012-05-01T09:16:27"/>
        <d v="2016-05-16T09:02:00"/>
        <d v="2011-07-30T09:30:08"/>
        <d v="2015-12-14T20:00:11"/>
        <d v="2016-07-23T08:01:25"/>
        <d v="2015-11-17T08:25:14"/>
        <d v="2015-01-02T13:48:31"/>
        <d v="2014-11-30T12:21:04"/>
        <d v="2015-03-27T13:48:59"/>
        <d v="2014-04-04T09:41:24"/>
        <d v="2013-10-27T21:41:54"/>
        <d v="2014-11-11T16:03:35"/>
        <d v="2012-05-08T11:55:05"/>
        <d v="2015-01-13T17:43:02"/>
        <d v="2016-10-25T09:26:27"/>
        <d v="2013-09-03T05:27:54"/>
        <d v="2014-12-02T08:48:55"/>
        <d v="2011-10-30T20:06:16"/>
        <d v="2016-02-02T09:01:54"/>
        <d v="2017-03-07T17:07:25"/>
        <d v="2015-05-19T21:33:24"/>
        <d v="2015-04-08T16:23:53"/>
        <d v="2015-10-26T21:03:36"/>
        <d v="2015-09-10T06:10:48"/>
        <d v="2016-05-03T05:07:28"/>
        <d v="2016-10-26T11:15:19"/>
        <d v="2014-06-26T14:48:32"/>
        <d v="2016-01-30T08:58:40"/>
        <d v="2015-02-11T17:50:01"/>
        <d v="2015-02-20T19:10:44"/>
        <d v="2014-09-22T01:47:15"/>
        <d v="2015-07-08T03:34:30"/>
        <d v="2015-12-06T13:13:10"/>
        <d v="2015-03-04T15:47:23"/>
        <d v="2017-03-01T08:50:08"/>
        <d v="2016-11-15T05:58:35"/>
        <d v="2016-04-01T06:18:38"/>
        <d v="2016-01-22T14:36:37"/>
        <d v="2014-05-29T14:04:24"/>
        <d v="2016-11-04T03:01:08"/>
        <d v="2014-11-04T16:03:01"/>
        <d v="2015-10-03T19:15:59"/>
        <d v="2015-06-17T02:32:59"/>
        <d v="2015-01-18T07:52:36"/>
        <d v="2017-03-06T11:14:37"/>
        <d v="2015-12-01T12:00:56"/>
        <d v="2014-08-05T12:46:38"/>
        <d v="2014-04-18T12:52:36"/>
        <d v="2015-01-15T08:24:37"/>
        <d v="2015-10-05T08:16:44"/>
        <d v="2016-10-06T06:57:47"/>
        <d v="2015-03-31T11:23:47"/>
        <d v="2014-11-20T10:13:31"/>
        <d v="2015-10-02T10:41:08"/>
        <d v="2014-10-27T11:26:50"/>
        <d v="2014-09-19T05:01:24"/>
        <d v="2016-08-03T08:36:20"/>
        <d v="2015-04-20T11:39:16"/>
        <d v="2015-08-31T11:17:38"/>
        <d v="2016-03-21T13:11:16"/>
        <d v="2015-05-18T10:27:06"/>
        <d v="2014-09-07T18:05:00"/>
        <d v="2014-09-19T08:26:12"/>
        <d v="2014-09-21T13:11:27"/>
        <d v="2011-04-12T18:22:42"/>
        <d v="2014-10-27T11:29:37"/>
        <d v="2015-03-10T21:16:22"/>
        <d v="2014-08-14T13:05:16"/>
        <d v="2014-05-06T14:11:30"/>
        <d v="2017-02-09T15:08:28"/>
        <d v="2014-07-30T12:43:05"/>
        <d v="2014-12-29T11:37:11"/>
        <d v="2010-05-14T13:58:26"/>
        <d v="2016-04-20T07:41:12"/>
        <d v="2013-10-24T21:30:59"/>
        <d v="2016-09-14T22:55:41"/>
        <d v="2014-12-19T20:11:05"/>
        <d v="2015-08-24T12:10:01"/>
        <d v="2016-07-04T00:10:18"/>
        <d v="2017-03-04T22:15:01"/>
        <d v="2016-05-06T15:33:30"/>
        <d v="2015-01-20T13:19:43"/>
        <d v="2015-09-17T15:06:57"/>
        <d v="2014-12-11T08:37:32"/>
        <d v="2016-03-24T11:40:21"/>
        <d v="2017-01-11T20:40:05"/>
        <d v="2016-05-03T06:25:10"/>
        <d v="2014-12-30T07:44:00"/>
        <d v="2016-10-19T06:43:32"/>
        <d v="2015-03-06T17:08:46"/>
        <d v="2015-08-02T12:57:06"/>
        <d v="2016-01-02T14:27:15"/>
        <d v="2015-05-11T16:50:59"/>
        <d v="2015-10-01T03:57:28"/>
        <d v="2010-05-05T20:48:03"/>
        <d v="2013-01-02T03:55:27"/>
        <d v="2016-08-21T12:53:33"/>
        <d v="2012-03-05T09:46:15"/>
        <d v="2014-12-09T18:39:50"/>
        <d v="2013-11-26T15:54:54"/>
        <d v="2016-03-09T11:31:22"/>
        <d v="2017-01-07T08:20:30"/>
        <d v="2014-05-07T06:48:54"/>
        <d v="2013-09-23T18:33:58"/>
        <d v="2015-04-17T09:11:59"/>
        <d v="2015-09-12T05:01:38"/>
        <d v="2016-09-05T11:50:54"/>
        <d v="2017-01-05T08:38:55"/>
        <d v="2014-08-25T09:15:16"/>
        <d v="2015-01-30T07:21:16"/>
        <d v="2016-03-31T15:33:58"/>
        <d v="2016-05-24T08:06:23"/>
        <d v="2014-04-04T09:11:40"/>
        <d v="2015-09-23T13:01:01"/>
        <d v="2015-07-09T12:00:39"/>
        <d v="2015-08-05T07:45:46"/>
        <d v="2017-03-10T04:49:54"/>
        <d v="2016-11-02T06:00:23"/>
        <d v="2015-08-19T19:50:17"/>
        <d v="2016-06-03T19:40:24"/>
        <d v="2014-07-04T07:48:04"/>
        <d v="2016-12-16T21:17:33"/>
        <d v="2014-10-17T21:14:52"/>
        <d v="2017-01-31T07:02:35"/>
        <d v="2017-03-07T10:35:34"/>
        <d v="2015-02-21T22:40:07"/>
        <d v="2016-01-19T04:33:09"/>
        <d v="2016-11-28T10:29:51"/>
        <d v="2017-01-06T23:16:47"/>
        <d v="2014-06-14T14:29:24"/>
        <d v="2015-01-05T15:22:29"/>
        <d v="2015-04-19T13:00:49"/>
        <d v="2014-11-15T05:12:57"/>
        <d v="2014-07-10T12:36:01"/>
        <d v="2017-02-21T19:37:47"/>
        <d v="2017-03-13T10:07:27"/>
        <d v="2015-06-04T03:20:30"/>
        <d v="2016-10-20T03:14:02"/>
        <d v="2015-01-28T23:32:16"/>
        <d v="2014-09-10T08:31:48"/>
        <d v="2017-02-01T05:51:19"/>
        <d v="2015-12-31T16:11:11"/>
        <d v="2012-11-29T20:44:32"/>
        <d v="2016-04-22T06:59:34"/>
        <d v="2016-07-05T06:00:03"/>
        <d v="2014-10-11T12:06:20"/>
        <d v="2014-08-29T10:04:57"/>
        <d v="2015-09-03T08:27:25"/>
        <d v="2017-03-06T10:04:48"/>
        <d v="2015-03-09T10:58:47"/>
        <d v="2014-08-07T10:16:58"/>
        <d v="2016-12-01T07:53:27"/>
        <d v="2017-01-10T22:28:53"/>
        <d v="2016-01-03T06:58:48"/>
        <d v="2016-06-13T14:23:59"/>
        <d v="2015-10-16T12:29:06"/>
        <d v="2015-03-03T15:00:37"/>
        <d v="2016-01-25T23:25:01"/>
        <d v="2014-09-09T10:43:14"/>
        <d v="2015-02-26T15:07:06"/>
        <d v="2015-03-18T04:22:05"/>
        <d v="2016-11-01T08:01:37"/>
        <d v="2016-11-04T14:22:12"/>
        <d v="2015-01-19T11:38:49"/>
        <d v="2015-10-04T20:03:21"/>
        <d v="2015-01-13T06:15:42"/>
        <d v="2015-05-04T21:26:00"/>
        <d v="2014-07-14T15:31:52"/>
        <d v="2015-05-17T09:47:29"/>
        <d v="2014-11-25T14:32:09"/>
        <d v="2015-04-03T09:34:41"/>
        <d v="2016-12-16T17:49:22"/>
        <d v="2015-10-28T08:06:07"/>
        <d v="2015-08-18T18:49:10"/>
        <d v="2016-02-15T01:33:10"/>
        <d v="2015-07-03T16:44:42"/>
        <d v="2014-07-09T21:37:12"/>
        <d v="2014-07-18T01:04:10"/>
        <d v="2016-06-08T07:11:10"/>
        <d v="2015-04-13T08:53:35"/>
        <d v="2015-05-20T01:58:22"/>
        <d v="2015-01-16T19:21:13"/>
        <d v="2014-09-09T15:26:00"/>
        <d v="2014-11-04T02:58:54"/>
        <d v="2015-09-01T04:51:32"/>
        <d v="2015-05-19T14:01:33"/>
        <d v="2013-11-19T10:56:00"/>
        <d v="2016-11-15T05:39:49"/>
        <d v="2016-06-09T15:49:58"/>
        <d v="2015-09-21T07:01:14"/>
        <d v="2014-12-17T06:01:07"/>
        <d v="2014-01-24T10:43:38"/>
        <d v="2016-08-30T06:58:37"/>
        <d v="2015-02-17T17:11:06"/>
        <d v="2014-10-11T10:48:21"/>
        <d v="2015-09-14T18:30:53"/>
        <d v="2016-12-09T14:35:11"/>
        <d v="2015-09-29T06:59:43"/>
        <d v="2017-03-02T04:55:07"/>
        <d v="2016-04-09T08:25:10"/>
        <d v="2016-11-22T07:55:27"/>
        <d v="2016-12-03T13:29:28"/>
        <d v="2016-01-19T09:00:27"/>
        <d v="2013-10-16T03:39:08"/>
        <d v="2016-05-16T02:00:28"/>
        <d v="2014-11-12T12:43:48"/>
        <d v="2016-06-13T07:09:20"/>
        <d v="2015-03-21T13:09:25"/>
        <d v="2016-07-05T11:22:21"/>
        <d v="2016-01-07T11:00:34"/>
        <d v="2014-09-05T05:39:14"/>
        <d v="2014-08-22T18:22:17"/>
        <d v="2015-09-23T20:14:05"/>
        <d v="2014-12-22T10:04:18"/>
        <d v="2011-02-13T10:09:44"/>
        <d v="2011-04-15T10:11:26"/>
        <d v="2012-10-15T10:04:46"/>
        <d v="2012-12-31T10:38:30"/>
        <d v="2015-07-02T14:06:12"/>
        <d v="2010-06-13T18:01:34"/>
        <d v="2015-04-17T16:52:52"/>
        <d v="2014-07-30T01:37:21"/>
        <d v="2016-11-01T17:33:49"/>
        <d v="2012-07-26T10:11:42"/>
        <d v="2011-07-05T18:32:06"/>
        <d v="2014-11-18T18:24:46"/>
        <d v="2015-03-30T14:07:45"/>
        <d v="2015-06-10T11:09:36"/>
        <d v="2015-03-15T11:00:33"/>
        <d v="2015-01-17T11:58:29"/>
        <d v="2015-10-14T05:57:11"/>
        <d v="2016-10-31T17:23:31"/>
        <d v="2016-01-27T12:15:27"/>
        <d v="2011-12-19T13:12:36"/>
        <d v="2012-02-02T07:39:25"/>
        <d v="2011-05-24T16:35:27"/>
        <d v="2017-02-14T14:37:10"/>
        <d v="2013-12-26T11:07:42"/>
        <d v="2016-06-01T23:59:58"/>
        <d v="2014-08-13T10:26:53"/>
        <d v="2011-08-03T09:36:13"/>
        <d v="2011-10-02T06:02:15"/>
        <d v="2013-04-01T14:16:33"/>
        <d v="2017-02-27T08:49:11"/>
        <d v="2015-03-19T05:55:20"/>
        <d v="2013-10-16T20:39:33"/>
        <d v="2013-04-08T18:27:33"/>
        <d v="2012-10-11T09:57:49"/>
        <d v="2015-08-11T14:28:04"/>
        <d v="2013-02-22T15:54:52"/>
        <d v="2016-03-31T05:46:00"/>
        <d v="2015-03-18T12:45:05"/>
        <d v="2015-02-02T14:49:21"/>
        <d v="2014-08-24T14:08:55"/>
        <d v="2015-02-25T08:24:52"/>
        <d v="2014-04-29T12:09:08"/>
        <d v="2015-10-30T13:48:04"/>
        <d v="2015-04-03T12:58:47"/>
        <d v="2015-01-08T19:39:39"/>
        <d v="2016-02-03T15:57:26"/>
        <d v="2016-05-21T00:41:21"/>
        <d v="2015-12-03T05:47:00"/>
        <d v="2017-01-17T11:51:10"/>
        <d v="2016-08-15T13:10:47"/>
        <d v="2014-07-09T15:27:21"/>
        <d v="2015-11-03T10:00:28"/>
        <d v="2014-06-19T12:38:50"/>
        <d v="2016-03-08T01:34:06"/>
        <d v="2016-05-20T11:10:21"/>
        <d v="2014-05-06T06:39:33"/>
        <d v="2014-11-10T12:49:12"/>
        <d v="2016-03-17T12:17:35"/>
        <d v="2015-05-26T03:05:24"/>
        <d v="2014-08-28T15:01:02"/>
        <d v="2016-04-06T19:27:36"/>
        <d v="2014-06-02T07:29:12"/>
        <d v="2014-07-19T09:32:33"/>
        <d v="2015-04-30T12:11:12"/>
        <d v="2015-09-25T04:43:56"/>
        <d v="2015-02-27T12:01:36"/>
        <d v="2014-07-28T12:47:16"/>
        <d v="2016-11-14T21:09:35"/>
        <d v="2015-10-20T09:58:11"/>
        <d v="2015-02-22T04:53:12"/>
        <d v="2014-08-04T16:14:30"/>
        <d v="2014-06-04T11:37:14"/>
        <d v="2015-08-18T10:57:26"/>
        <d v="2016-03-13T06:57:37"/>
        <d v="2015-02-05T11:57:37"/>
        <d v="2014-05-29T06:05:24"/>
        <d v="2016-10-18T02:36:34"/>
        <d v="2015-05-22T05:41:22"/>
        <d v="2016-10-06T05:10:54"/>
        <d v="2016-03-01T10:17:36"/>
        <d v="2014-07-16T03:18:30"/>
        <d v="2016-05-16T09:01:30"/>
        <d v="2014-05-29T06:09:34"/>
        <d v="2016-03-31T09:48:07"/>
        <d v="2016-01-12T03:29:44"/>
        <d v="2014-11-28T13:08:45"/>
        <d v="2014-07-02T13:43:02"/>
        <d v="2016-07-05T12:57:09"/>
        <d v="2015-06-18T03:12:17"/>
        <d v="2015-03-02T10:00:26"/>
        <d v="2016-05-09T12:13:52"/>
        <d v="2016-03-16T06:21:19"/>
        <d v="2015-05-14T14:20:10"/>
        <d v="2015-03-24T11:00:55"/>
        <d v="2015-02-24T02:53:39"/>
        <d v="2014-11-01T04:39:47"/>
        <d v="2014-09-12T13:55:48"/>
        <d v="2015-07-21T22:14:17"/>
        <d v="2010-08-26T16:16:16"/>
        <d v="2016-02-26T01:46:56"/>
        <d v="2015-10-14T18:06:08"/>
        <d v="2011-09-09T11:41:01"/>
        <d v="2015-02-24T08:49:54"/>
        <d v="2016-03-31T09:36:17"/>
        <d v="2012-03-28T08:00:46"/>
        <d v="2011-11-28T20:04:19"/>
        <d v="2014-03-31T22:38:31"/>
        <d v="2016-10-21T11:25:46"/>
        <d v="2014-12-15T05:10:19"/>
        <d v="2016-04-08T14:40:12"/>
        <d v="2015-06-10T03:06:11"/>
        <d v="2016-03-18T13:27:59"/>
        <d v="2012-04-26T17:59:57"/>
        <d v="2014-09-20T00:00:34"/>
        <d v="2013-12-18T13:59:27"/>
        <d v="2013-08-08T15:07:34"/>
        <d v="2015-07-08T10:30:56"/>
        <d v="2014-07-07T13:45:38"/>
        <d v="2015-09-06T14:17:05"/>
        <d v="2014-07-06T12:54:35"/>
        <d v="2014-08-25T21:19:31"/>
        <d v="2012-06-07T11:51:29"/>
        <d v="2011-06-17T10:46:23"/>
        <d v="2015-02-04T14:49:34"/>
        <d v="2015-02-15T15:35:47"/>
        <d v="2015-06-16T10:19:19"/>
        <d v="2016-05-11T22:01:07"/>
        <d v="2015-08-05T11:00:10"/>
        <d v="2014-10-29T08:24:46"/>
        <d v="2014-12-22T12:53:30"/>
        <d v="2015-08-13T21:39:36"/>
        <d v="2011-09-02T10:52:37"/>
        <d v="2014-08-01T07:47:58"/>
        <d v="2014-04-07T13:35:30"/>
        <d v="2015-07-26T14:49:51"/>
        <d v="2011-09-01T23:08:37"/>
        <d v="2015-07-15T10:11:52"/>
        <d v="2016-04-22T02:26:05"/>
        <d v="2016-08-11T12:46:11"/>
        <d v="2014-05-01T11:06:51"/>
        <d v="2015-07-23T12:18:55"/>
        <d v="2014-05-27T21:14:15"/>
        <d v="2016-04-01T07:03:37"/>
        <d v="2013-03-27T15:17:40"/>
        <d v="2014-07-11T12:19:26"/>
        <d v="2014-12-04T13:39:12"/>
        <d v="2015-06-24T12:30:40"/>
        <d v="2015-03-12T14:37:23"/>
        <d v="2014-05-16T17:30:55"/>
        <d v="2016-05-15T10:35:15"/>
        <d v="2015-02-14T09:35:52"/>
        <d v="2015-01-24T03:55:03"/>
        <d v="2015-01-13T13:07:51"/>
        <d v="2015-06-12T04:50:06"/>
        <d v="2016-04-06T05:24:40"/>
        <d v="2016-01-21T12:07:47"/>
        <d v="2014-06-01T03:49:36"/>
        <d v="2011-05-23T16:31:06"/>
        <d v="2014-07-07T08:10:46"/>
        <d v="2012-05-29T12:16:11"/>
        <d v="2012-09-17T12:17:39"/>
        <d v="2012-02-06T18:43:55"/>
        <d v="2015-05-05T04:59:53"/>
        <d v="2012-11-13T14:17:32"/>
        <d v="2015-11-16T15:08:04"/>
        <d v="2015-11-13T07:01:52"/>
        <d v="2014-04-30T08:06:09"/>
        <d v="2015-08-03T07:57:51"/>
        <d v="2016-07-24T22:41:21"/>
        <d v="2016-03-30T10:44:25"/>
        <d v="2015-09-06T22:21:09"/>
        <d v="2014-09-04T23:00:45"/>
        <d v="2016-12-30T10:56:48"/>
        <d v="2011-06-11T23:08:19"/>
        <d v="2015-07-23T08:19:14"/>
        <d v="2014-08-11T12:09:34"/>
        <d v="2015-03-12T11:22:39"/>
        <d v="2014-07-14T14:53:34"/>
        <d v="2016-08-04T14:12:55"/>
        <d v="2012-10-03T23:21:24"/>
        <d v="2013-04-30T12:13:07"/>
        <d v="2013-10-08T12:58:03"/>
        <d v="2016-07-09T19:42:43"/>
        <d v="2015-01-12T15:33:28"/>
        <d v="2015-06-16T09:24:36"/>
        <d v="2014-06-18T07:35:24"/>
        <d v="2012-01-25T12:33:58"/>
        <d v="2016-11-01T08:34:10"/>
        <d v="2013-12-12T13:02:25"/>
        <d v="2014-12-09T08:31:36"/>
        <d v="2010-03-11T12:02:24"/>
        <d v="2014-05-20T17:37:59"/>
        <d v="2012-03-19T10:38:21"/>
        <d v="2011-04-24T20:33:21"/>
        <d v="2016-01-03T22:03:17"/>
        <d v="2015-08-20T06:57:29"/>
        <d v="2015-04-07T11:53:30"/>
        <d v="2015-07-06T00:43:27"/>
        <d v="2014-11-12T16:25:11"/>
        <d v="2014-06-12T06:54:06"/>
        <d v="2015-07-24T06:14:55"/>
        <d v="2017-01-19T08:39:08"/>
        <d v="2015-06-15T12:18:53"/>
        <d v="2014-04-08T08:25:55"/>
        <d v="2012-02-08T17:00:49"/>
        <d v="2016-11-28T14:00:33"/>
        <d v="2016-01-03T08:38:00"/>
        <d v="2011-11-22T08:12:15"/>
        <d v="2011-11-17T17:00:51"/>
        <d v="2009-10-16T14:02:00"/>
        <d v="2015-06-22T22:46:37"/>
        <d v="2015-03-26T09:28:21"/>
        <d v="2016-06-13T17:11:47"/>
        <d v="2016-09-13T10:00:27"/>
        <d v="2011-01-11T23:49:21"/>
        <d v="2014-10-05T09:33:42"/>
        <d v="2013-10-25T03:49:53"/>
        <d v="2015-08-17T10:19:55"/>
        <d v="2014-05-16T12:36:20"/>
        <d v="2016-07-02T05:03:34"/>
        <d v="2015-02-17T07:05:20"/>
        <d v="2011-07-22T16:18:33"/>
        <d v="2011-11-13T08:05:32"/>
        <d v="2010-11-20T11:34:51"/>
        <d v="2014-07-07T13:50:19"/>
        <d v="2015-06-07T23:09:36"/>
        <d v="2014-07-01T08:45:59"/>
        <d v="2014-05-21T09:53:10"/>
        <d v="2012-01-16T07:37:15"/>
        <d v="2016-07-08T02:20:56"/>
        <d v="2011-03-23T13:37:00"/>
        <d v="2012-07-16T19:07:25"/>
        <d v="2015-08-11T11:46:52"/>
        <d v="2015-04-08T12:47:29"/>
        <d v="2016-09-19T00:21:34"/>
        <d v="2015-09-05T03:23:04"/>
        <d v="2016-11-29T20:29:27"/>
        <d v="2015-03-05T13:19:17"/>
        <d v="2015-05-19T17:00:16"/>
        <d v="2014-09-15T06:26:56"/>
        <d v="2014-10-15T14:28:04"/>
        <d v="2013-11-11T08:14:43"/>
        <d v="2012-06-08T04:29:29"/>
        <d v="2015-04-22T09:03:29"/>
        <d v="2017-02-06T12:00:04"/>
        <d v="2017-02-03T20:50:08"/>
        <d v="2015-08-12T07:13:26"/>
        <d v="2017-01-17T20:56:06"/>
        <d v="2012-03-09T19:00:04"/>
        <d v="2014-06-30T07:04:27"/>
        <d v="2015-05-14T04:09:11"/>
        <d v="2014-04-23T12:01:47"/>
        <d v="2016-07-13T14:53:29"/>
        <d v="2013-11-13T15:08:56"/>
        <d v="2016-07-02T06:00:08"/>
        <d v="2011-12-06T14:47:01"/>
        <d v="2012-06-07T14:46:52"/>
        <d v="2011-08-08T09:12:51"/>
        <d v="2012-08-15T10:40:03"/>
        <d v="2015-04-07T06:01:04"/>
        <d v="2014-05-15T09:41:22"/>
        <d v="2013-09-06T17:21:58"/>
        <d v="2014-06-17T16:38:08"/>
        <d v="2016-05-06T22:37:01"/>
        <d v="2015-11-25T09:07:01"/>
        <d v="2016-12-07T21:38:02"/>
        <d v="2014-01-18T14:10:17"/>
        <d v="2010-10-26T22:20:03"/>
        <d v="2014-07-09T10:55:05"/>
        <d v="2016-05-22T17:05:57"/>
        <d v="2014-07-02T02:01:50"/>
        <d v="2015-07-20T09:03:40"/>
        <d v="2015-02-18T08:07:12"/>
        <d v="2016-06-20T04:02:11"/>
        <d v="2015-05-04T07:04:10"/>
        <d v="2010-12-23T18:40:38"/>
        <d v="2012-04-23T07:29:04"/>
        <d v="2012-08-22T11:38:14"/>
        <d v="2014-04-10T04:36:26"/>
        <d v="2015-10-26T06:49:11"/>
        <d v="2014-06-19T01:14:38"/>
        <d v="2013-11-19T20:13:24"/>
        <d v="2015-02-18T09:34:59"/>
        <d v="2013-06-28T08:31:29"/>
        <d v="2016-05-25T12:47:41"/>
        <d v="2014-06-16T01:29:25"/>
        <d v="2014-05-12T11:33:18"/>
        <d v="2014-08-11T12:45:08"/>
        <d v="2013-06-26T17:27:16"/>
        <d v="2014-05-30T13:31:24"/>
        <d v="2015-02-02T10:59:23"/>
        <d v="2016-12-29T04:01:58"/>
        <d v="2015-02-20T16:18:54"/>
        <d v="2016-01-29T12:22:56"/>
        <d v="2015-12-21T21:05:19"/>
        <d v="2015-02-11T19:05:08"/>
        <d v="2013-11-01T12:21:07"/>
        <d v="2010-01-16T14:04:52"/>
        <d v="2015-04-07T08:22:37"/>
        <d v="2015-10-22T10:38:33"/>
        <d v="2014-10-15T12:58:15"/>
        <d v="2016-05-25T17:07:47"/>
        <d v="2014-07-14T08:41:12"/>
        <d v="2015-03-25T09:22:07"/>
        <d v="2014-09-17T07:29:14"/>
        <d v="2012-07-23T10:32:14"/>
        <d v="2013-12-30T00:13:47"/>
        <d v="2013-11-29T11:56:26"/>
        <d v="2014-06-27T12:31:12"/>
        <d v="2012-06-14T09:26:56"/>
        <d v="2016-04-08T00:59:26"/>
        <d v="2014-06-10T04:38:27"/>
        <d v="2015-05-30T19:25:24"/>
        <d v="2015-02-23T18:03:29"/>
        <d v="2016-01-13T09:45:44"/>
        <d v="2011-08-08T08:58:52"/>
        <d v="2014-07-21T23:01:55"/>
        <d v="2014-07-31T15:06:36"/>
        <d v="2012-04-20T11:01:58"/>
        <d v="2015-06-06T10:30:00"/>
        <d v="2014-10-11T12:07:43"/>
        <d v="2016-01-31T08:54:32"/>
        <d v="2016-07-10T10:48:47"/>
        <d v="2011-11-23T10:35:09"/>
        <d v="2010-03-18T09:52:16"/>
        <d v="2012-08-01T16:32:04"/>
        <d v="2014-05-29T21:08:08"/>
        <d v="2013-08-16T13:11:25"/>
        <d v="2015-02-02T06:22:30"/>
        <d v="2015-06-08T13:33:00"/>
        <d v="2014-12-31T08:53:34"/>
        <d v="2015-02-06T09:08:25"/>
        <d v="2016-11-22T17:59:03"/>
        <d v="2014-03-21T08:01:54"/>
        <d v="2013-03-12T17:01:27"/>
        <d v="2014-11-19T06:19:04"/>
        <d v="2011-05-03T15:21:54"/>
        <d v="2015-07-16T08:12:01"/>
        <d v="2014-12-20T11:47:03"/>
        <d v="2016-06-15T11:34:32"/>
        <d v="2014-07-31T10:30:45"/>
        <d v="2017-02-07T18:54:44"/>
        <d v="2015-02-28T21:16:54"/>
        <d v="2015-08-14T07:54:20"/>
        <d v="2013-09-26T09:39:50"/>
        <d v="2014-07-30T20:48:13"/>
        <d v="2016-02-26T05:01:20"/>
        <d v="2012-03-04T16:55:30"/>
        <d v="2013-12-09T13:54:14"/>
        <d v="2012-06-21T17:40:02"/>
        <d v="2015-07-20T09:15:12"/>
        <d v="2015-05-13T01:29:57"/>
        <d v="2014-07-09T09:37:20"/>
        <d v="2016-05-15T09:42:46"/>
        <d v="2011-09-26T11:16:39"/>
        <d v="2016-05-30T16:14:56"/>
        <d v="2014-06-10T15:01:40"/>
        <d v="2014-01-25T08:25:07"/>
        <d v="2014-07-20T22:21:27"/>
        <d v="2014-08-27T14:43:04"/>
        <d v="2014-09-19T17:44:16"/>
        <d v="2011-09-20T12:54:10"/>
        <d v="2014-10-06T09:48:44"/>
        <d v="2014-08-29T10:19:33"/>
        <d v="2015-06-29T07:01:48"/>
        <d v="2012-02-07T13:10:26"/>
        <d v="2014-11-18T11:22:37"/>
        <d v="2016-01-11T13:14:13"/>
        <d v="2016-08-29T19:35:41"/>
        <d v="2011-07-26T00:10:54"/>
        <d v="2015-06-05T05:59:35"/>
        <d v="2014-03-20T13:04:35"/>
        <d v="2012-10-10T10:12:15"/>
        <d v="2015-06-12T04:47:45"/>
        <d v="2016-05-22T05:59:50"/>
        <d v="2015-02-26T23:06:50"/>
        <d v="2015-09-20T09:55:22"/>
        <d v="2011-03-24T15:02:18"/>
        <d v="2014-11-06T23:04:34"/>
        <d v="2014-12-16T13:54:55"/>
        <d v="2015-08-23T14:59:28"/>
        <d v="2014-04-16T12:17:25"/>
        <d v="2016-06-25T12:41:37"/>
        <d v="2016-07-16T12:09:42"/>
        <d v="2011-07-27T11:32:47"/>
        <d v="2013-06-24T06:02:38"/>
        <d v="2013-10-14T08:24:19"/>
        <d v="2012-04-27T14:52:24"/>
        <d v="2016-08-20T05:50:28"/>
        <d v="2014-07-26T08:00:57"/>
        <d v="2013-04-15T04:22:43"/>
        <d v="2015-07-07T07:31:47"/>
        <d v="2014-04-24T04:22:50"/>
        <d v="2016-09-05T07:00:37"/>
        <d v="2015-07-08T09:22:26"/>
        <d v="2014-11-20T04:08:53"/>
        <d v="2012-09-24T17:26:57"/>
        <d v="2015-03-26T11:59:22"/>
        <d v="2016-02-11T14:36:54"/>
        <d v="2013-04-19T06:31:17"/>
        <d v="2016-09-23T12:50:40"/>
        <d v="2014-05-29T23:55:39"/>
        <d v="2015-09-23T09:26:46"/>
        <d v="2014-10-06T08:04:58"/>
        <d v="2015-06-29T05:44:57"/>
        <d v="2010-09-08T12:04:28"/>
        <d v="2014-04-01T09:00:12"/>
        <d v="2014-08-28T17:27:51"/>
        <d v="2016-03-31T00:02:51"/>
        <d v="2015-08-07T01:27:53"/>
        <d v="2015-07-01T12:32:28"/>
        <d v="2014-10-14T09:42:25"/>
        <d v="2016-11-23T12:25:13"/>
        <d v="2015-02-19T22:39:10"/>
        <d v="2014-10-31T10:04:22"/>
        <d v="2014-10-15T20:05:31"/>
        <d v="2016-01-12T08:29:03"/>
        <d v="2014-04-25T05:32:38"/>
        <d v="2014-10-13T13:45:38"/>
        <d v="2015-04-17T15:18:14"/>
        <d v="2015-10-09T07:51:41"/>
        <d v="2015-11-10T08:51:01"/>
        <d v="2015-04-25T11:44:22"/>
        <d v="2014-11-27T16:03:06"/>
        <d v="2015-06-17T10:11:00"/>
        <d v="2015-05-28T10:22:38"/>
        <d v="2013-04-23T16:30:37"/>
        <d v="2013-09-29T10:01:31"/>
        <d v="2015-11-29T11:01:13"/>
        <d v="2014-09-22T12:26:42"/>
        <d v="2017-02-03T05:48:00"/>
        <d v="2014-08-17T14:10:38"/>
        <d v="2015-02-05T07:18:45"/>
        <d v="2016-12-27T10:08:20"/>
        <d v="2015-10-15T08:49:31"/>
        <d v="2014-07-09T06:23:42"/>
        <d v="2015-11-14T07:41:24"/>
        <d v="2015-07-14T00:46:49"/>
        <d v="2016-02-07T07:18:05"/>
        <d v="2015-02-08T20:26:23"/>
        <d v="2013-05-07T07:33:26"/>
        <d v="2014-05-12T05:44:03"/>
        <d v="2015-03-10T07:51:24"/>
        <d v="2016-06-21T04:38:03"/>
        <d v="2016-02-23T06:27:36"/>
        <d v="2012-11-13T14:58:23"/>
        <d v="2016-07-23T19:07:17"/>
        <d v="2014-04-18T03:18:58"/>
        <d v="2015-11-15T09:01:24"/>
        <d v="2016-07-02T08:22:03"/>
        <d v="2016-05-13T05:25:38"/>
        <d v="2015-04-24T05:21:07"/>
        <d v="2011-04-12T16:20:49"/>
        <d v="2016-03-22T03:55:25"/>
        <d v="2014-06-25T10:35:45"/>
        <d v="2015-07-18T08:19:38"/>
        <d v="2015-11-24T13:35:43"/>
        <d v="2016-03-29T19:48:24"/>
        <d v="2016-06-15T06:34:06"/>
        <d v="2014-08-12T06:01:08"/>
        <d v="2015-05-01T06:45:27"/>
        <d v="2014-02-10T06:00:06"/>
        <d v="2011-04-02T15:34:47"/>
        <d v="2012-10-23T12:30:32"/>
        <d v="2015-02-07T06:46:29"/>
        <d v="2016-12-07T05:05:05"/>
        <d v="2014-02-04T19:35:19"/>
        <d v="2016-04-06T11:49:42"/>
        <d v="2016-06-29T08:50:43"/>
        <d v="2016-08-09T13:35:59"/>
        <d v="2015-04-26T04:44:58"/>
        <d v="2015-12-05T15:57:11"/>
        <d v="2016-04-05T03:47:40"/>
        <d v="2015-02-01T15:53:39"/>
        <d v="2013-06-25T17:30:35"/>
        <d v="2013-01-25T13:04:32"/>
        <d v="2014-01-22T17:08:24"/>
        <d v="2016-06-14T11:25:40"/>
        <d v="2010-05-15T14:19:59"/>
        <d v="2017-02-09T17:58:35"/>
        <d v="2012-04-05T09:25:43"/>
        <d v="2015-10-17T02:18:41"/>
        <d v="2016-02-17T06:03:10"/>
        <d v="2014-05-19T05:09:12"/>
        <d v="2014-12-08T10:46:10"/>
        <d v="2016-05-25T09:13:34"/>
        <d v="2011-10-31T20:45:36"/>
        <d v="2011-10-28T19:35:39"/>
        <d v="2014-06-08T14:34:00"/>
        <d v="2016-03-15T20:39:48"/>
        <d v="2014-05-28T20:00:45"/>
        <d v="2016-10-04T02:43:06"/>
        <d v="2015-05-01T10:32:51"/>
        <d v="2015-06-02T07:39:37"/>
        <d v="2016-02-15T11:16:33"/>
        <d v="2014-06-04T15:32:49"/>
        <d v="2012-03-28T22:10:24"/>
        <d v="2012-02-21T22:03:05"/>
        <d v="2015-07-10T09:59:38"/>
        <d v="2015-02-03T09:17:27"/>
        <d v="2016-05-05T14:57:33"/>
        <d v="2015-04-07T09:41:55"/>
        <d v="2013-06-17T09:47:24"/>
        <d v="2014-10-09T01:00:46"/>
        <d v="2013-04-26T10:11:10"/>
        <d v="2016-07-19T20:01:09"/>
        <d v="2015-09-14T18:19:22"/>
        <d v="2013-09-11T17:31:05"/>
        <d v="2014-05-27T07:48:51"/>
        <d v="2017-02-21T22:00:23"/>
        <d v="2016-08-27T02:37:09"/>
        <d v="2016-11-14T09:34:40"/>
        <d v="2014-07-25T11:25:12"/>
        <d v="2015-02-17T10:45:23"/>
        <d v="2013-09-25T15:00:10"/>
        <d v="2014-06-12T05:46:58"/>
        <d v="2014-10-20T09:52:52"/>
        <d v="2016-11-01T08:39:42"/>
        <d v="2015-10-20T09:57:13"/>
        <d v="2014-09-02T06:48:56"/>
        <d v="2016-04-05T05:01:47"/>
        <d v="2014-10-19T23:27:59"/>
        <d v="2015-03-18T13:41:10"/>
        <d v="2015-07-22T06:05:16"/>
        <d v="2012-04-27T15:54:23"/>
        <d v="2015-04-27T08:13:06"/>
        <d v="2014-08-27T13:04:52"/>
        <d v="2015-01-12T11:12:18"/>
        <d v="2015-04-27T10:09:58"/>
        <d v="2015-07-15T07:01:12"/>
        <d v="2013-11-13T09:42:41"/>
        <d v="2014-05-18T20:38:49"/>
        <d v="2014-11-20T23:34:22"/>
        <d v="2016-05-17T12:38:41"/>
        <d v="2014-01-07T07:04:22"/>
        <d v="2014-09-22T16:49:07"/>
        <d v="2013-04-07T07:33:14"/>
        <d v="2015-09-01T07:21:50"/>
        <d v="2012-04-23T17:47:35"/>
        <d v="2015-06-18T15:16:59"/>
        <d v="2014-05-26T09:27:18"/>
        <d v="2010-12-30T12:08:34"/>
        <d v="2015-04-09T05:21:50"/>
        <d v="2016-06-01T00:20:51"/>
        <d v="2012-05-21T20:03:13"/>
        <d v="2011-09-07T15:57:59"/>
        <d v="2017-01-05T12:05:30"/>
        <d v="2014-03-03T13:38:37"/>
        <d v="2011-11-13T22:34:48"/>
        <d v="2012-01-19T03:21:47"/>
        <d v="2012-02-21T12:40:39"/>
        <d v="2015-02-09T16:45:52"/>
        <d v="2015-11-04T11:01:26"/>
        <d v="2015-05-04T11:46:40"/>
        <d v="2013-03-22T05:51:18"/>
        <d v="2014-05-23T09:48:03"/>
        <d v="2016-08-30T14:03:05"/>
        <d v="2016-11-07T00:26:16"/>
        <d v="2011-08-30T08:12:01"/>
        <d v="2015-04-30T12:21:43"/>
        <d v="2015-05-31T08:43:23"/>
        <d v="2015-11-04T16:36:37"/>
        <d v="2016-06-23T19:00:17"/>
        <d v="2014-06-02T05:01:54"/>
        <d v="2014-11-12T12:35:13"/>
        <d v="2014-08-01T09:31:31"/>
        <d v="2014-07-07T06:31:17"/>
        <d v="2014-08-04T05:09:16"/>
        <d v="2016-11-01T11:58:45"/>
        <d v="2015-07-08T18:18:28"/>
        <d v="2015-06-30T05:20:52"/>
        <d v="2016-01-26T08:57:16"/>
        <d v="2011-08-08T20:54:18"/>
        <d v="2011-04-29T18:04:48"/>
        <d v="2015-09-17T16:32:52"/>
        <d v="2013-08-23T02:14:17"/>
        <d v="2016-02-14T02:38:23"/>
        <d v="2016-04-05T06:19:05"/>
        <d v="2015-01-14T08:14:44"/>
        <d v="2015-10-01T14:43:08"/>
        <d v="2015-08-09T04:20:00"/>
        <d v="2013-09-30T16:04:50"/>
        <d v="2014-01-06T12:48:53"/>
        <d v="2012-07-16T17:16:25"/>
        <d v="2017-02-09T09:36:33"/>
        <d v="2012-12-06T09:58:41"/>
        <d v="2017-01-21T08:33:50"/>
        <d v="2015-01-22T14:05:25"/>
        <d v="2014-05-01T14:27:25"/>
        <d v="2015-07-26T07:05:12"/>
        <d v="2013-12-20T12:00:30"/>
        <d v="2014-10-31T10:59:05"/>
        <d v="2013-03-22T11:48:43"/>
        <d v="2009-11-05T10:02:20"/>
        <d v="2011-08-28T16:18:17"/>
        <d v="2015-05-19T03:04:01"/>
        <d v="2011-07-08T12:12:50"/>
        <d v="2015-03-10T14:58:54"/>
        <d v="2013-10-10T10:44:06"/>
        <d v="2014-07-08T04:21:47"/>
        <d v="2016-11-15T16:59:40"/>
        <d v="2010-07-20T10:38:04"/>
        <d v="2016-03-09T11:52:01"/>
        <d v="2016-02-09T10:37:33"/>
        <d v="2014-01-29T06:33:19"/>
        <d v="2016-02-25T09:39:00"/>
        <d v="2014-03-18T09:13:42"/>
        <d v="2014-03-19T17:01:58"/>
        <d v="2011-04-03T08:10:25"/>
        <d v="2013-06-18T07:26:42"/>
        <d v="2016-05-14T11:14:00"/>
        <d v="2016-12-16T09:16:53"/>
        <d v="2016-03-01T08:51:11"/>
        <d v="2011-03-30T14:36:25"/>
        <d v="2010-01-14T05:00:49"/>
        <d v="2015-02-24T16:51:19"/>
        <d v="2012-11-12T16:25:00"/>
        <d v="2015-11-12T18:26:32"/>
        <d v="2014-10-08T22:43:10"/>
        <d v="2014-05-21T09:06:34"/>
        <d v="2014-07-08T07:30:42"/>
        <d v="2016-10-22T02:50:30"/>
        <d v="2009-09-23T09:24:10"/>
        <d v="2015-11-25T16:18:54"/>
        <d v="2009-09-13T22:05:30"/>
        <d v="2011-11-20T21:16:32"/>
        <d v="2014-04-06T16:06:29"/>
        <d v="2015-02-08T06:32:02"/>
        <d v="2015-04-15T13:28:43"/>
        <d v="2011-10-04T20:23:43"/>
        <d v="2015-11-15T15:09:34"/>
        <d v="2015-09-30T06:00:12"/>
        <d v="2016-03-01T02:19:33"/>
        <d v="2012-10-12T09:10:21"/>
        <d v="2015-04-06T14:16:07"/>
        <d v="2012-03-29T17:13:43"/>
        <d v="2014-05-07T15:17:44"/>
        <d v="2012-02-08T17:56:15"/>
        <d v="2014-05-21T04:37:21"/>
        <d v="2014-08-21T04:37:02"/>
        <d v="2015-05-11T06:24:18"/>
        <d v="2013-09-09T06:13:03"/>
        <d v="2014-05-05T02:43:09"/>
        <d v="2016-06-28T07:58:38"/>
        <d v="2014-12-17T15:58:02"/>
        <d v="2013-04-06T11:12:16"/>
        <d v="2016-11-14T20:30:33"/>
        <d v="2016-05-01T14:08:57"/>
        <d v="2009-07-13T08:54:07"/>
        <d v="2015-10-25T08:50:11"/>
        <d v="2014-10-25T14:52:58"/>
        <d v="2011-08-08T08:35:39"/>
        <d v="2012-06-07T09:46:51"/>
        <d v="2015-03-31T21:46:37"/>
        <d v="2015-07-15T07:59:25"/>
        <d v="2015-06-23T19:51:29"/>
        <d v="2016-09-09T10:25:10"/>
        <d v="2015-06-10T15:50:06"/>
        <d v="2016-11-22T06:59:12"/>
        <d v="2015-09-01T08:44:46"/>
        <d v="2015-12-02T20:20:07"/>
        <d v="2011-07-14T17:39:46"/>
        <d v="2015-05-24T08:14:40"/>
        <d v="2015-08-06T06:56:47"/>
        <d v="2010-05-24T04:56:43"/>
        <d v="2014-11-25T20:47:39"/>
        <d v="2011-12-27T09:43:00"/>
        <d v="2016-10-02T18:13:39"/>
        <d v="2016-03-29T08:20:32"/>
        <d v="2015-09-23T11:27:50"/>
        <d v="2015-05-26T10:07:39"/>
        <d v="2016-01-05T18:45:35"/>
        <d v="2015-05-04T11:41:08"/>
        <d v="2013-12-03T18:24:21"/>
        <d v="2016-07-06T20:32:47"/>
        <d v="2010-10-07T11:34:30"/>
        <d v="2012-05-10T01:49:37"/>
        <d v="2010-05-11T22:54:15"/>
        <d v="2012-06-25T08:45:17"/>
        <d v="2010-06-27T21:28:14"/>
        <d v="2016-01-10T09:51:38"/>
        <d v="2014-12-24T04:11:23"/>
        <d v="2015-05-15T04:36:49"/>
        <d v="2016-04-02T13:26:38"/>
        <d v="2012-03-09T14:45:08"/>
        <d v="2013-10-03T02:57:14"/>
        <d v="2014-10-22T17:41:30"/>
        <d v="2014-08-19T12:46:16"/>
        <d v="2015-05-21T09:55:14"/>
        <d v="2016-06-24T10:34:50"/>
        <d v="2012-04-24T10:46:08"/>
        <d v="2017-01-06T06:23:31"/>
        <d v="2015-10-15T02:27:10"/>
        <d v="2016-12-20T07:57:51"/>
        <d v="2016-10-13T11:19:55"/>
        <d v="2016-02-05T08:51:23"/>
        <d v="2011-05-27T11:45:12"/>
        <d v="2012-08-01T17:21:02"/>
        <d v="2013-01-14T08:29:28"/>
        <d v="2009-11-10T08:48:32"/>
        <d v="2014-11-03T07:28:26"/>
        <d v="2015-08-06T09:31:15"/>
        <d v="2016-03-28T19:03:08"/>
        <d v="2016-11-30T14:50:33"/>
        <d v="2014-09-30T23:52:50"/>
        <d v="2014-12-16T11:39:40"/>
        <d v="2013-06-18T12:01:43"/>
        <d v="2013-01-27T07:42:15"/>
        <d v="2014-02-24T12:10:33"/>
        <d v="2012-06-19T13:03:31"/>
        <d v="2015-01-20T19:57:17"/>
        <d v="2014-09-15T04:52:02"/>
        <d v="2017-01-24T07:05:11"/>
        <d v="2014-02-12T11:20:30"/>
        <d v="2015-02-02T14:31:01"/>
        <d v="2016-12-16T20:46:23"/>
        <d v="2014-12-09T13:17:41"/>
        <d v="2014-06-18T18:57:08"/>
        <d v="2016-09-20T12:11:55"/>
        <d v="2011-06-23T23:27:21"/>
        <d v="2015-09-20T16:13:17"/>
        <d v="2015-01-14T14:35:54"/>
        <d v="2011-07-11T18:45:37"/>
        <d v="2015-01-12T14:31:43"/>
        <d v="2014-03-12T06:15:46"/>
        <d v="2016-11-19T18:38:40"/>
        <d v="2015-10-02T11:01:01"/>
        <d v="2016-03-01T12:08:44"/>
        <d v="2015-05-26T17:40:14"/>
        <d v="2015-05-06T12:45:49"/>
        <d v="2015-11-30T15:08:02"/>
        <d v="2011-05-31T07:19:23"/>
        <d v="2016-07-04T08:07:36"/>
        <d v="2015-10-14T03:12:07"/>
        <d v="2016-03-02T04:00:06"/>
        <d v="2015-05-07T16:52:05"/>
        <d v="2012-11-09T15:47:37"/>
        <d v="2010-06-06T11:09:14"/>
        <d v="2014-06-10T01:07:49"/>
        <d v="2016-12-29T14:35:30"/>
        <d v="2011-07-07T12:05:57"/>
        <d v="2011-01-24T08:40:10"/>
        <d v="2013-05-07T05:34:51"/>
        <d v="2015-01-13T15:13:07"/>
        <d v="2015-07-09T10:02:25"/>
        <d v="2015-04-08T19:51:14"/>
        <d v="2014-04-24T06:14:19"/>
        <d v="2016-03-23T05:55:11"/>
        <d v="2016-09-30T07:25:38"/>
        <d v="2015-05-28T07:22:48"/>
        <d v="2014-10-11T14:07:10"/>
        <d v="2015-04-06T07:24:35"/>
        <d v="2013-12-06T07:38:09"/>
        <d v="2017-01-02T13:50:36"/>
        <d v="2014-07-21T12:24:03"/>
        <d v="2015-06-12T02:25:12"/>
        <d v="2014-07-31T04:59:53"/>
        <d v="2015-09-30T18:08:13"/>
        <d v="2014-06-17T06:59:06"/>
        <d v="2016-02-22T15:27:29"/>
        <d v="2013-10-03T12:49:27"/>
        <d v="2016-07-25T02:51:56"/>
        <d v="2014-10-22T06:01:41"/>
        <d v="2017-01-26T12:18:25"/>
        <d v="2010-04-06T09:52:59"/>
        <d v="2014-08-20T22:59:23"/>
        <d v="2016-08-03T04:34:20"/>
        <d v="2014-06-18T08:04:11"/>
        <d v="2016-04-04T20:02:40"/>
        <d v="2015-07-29T08:41:46"/>
        <d v="2015-06-15T13:50:44"/>
        <d v="2014-06-10T02:09:11"/>
        <d v="2013-12-23T13:39:59"/>
        <d v="2016-08-30T07:45:21"/>
        <d v="2014-10-15T12:22:25"/>
        <d v="2015-09-03T06:21:26"/>
        <d v="2015-05-17T14:58:15"/>
        <d v="2014-10-14T14:37:28"/>
        <d v="2012-07-31T05:29:07"/>
        <d v="2016-09-01T10:15:45"/>
        <d v="2016-05-08T16:57:04"/>
        <d v="2011-02-11T11:07:25"/>
        <d v="2015-07-08T11:31:29"/>
        <d v="2011-06-11T19:14:42"/>
        <d v="2012-11-01T11:04:34"/>
        <d v="2017-01-10T17:22:14"/>
        <d v="2015-03-02T13:17:48"/>
        <d v="2015-07-10T16:41:20"/>
        <d v="2017-01-23T05:25:52"/>
        <d v="2016-02-19T14:03:58"/>
        <d v="2015-01-07T07:04:31"/>
        <d v="2014-08-18T05:00:56"/>
        <d v="2014-11-07T12:37:46"/>
        <d v="2010-06-01T10:07:59"/>
        <d v="2015-06-28T21:01:44"/>
        <d v="2015-10-14T05:20:45"/>
        <d v="2015-08-18T06:20:40"/>
        <d v="2014-06-03T17:44:10"/>
        <d v="2011-06-08T20:43:45"/>
        <d v="2017-02-03T11:26:21"/>
        <d v="2016-05-05T02:25:18"/>
        <d v="2015-06-05T09:00:17"/>
        <d v="2016-03-19T11:43:05"/>
        <d v="2015-09-28T09:33:36"/>
        <d v="2015-11-23T05:13:53"/>
        <d v="2015-09-09T01:24:18"/>
        <d v="2015-03-05T11:53:49"/>
        <d v="2013-01-25T11:02:26"/>
        <d v="2016-05-17T05:57:14"/>
        <d v="2017-01-25T03:58:28"/>
        <d v="2012-04-05T11:15:33"/>
        <d v="2012-06-18T13:53:18"/>
        <d v="2012-06-22T05:33:26"/>
        <d v="2015-05-14T16:20:55"/>
        <d v="2013-02-02T15:42:17"/>
        <d v="2016-04-14T17:22:19"/>
        <d v="2010-12-14T00:51:37"/>
        <d v="2015-08-17T09:56:11"/>
        <d v="2011-10-17T07:11:48"/>
        <d v="2014-06-24T00:49:38"/>
        <d v="2014-09-12T13:06:38"/>
        <d v="2016-04-19T07:02:42"/>
        <d v="2011-02-14T04:38:02"/>
        <d v="2014-10-31T06:29:54"/>
        <d v="2015-04-29T12:43:15"/>
        <d v="2012-02-08T20:02:09"/>
        <d v="2014-05-07T11:20:15"/>
        <d v="2015-07-22T09:55:13"/>
        <d v="2015-11-10T06:14:56"/>
        <d v="2016-11-13T13:01:07"/>
        <d v="2016-05-02T20:01:31"/>
        <d v="2015-06-02T03:17:04"/>
        <d v="2014-10-03T10:18:29"/>
        <d v="2012-01-03T11:26:13"/>
        <d v="2014-10-02T14:01:43"/>
        <d v="2012-06-12T17:13:02"/>
        <d v="2013-07-28T02:46:58"/>
        <d v="2012-12-26T21:09:34"/>
        <d v="2016-02-16T10:25:49"/>
        <d v="2015-04-07T10:12:22"/>
        <d v="2016-11-28T21:08:45"/>
        <d v="2014-06-06T02:08:09"/>
        <d v="2015-10-02T08:04:28"/>
        <d v="2014-06-01T15:50:31"/>
        <d v="2016-11-14T13:01:18"/>
        <d v="2012-09-21T19:42:01"/>
        <d v="2014-12-09T10:33:38"/>
        <d v="2015-08-01T12:01:43"/>
        <d v="2013-11-04T18:00:56"/>
        <d v="2015-10-07T08:43:36"/>
        <d v="2012-03-19T08:44:36"/>
        <d v="2015-05-25T05:10:24"/>
        <d v="2015-01-14T15:58:02"/>
        <d v="2012-08-13T20:13:00"/>
        <d v="2012-04-27T07:43:13"/>
        <d v="2011-05-28T10:54:48"/>
        <d v="2012-04-18T13:15:04"/>
        <d v="2015-06-06T19:31:22"/>
        <d v="2015-11-16T10:20:10"/>
        <d v="2013-10-24T15:57:40"/>
        <d v="2016-08-29T11:14:02"/>
        <d v="2014-10-01T18:24:25"/>
        <d v="2016-04-25T09:23:40"/>
        <d v="2016-05-18T04:59:50"/>
        <d v="2016-04-29T19:12:47"/>
        <d v="2016-08-24T23:35:13"/>
        <d v="2015-06-22T11:00:21"/>
        <d v="2016-05-05T15:49:38"/>
        <d v="2014-07-15T11:42:34"/>
        <d v="2012-03-28T15:51:28"/>
        <d v="2015-02-08T22:32:54"/>
        <d v="2016-06-24T03:28:48"/>
        <d v="2015-06-27T21:32:39"/>
        <d v="2014-10-20T11:40:07"/>
        <d v="2013-03-21T09:00:11"/>
        <d v="2014-08-07T00:31:46"/>
        <d v="2015-01-12T07:23:40"/>
        <d v="2014-05-13T09:28:10"/>
        <d v="2014-02-03T18:02:19"/>
        <d v="2013-11-14T17:58:05"/>
        <d v="2011-04-04T19:53:57"/>
        <d v="2014-08-05T09:09:42"/>
        <d v="2014-10-22T09:03:13"/>
        <d v="2015-04-09T01:35:15"/>
        <d v="2015-06-15T16:50:12"/>
        <d v="2014-11-14T10:09:51"/>
        <d v="2011-06-03T03:57:46"/>
        <d v="2016-06-08T15:29:55"/>
        <d v="2017-01-10T22:16:58"/>
        <d v="2015-06-02T06:11:08"/>
        <d v="2016-02-02T13:20:12"/>
        <d v="2013-02-20T04:37:05"/>
        <d v="2014-10-20T22:59:58"/>
        <d v="2014-03-18T07:11:18"/>
        <d v="2015-12-01T20:07:46"/>
        <d v="2015-07-01T19:00:54"/>
        <d v="2016-08-24T00:20:01"/>
        <d v="2016-04-13T05:40:48"/>
        <d v="2016-12-01T10:20:54"/>
        <d v="2015-01-29T04:24:20"/>
        <d v="2015-01-01T16:31:47"/>
        <d v="2016-02-20T09:59:28"/>
        <d v="2014-10-30T19:25:15"/>
        <d v="2014-05-16T07:16:04"/>
        <d v="2017-02-22T05:33:54"/>
        <d v="2014-12-17T06:03:06"/>
        <d v="2016-04-19T03:10:48"/>
        <d v="2016-07-20T07:01:43"/>
        <d v="2012-03-22T13:49:20"/>
        <d v="2015-03-30T10:14:28"/>
        <d v="2016-03-23T08:00:09"/>
        <d v="2014-09-01T17:21:43"/>
        <d v="2014-04-29T19:21:04"/>
        <d v="2015-01-12T11:58:45"/>
        <d v="2016-10-12T16:07:27"/>
        <d v="2015-05-14T08:25:14"/>
        <d v="2012-08-30T08:59:59"/>
        <d v="2011-04-04T18:13:53"/>
        <d v="2014-05-26T08:59:06"/>
        <d v="2015-09-20T19:03:53"/>
        <d v="2015-02-04T01:13:47"/>
        <d v="2014-04-02T11:59:42"/>
        <d v="2012-10-10T16:46:06"/>
        <d v="2014-05-14T14:22:51"/>
        <d v="2012-10-25T16:14:41"/>
        <d v="2013-01-16T06:21:49"/>
        <d v="2015-04-21T13:21:06"/>
        <d v="2016-01-12T11:10:22"/>
        <d v="2016-05-24T08:00:25"/>
        <d v="2016-05-09T16:59:50"/>
        <d v="2016-02-18T02:13:25"/>
        <d v="2012-11-26T12:04:12"/>
        <d v="2014-11-11T12:25:15"/>
        <d v="2013-03-11T07:54:31"/>
        <d v="2014-06-30T14:41:41"/>
        <d v="2015-03-23T06:45:31"/>
        <d v="2016-04-25T10:06:31"/>
        <d v="2014-10-19T08:23:26"/>
        <d v="2017-02-14T11:49:01"/>
        <d v="2015-10-20T11:00:19"/>
        <d v="2016-03-16T11:45:12"/>
        <d v="2016-09-06T03:11:32"/>
        <d v="2014-02-26T11:36:40"/>
        <d v="2016-05-02T09:12:49"/>
        <d v="2016-05-21T09:48:24"/>
        <d v="2013-12-02T11:03:58"/>
        <d v="2011-10-16T20:48:41"/>
        <d v="2013-12-11T15:57:34"/>
        <d v="2016-12-06T13:02:50"/>
        <d v="2013-04-04T05:26:49"/>
        <d v="2015-05-11T11:27:24"/>
        <d v="2015-08-13T11:41:03"/>
        <d v="2016-04-06T06:35:58"/>
        <d v="2016-02-17T16:44:54"/>
        <d v="2015-03-30T12:38:26"/>
        <d v="2013-04-17T18:18:30"/>
        <d v="2014-03-11T03:07:28"/>
        <d v="2015-06-07T09:30:33"/>
        <d v="2014-05-19T23:26:27"/>
        <d v="2013-08-05T11:04:29"/>
        <d v="2015-05-19T02:41:07"/>
        <d v="2016-02-19T06:29:20"/>
        <d v="2013-07-09T14:25:31"/>
        <d v="2015-11-15T05:29:36"/>
        <d v="2015-03-24T11:16:46"/>
        <d v="2017-02-17T11:34:01"/>
        <d v="2014-08-27T07:03:09"/>
        <d v="2013-02-08T11:35:24"/>
        <d v="2015-03-01T17:16:51"/>
        <d v="2015-08-03T13:58:50"/>
        <d v="2014-07-09T10:53:24"/>
        <d v="2016-06-03T04:54:44"/>
        <d v="2015-10-26T08:08:38"/>
        <d v="2016-01-18T09:26:38"/>
        <d v="2011-11-02T18:39:56"/>
        <d v="2012-09-08T12:55:31"/>
        <d v="2016-06-01T21:58:09"/>
        <d v="2015-06-29T11:35:49"/>
        <d v="2013-01-02T20:28:00"/>
        <d v="2016-07-25T08:44:30"/>
        <d v="2015-09-22T15:13:41"/>
        <d v="2012-09-22T17:26:00"/>
        <d v="2015-07-21T12:02:56"/>
        <d v="2016-04-01T09:55:58"/>
        <d v="2015-05-18T04:20:11"/>
        <d v="2015-08-25T12:38:02"/>
        <d v="2015-04-15T10:01:48"/>
        <d v="2010-12-19T13:17:07"/>
        <d v="2015-02-25T21:05:59"/>
        <d v="2014-03-21T05:10:45"/>
        <d v="2016-01-11T05:56:54"/>
        <d v="2014-08-14T13:11:25"/>
        <d v="2016-08-01T06:45:43"/>
        <d v="2014-10-20T09:00:47"/>
        <d v="2016-06-05T12:58:54"/>
        <d v="2016-09-06T14:27:24"/>
        <d v="2014-11-16T18:51:29"/>
        <d v="2015-10-13T06:50:43"/>
        <d v="2016-07-12T14:23:27"/>
        <d v="2015-09-16T23:00:10"/>
        <d v="2014-09-15T20:02:06"/>
        <d v="2015-02-14T12:00:37"/>
        <d v="2015-09-09T10:20:28"/>
        <d v="2012-12-03T12:59:44"/>
        <d v="2011-06-02T07:34:15"/>
        <d v="2015-07-28T04:07:53"/>
        <d v="2016-04-05T23:17:21"/>
        <d v="2015-02-18T16:35:10"/>
        <d v="2015-01-16T12:19:12"/>
        <d v="2015-03-19T17:41:39"/>
        <d v="2015-11-21T12:06:57"/>
        <d v="2013-04-10T17:22:24"/>
        <d v="2014-09-11T10:48:19"/>
        <d v="2014-03-28T09:06:22"/>
        <d v="2014-08-15T11:10:22"/>
        <d v="2014-05-27T10:16:21"/>
        <d v="2016-07-08T10:08:10"/>
        <d v="2011-12-16T05:14:29"/>
        <d v="2014-05-21T12:37:52"/>
        <d v="2016-05-05T12:55:18"/>
        <d v="2015-07-08T07:36:58"/>
        <d v="2014-07-13T02:48:23"/>
        <d v="2014-09-18T22:46:07"/>
        <d v="2016-11-08T06:48:26"/>
        <d v="2015-06-26T18:35:53"/>
        <d v="2013-09-18T13:38:08"/>
        <d v="2014-11-10T15:11:07"/>
        <d v="2015-04-23T13:23:39"/>
        <d v="2016-09-13T23:22:31"/>
        <d v="2016-03-04T08:32:01"/>
        <d v="2017-02-14T06:24:46"/>
        <d v="2013-09-09T09:00:52"/>
        <d v="2015-12-21T12:50:48"/>
        <d v="2016-02-01T11:21:27"/>
        <d v="2015-03-04T13:02:33"/>
        <d v="2015-06-21T02:03:25"/>
        <d v="2012-06-05T12:35:37"/>
        <d v="2014-12-01T13:33:59"/>
        <d v="2014-05-27T07:22:23"/>
        <d v="2013-01-30T10:01:51"/>
        <d v="2016-01-11T14:13:36"/>
        <d v="2015-06-16T11:47:50"/>
        <d v="2015-05-21T20:34:54"/>
        <d v="2013-02-08T15:38:28"/>
        <d v="2012-06-28T20:28:16"/>
        <d v="2014-02-19T14:01:52"/>
        <d v="2013-07-08T09:50:36"/>
        <d v="2016-04-07T05:57:12"/>
        <d v="2011-09-24T18:53:16"/>
        <d v="2015-05-22T09:32:46"/>
        <d v="2016-05-09T07:06:59"/>
        <d v="2014-05-27T06:44:41"/>
        <d v="2014-02-11T18:22:50"/>
        <d v="2013-09-04T06:49:00"/>
        <d v="2015-04-26T07:04:31"/>
        <d v="2016-09-19T18:48:16"/>
        <d v="2010-12-01T10:10:54"/>
        <d v="2011-08-30T20:30:25"/>
        <d v="2016-04-26T16:54:35"/>
        <d v="2014-08-18T09:46:34"/>
        <d v="2016-03-18T13:31:12"/>
        <d v="2014-10-29T10:02:56"/>
        <d v="2014-10-23T16:01:46"/>
        <d v="2012-09-04T17:01:49"/>
        <d v="2010-03-29T21:53:50"/>
        <d v="2015-09-01T13:36:37"/>
        <d v="2014-05-16T10:05:25"/>
        <d v="2015-11-15T11:12:12"/>
        <d v="2016-01-12T08:07:27"/>
        <d v="2015-08-14T03:20:00"/>
        <d v="2011-10-13T12:58:04"/>
        <d v="2011-10-24T06:46:44"/>
        <d v="2013-01-08T14:40:01"/>
        <d v="2011-09-22T19:39:38"/>
        <d v="2014-06-24T10:51:44"/>
        <d v="2016-11-06T03:24:48"/>
        <d v="2012-02-16T17:35:10"/>
        <d v="2014-08-01T21:45:54"/>
        <d v="2011-06-01T11:05:20"/>
        <d v="2015-10-15T03:53:29"/>
        <d v="2015-05-06T03:47:56"/>
        <d v="2011-05-26T05:42:03"/>
        <d v="2016-02-16T01:46:16"/>
        <d v="2016-09-26T02:06:57"/>
        <d v="2013-09-07T12:36:19"/>
        <d v="2016-06-03T10:47:00"/>
        <d v="2014-10-16T19:57:13"/>
        <d v="2015-02-09T09:05:07"/>
        <d v="2016-01-01T05:43:28"/>
        <d v="2012-02-24T06:42:46"/>
        <d v="2015-10-19T06:00:04"/>
        <d v="2013-03-15T13:03:52"/>
        <d v="2016-12-15T13:48:01"/>
        <d v="2016-02-17T11:38:02"/>
        <d v="2016-01-05T07:38:10"/>
        <d v="2015-09-10T13:11:08"/>
        <d v="2015-05-04T07:04:29"/>
        <d v="2016-01-09T03:28:49"/>
        <d v="2016-07-21T06:48:13"/>
        <d v="2015-06-29T22:24:50"/>
        <d v="2017-01-27T14:37:06"/>
        <d v="2014-12-07T10:45:47"/>
        <d v="2016-10-10T20:15:09"/>
        <d v="2015-10-07T04:23:08"/>
        <d v="2014-05-29T17:55:44"/>
        <d v="2013-08-14T09:28:12"/>
        <d v="2014-06-23T10:23:11"/>
        <d v="2014-09-16T23:04:43"/>
        <d v="2014-04-16T07:15:47"/>
        <d v="2015-06-01T04:14:58"/>
        <d v="2012-12-06T02:46:30"/>
        <d v="2014-10-19T16:53:04"/>
        <d v="2015-03-01T10:51:17"/>
        <d v="2016-07-02T14:14:12"/>
        <d v="2016-10-01T04:50:55"/>
        <d v="2014-11-06T08:45:04"/>
        <d v="2009-11-06T12:07:09"/>
        <d v="2015-10-19T07:09:07"/>
        <d v="2014-04-24T07:15:31"/>
        <d v="2016-09-14T02:53:54"/>
        <d v="2011-07-06T13:05:38"/>
        <d v="2013-11-18T13:55:21"/>
        <d v="2014-10-16T13:08:44"/>
        <d v="2016-04-22T16:22:36"/>
        <d v="2015-02-18T14:00:22"/>
        <d v="2012-03-31T07:30:08"/>
        <d v="2010-06-03T14:10:20"/>
        <d v="2012-03-02T13:00:58"/>
        <d v="2017-02-08T23:33:26"/>
        <d v="2015-12-22T03:41:35"/>
        <d v="2012-05-05T07:45:30"/>
        <d v="2014-11-09T18:11:14"/>
        <d v="2013-02-16T00:09:00"/>
        <d v="2016-10-17T19:10:26"/>
        <d v="2016-09-06T11:15:35"/>
        <d v="2011-08-10T13:02:43"/>
        <d v="2015-09-16T08:19:37"/>
        <d v="2013-01-24T04:14:21"/>
        <d v="2011-06-28T17:17:16"/>
        <d v="2014-10-07T18:58:00"/>
        <d v="2011-12-14T19:35:14"/>
        <d v="2015-02-19T09:51:38"/>
        <d v="2012-05-05T09:19:55"/>
        <d v="2012-05-24T10:32:55"/>
        <d v="2014-10-06T13:08:24"/>
        <d v="2016-03-29T07:24:05"/>
        <d v="2015-01-11T17:12:39"/>
        <d v="2014-06-30T10:38:02"/>
        <d v="2014-08-14T16:36:30"/>
        <d v="2011-11-15T03:49:50"/>
        <d v="2013-12-04T13:53:33"/>
        <d v="2015-01-22T13:08:54"/>
        <d v="2014-04-02T04:30:10"/>
        <d v="2014-10-01T23:04:57"/>
        <d v="2015-08-17T09:43:32"/>
        <d v="2016-01-31T19:43:06"/>
        <d v="2016-07-30T01:32:28"/>
        <d v="2011-02-21T03:55:55"/>
        <d v="2014-01-27T12:13:40"/>
        <d v="2011-01-14T02:18:49"/>
        <d v="2012-03-02T10:00:03"/>
        <d v="2010-02-03T23:45:59"/>
        <d v="2014-11-07T14:09:57"/>
        <d v="2016-11-01T03:41:42"/>
        <d v="2016-09-27T14:01:50"/>
        <d v="2015-01-21T20:13:42"/>
        <d v="2015-02-06T20:44:52"/>
        <d v="2015-07-07T06:12:24"/>
        <d v="2016-11-17T22:09:26"/>
        <d v="2013-06-22T12:09:12"/>
        <d v="2015-08-16T08:51:40"/>
        <d v="2014-05-20T09:22:53"/>
        <d v="2016-11-15T22:13:58"/>
        <d v="2011-10-28T17:13:16"/>
        <d v="2013-04-11T08:51:11"/>
        <d v="2013-10-02T07:03:46"/>
        <d v="2012-12-18T10:25:39"/>
        <d v="2016-05-16T10:14:59"/>
        <d v="2015-10-14T16:04:10"/>
        <d v="2011-05-12T09:02:24"/>
        <d v="2016-03-01T18:27:39"/>
        <d v="2014-12-02T23:58:03"/>
        <d v="2013-10-01T09:56:17"/>
        <d v="2015-10-14T22:01:08"/>
        <d v="2013-12-18T10:15:55"/>
        <d v="2014-11-02T16:42:26"/>
        <d v="2016-04-19T17:53:21"/>
        <d v="2012-01-12T13:43:03"/>
        <d v="2015-04-09T04:50:46"/>
        <d v="2016-05-04T05:31:22"/>
        <d v="2015-07-26T15:52:09"/>
        <d v="2012-04-04T19:45:55"/>
        <d v="2015-08-01T20:03:47"/>
        <d v="2010-05-26T07:54:01"/>
        <d v="2016-02-29T16:58:45"/>
        <d v="2016-05-15T14:56:32"/>
        <d v="2014-10-26T09:01:34"/>
        <d v="2012-01-25T12:34:02"/>
        <d v="2016-08-03T17:35:09"/>
        <d v="2013-07-22T14:20:31"/>
        <d v="2014-08-31T06:09:47"/>
        <d v="2015-04-17T07:31:17"/>
        <d v="2015-10-13T03:02:26"/>
        <d v="2016-02-23T01:11:38"/>
        <d v="2017-02-06T10:37:33"/>
        <d v="2014-08-30T02:53:10"/>
        <d v="2012-01-15T09:31:08"/>
        <d v="2016-06-10T15:32:12"/>
        <d v="2013-01-25T01:09:15"/>
        <d v="2013-05-08T10:03:12"/>
        <d v="2012-01-25T11:14:45"/>
        <d v="2013-03-08T12:54:03"/>
        <d v="2015-10-17T11:23:42"/>
        <d v="2014-09-10T23:47:50"/>
        <d v="2012-03-05T09:25:47"/>
        <d v="2015-05-04T09:40:43"/>
        <d v="2013-03-23T21:01:12"/>
        <d v="2017-02-13T13:48:10"/>
        <d v="2014-06-05T04:40:28"/>
        <d v="2015-06-12T23:35:44"/>
        <d v="2015-04-08T17:01:16"/>
        <d v="2010-08-05T09:09:12"/>
        <d v="2015-01-10T11:58:33"/>
        <d v="2013-11-11T22:08:27"/>
        <d v="2015-05-31T14:05:07"/>
        <d v="2010-06-18T12:06:26"/>
        <d v="2015-08-24T12:27:39"/>
        <d v="2011-05-05T11:33:10"/>
        <d v="2012-09-24T08:26:16"/>
        <d v="2015-02-21T07:38:04"/>
        <d v="2013-05-31T22:13:51"/>
        <d v="2016-12-29T11:51:23"/>
        <d v="2013-07-08T18:32:46"/>
        <d v="2016-10-17T06:51:09"/>
        <d v="2016-10-05T05:06:24"/>
        <d v="2016-01-12T21:51:57"/>
        <d v="2012-03-19T08:31:12"/>
        <d v="2017-01-11T21:16:10"/>
        <d v="2014-07-18T20:13:01"/>
        <d v="2015-09-14T14:01:03"/>
        <d v="2014-06-17T08:50:46"/>
        <d v="2012-06-15T06:00:04"/>
        <d v="2013-03-07T18:40:25"/>
        <d v="2014-10-30T23:03:14"/>
        <d v="2015-06-18T11:16:38"/>
        <d v="2014-07-15T07:59:33"/>
        <d v="2012-07-08T18:15:10"/>
        <d v="2016-09-16T07:43:16"/>
        <d v="2011-11-05T13:21:10"/>
        <d v="2014-09-07T20:01:08"/>
        <d v="2012-08-23T10:19:16"/>
        <d v="2016-05-16T22:21:10"/>
        <d v="2013-08-21T12:17:27"/>
        <d v="2014-11-20T12:56:12"/>
        <d v="2015-02-14T16:28:17"/>
        <d v="2014-07-16T23:45:08"/>
        <d v="2015-10-14T06:18:38"/>
        <d v="2016-02-26T14:47:59"/>
        <d v="2014-11-04T10:18:08"/>
        <d v="2015-06-11T16:33:25"/>
        <d v="2015-05-11T22:29:56"/>
        <d v="2015-09-16T14:51:50"/>
        <d v="2015-03-18T10:30:52"/>
        <d v="2011-10-21T17:02:29"/>
        <d v="2012-10-23T08:58:09"/>
        <d v="2013-07-09T14:24:59"/>
        <d v="2011-08-06T06:30:22"/>
        <d v="2015-01-20T08:52:10"/>
        <d v="2014-12-16T13:52:20"/>
        <d v="2012-04-06T02:59:18"/>
        <d v="2017-01-20T07:03:25"/>
        <d v="2014-05-22T08:00:09"/>
        <d v="2014-06-12T10:11:07"/>
        <d v="2014-09-27T15:15:55"/>
        <d v="2011-02-16T10:24:19"/>
        <d v="2016-11-16T00:01:25"/>
        <d v="2014-06-25T05:39:40"/>
        <d v="2014-10-26T16:10:16"/>
        <d v="2014-11-21T00:42:21"/>
        <d v="2012-01-13T14:03:51"/>
        <d v="2012-11-30T00:48:55"/>
        <d v="2014-12-15T15:08:15"/>
        <d v="2012-08-28T14:54:54"/>
        <d v="2016-10-12T03:10:53"/>
        <d v="2012-04-11T06:53:15"/>
        <d v="2016-11-27T21:05:46"/>
        <d v="2013-04-25T11:23:48"/>
        <d v="2015-06-24T00:16:47"/>
        <d v="2011-09-09T16:01:49"/>
        <d v="2015-05-17T04:59:14"/>
        <d v="2015-05-23T11:50:39"/>
        <d v="2014-05-21T18:18:32"/>
        <d v="2014-01-23T12:31:11"/>
        <d v="2014-04-15T09:53:06"/>
        <d v="2015-01-22T06:31:17"/>
        <d v="2015-04-03T10:41:41"/>
        <d v="2011-06-19T07:07:55"/>
        <d v="2012-04-26T12:58:51"/>
        <d v="2015-02-14T16:12:03"/>
        <d v="2016-06-18T12:23:40"/>
        <d v="2016-01-01T05:56:03"/>
        <d v="2014-11-08T08:41:46"/>
        <d v="2015-07-07T14:24:54"/>
        <d v="2012-08-13T03:24:43"/>
        <d v="2013-02-07T09:42:15"/>
        <d v="2017-01-31T11:19:15"/>
        <d v="2014-12-15T21:56:28"/>
        <d v="2017-02-14T09:46:00"/>
        <d v="2017-02-13T06:38:49"/>
        <d v="2012-08-13T10:02:14"/>
        <d v="2014-09-02T06:23:47"/>
        <d v="2014-02-21T18:01:10"/>
        <d v="2014-10-08T10:54:03"/>
        <d v="2014-11-21T09:11:30"/>
        <d v="2010-10-14T07:43:35"/>
        <d v="2015-07-14T05:40:48"/>
        <d v="2012-09-05T14:44:10"/>
        <d v="2015-04-07T02:09:54"/>
        <d v="2014-06-17T08:33:43"/>
        <d v="2011-08-16T14:00:03"/>
        <d v="2014-05-19T07:17:38"/>
        <d v="2016-04-24T05:14:14"/>
        <d v="2011-01-21T07:35:13"/>
        <d v="2014-01-24T04:00:57"/>
        <d v="2015-03-26T01:54:05"/>
        <d v="2016-08-18T10:08:42"/>
        <d v="2014-06-17T20:45:52"/>
        <d v="2017-02-02T12:00:27"/>
        <d v="2014-07-14T06:04:40"/>
        <d v="2014-05-21T01:54:09"/>
        <d v="2014-10-27T05:40:40"/>
        <d v="2012-03-05T10:33:23"/>
        <d v="2015-02-15T19:34:24"/>
        <d v="2012-03-19T13:22:40"/>
        <d v="2014-06-02T08:01:00"/>
        <d v="2015-09-07T23:59:53"/>
        <d v="2016-03-28T06:58:27"/>
        <d v="2011-03-17T01:39:24"/>
        <d v="2011-03-10T08:41:06"/>
        <d v="2014-01-18T15:38:31"/>
        <d v="2015-09-05T10:56:01"/>
        <d v="2012-08-31T17:35:37"/>
        <d v="2015-01-22T14:11:58"/>
        <d v="2014-07-08T09:41:10"/>
        <d v="2014-10-28T06:21:23"/>
        <d v="2014-06-18T13:08:57"/>
        <d v="2015-06-10T21:16:25"/>
        <d v="2013-04-12T10:27:26"/>
        <d v="2014-10-22T13:57:29"/>
        <d v="2013-10-28T04:39:23"/>
        <d v="2014-01-09T01:30:31"/>
        <d v="2015-02-13T11:31:59"/>
        <d v="2014-05-15T06:23:54"/>
        <d v="2016-05-04T08:24:26"/>
        <d v="2014-07-22T06:34:56"/>
        <d v="2015-11-30T22:37:27"/>
        <d v="2015-07-12T10:31:40"/>
        <d v="2014-12-01T23:54:13"/>
        <d v="2016-07-26T20:56:36"/>
        <d v="2013-06-27T17:49:54"/>
        <d v="2016-08-24T21:26:27"/>
        <d v="2011-01-11T23:44:38"/>
        <d v="2013-11-20T02:04:52"/>
        <d v="2014-09-06T08:11:45"/>
        <d v="2016-07-21T10:41:02"/>
        <d v="2015-10-05T10:26:31"/>
        <d v="2012-01-31T15:30:39"/>
        <d v="2012-01-30T16:28:50"/>
        <d v="2009-05-16T19:55:13"/>
        <d v="2015-08-21T19:11:16"/>
        <d v="2012-05-08T13:25:09"/>
        <d v="2015-03-30T21:40:32"/>
        <d v="2009-08-25T07:26:54"/>
        <d v="2013-04-22T20:07:24"/>
        <d v="2012-04-04T06:33:35"/>
        <d v="2017-02-09T04:21:31"/>
        <d v="2015-03-24T10:26:00"/>
        <d v="2014-08-31T06:03:20"/>
        <d v="2014-04-29T12:00:20"/>
        <d v="2014-08-28T13:55:49"/>
        <d v="2012-05-29T20:27:23"/>
        <d v="2012-04-23T21:27:56"/>
        <d v="2017-01-10T06:24:21"/>
        <d v="2015-08-02T16:28:25"/>
        <d v="2016-10-11T15:22:08"/>
        <d v="2015-02-19T12:22:38"/>
        <d v="2016-08-23T10:22:09"/>
        <d v="2014-04-01T15:57:42"/>
        <d v="2015-01-31T21:51:46"/>
        <d v="2015-10-01T02:53:17"/>
        <d v="2015-05-28T04:05:02"/>
        <d v="2014-02-24T01:24:15"/>
        <d v="2016-12-07T11:05:00"/>
        <d v="2014-09-30T12:36:53"/>
        <d v="2012-02-06T12:17:15"/>
        <d v="2014-06-17T05:43:27"/>
        <d v="2017-01-16T19:28:46"/>
        <d v="2013-04-05T23:00:55"/>
        <d v="2016-03-23T13:02:45"/>
        <d v="2014-01-27T22:36:27"/>
        <d v="2012-01-31T10:16:58"/>
        <d v="2012-10-30T22:06:45"/>
        <d v="2015-04-30T17:52:43"/>
        <d v="2012-08-06T11:29:43"/>
        <d v="2014-03-24T07:59:33"/>
        <d v="2015-11-19T12:01:19"/>
        <d v="2016-05-26T16:04:51"/>
        <d v="2016-11-22T23:42:46"/>
        <d v="2015-03-20T13:29:34"/>
        <d v="2016-04-12T16:10:08"/>
        <d v="2011-05-02T14:47:58"/>
        <d v="2015-04-20T14:39:50"/>
        <d v="2014-06-22T08:09:28"/>
        <d v="2016-07-05T04:06:28"/>
        <d v="2017-01-23T15:25:21"/>
        <d v="2015-11-23T08:59:34"/>
        <d v="2012-06-15T12:03:07"/>
        <d v="2016-06-23T11:32:38"/>
        <d v="2013-11-08T03:24:15"/>
        <d v="2011-11-18T12:48:41"/>
        <d v="2017-01-16T04:48:05"/>
        <d v="2015-11-26T03:15:16"/>
        <d v="2013-09-18T11:30:18"/>
        <d v="2012-03-28T22:30:57"/>
        <d v="2012-03-13T09:02:45"/>
        <d v="2015-06-14T11:32:39"/>
        <d v="2012-06-12T09:45:32"/>
        <d v="2015-03-03T16:16:46"/>
        <d v="2011-01-21T15:52:34"/>
        <d v="2015-06-05T09:38:42"/>
        <d v="2014-07-16T21:03:11"/>
        <d v="2014-05-12T18:32:33"/>
        <d v="2015-01-06T20:51:43"/>
        <d v="2016-08-02T12:19:26"/>
        <d v="2012-08-25T11:46:52"/>
        <d v="2015-09-23T05:58:17"/>
        <d v="2015-02-17T14:47:44"/>
        <d v="2014-11-21T10:01:56"/>
        <d v="2014-06-09T11:32:39"/>
        <d v="2012-04-25T15:39:48"/>
        <d v="2015-02-09T10:22:59"/>
        <d v="2016-12-18T13:10:36"/>
        <d v="2017-02-06T08:03:27"/>
        <d v="2016-12-04T19:14:05"/>
        <d v="2012-02-21T17:22:35"/>
        <d v="2013-05-14T16:00:32"/>
        <d v="2015-11-10T16:51:36"/>
        <d v="2012-12-07T11:51:03"/>
        <d v="2016-05-12T05:39:32"/>
        <d v="2015-03-15T11:02:06"/>
        <d v="2016-03-08T07:16:31"/>
        <d v="2015-01-27T07:09:41"/>
        <d v="2012-12-27T14:54:16"/>
        <d v="2011-02-18T08:54:42"/>
        <d v="2013-01-30T15:05:37"/>
        <d v="2016-05-12T12:51:01"/>
        <d v="2016-02-25T05:50:44"/>
        <d v="2014-01-17T10:18:12"/>
        <d v="2011-08-23T19:00:37"/>
        <d v="2015-04-07T19:57:00"/>
        <d v="2012-04-14T10:54:06"/>
        <d v="2016-03-01T23:14:53"/>
        <d v="2015-03-26T03:27:36"/>
        <d v="2015-11-23T12:17:52"/>
        <d v="2012-04-14T14:28:39"/>
        <d v="2016-08-26T00:46:48"/>
        <d v="2016-08-09T17:36:22"/>
        <d v="2015-02-17T08:00:28"/>
        <d v="2014-03-26T13:08:47"/>
        <d v="2014-05-22T09:12:52"/>
        <d v="2016-03-17T18:29:04"/>
        <d v="2011-12-02T11:05:47"/>
        <d v="2015-05-30T12:57:18"/>
        <d v="2014-09-09T15:09:39"/>
        <d v="2015-04-02T07:11:49"/>
        <d v="2014-04-14T22:58:51"/>
        <d v="2012-07-17T12:22:46"/>
        <d v="2014-09-06T16:06:13"/>
        <d v="2016-06-27T17:49:40"/>
        <d v="2010-02-06T14:03:26"/>
        <d v="2016-04-20T03:31:00"/>
        <d v="2015-10-12T10:16:07"/>
        <d v="2014-07-09T11:05:51"/>
        <d v="2016-04-29T06:52:07"/>
        <d v="2014-10-12T15:54:23"/>
        <d v="2016-05-13T04:57:34"/>
        <d v="2013-07-11T10:50:44"/>
        <d v="2014-09-09T08:38:28"/>
        <d v="2012-07-09T09:49:38"/>
        <d v="2014-02-11T17:41:38"/>
        <d v="2015-04-21T12:29:36"/>
        <d v="2014-08-12T02:18:54"/>
        <d v="2013-08-09T08:37:23"/>
        <d v="2014-03-26T10:38:13"/>
        <d v="2013-05-08T05:24:42"/>
        <d v="2016-02-01T14:41:07"/>
        <d v="2016-02-19T16:27:30"/>
        <d v="2014-06-09T08:27:42"/>
        <d v="2014-01-24T05:39:51"/>
        <d v="2011-07-06T13:30:45"/>
        <d v="2015-08-11T17:04:19"/>
        <d v="2014-12-15T11:55:07"/>
        <d v="2011-05-16T09:50:01"/>
        <d v="2014-08-20T10:08:12"/>
        <d v="2016-02-27T15:09:14"/>
        <d v="2012-12-14T14:48:33"/>
        <d v="2016-03-14T11:15:24"/>
        <d v="2015-05-01T07:32:27"/>
        <d v="2012-05-07T14:42:55"/>
        <d v="2016-11-19T09:49:21"/>
        <d v="2015-04-14T04:55:22"/>
        <d v="2010-11-22T19:08:53"/>
        <d v="2015-05-25T14:34:12"/>
        <d v="2017-02-23T03:05:54"/>
        <d v="2016-08-08T03:20:40"/>
        <d v="2014-05-22T12:31:20"/>
        <d v="2015-06-02T17:34:36"/>
        <d v="2015-01-16T08:48:49"/>
        <d v="2015-01-15T06:09:51"/>
        <d v="2011-12-16T15:49:52"/>
        <d v="2014-09-30T07:37:03"/>
        <d v="2015-09-06T08:30:47"/>
        <d v="2016-08-08T13:42:08"/>
        <d v="2016-05-31T07:42:14"/>
        <d v="2015-07-11T14:17:17"/>
        <d v="2013-10-25T15:00:14"/>
        <d v="2015-05-20T05:46:17"/>
        <d v="2015-02-04T13:04:52"/>
        <d v="2016-11-17T18:37:26"/>
        <d v="2015-04-19T15:33:17"/>
        <d v="2016-06-14T15:29:16"/>
        <d v="2015-12-02T15:19:51"/>
        <d v="2016-07-20T02:05:40"/>
        <d v="2013-03-14T20:02:20"/>
        <d v="2014-08-25T11:34:44"/>
        <d v="2016-02-19T19:22:00"/>
        <d v="2015-08-09T05:25:56"/>
        <d v="2016-05-06T15:15:16"/>
        <d v="2014-08-26T13:16:44"/>
        <d v="2015-11-10T14:48:15"/>
        <d v="2015-10-31T20:35:29"/>
        <d v="2014-10-10T07:22:27"/>
        <d v="2013-04-29T17:47:14"/>
        <d v="2016-03-16T12:48:27"/>
        <d v="2015-08-03T14:49:03"/>
        <d v="2015-01-19T07:14:22"/>
        <d v="2014-10-03T02:29:35"/>
        <d v="2015-02-17T18:32:48"/>
        <d v="2015-02-18T09:35:38"/>
        <d v="2016-10-18T16:31:01"/>
        <d v="2015-03-30T10:53:03"/>
        <d v="2016-09-15T12:22:44"/>
        <d v="2016-07-03T20:00:04"/>
        <d v="2016-05-12T11:22:59"/>
        <d v="2016-07-15T02:35:20"/>
        <d v="2016-07-15T06:30:57"/>
        <d v="2012-02-09T07:07:29"/>
        <d v="2013-11-25T16:32:17"/>
        <d v="2016-12-20T16:44:54"/>
        <d v="2016-06-01T13:07:33"/>
        <d v="2014-07-20T23:43:21"/>
        <d v="2014-12-01T09:50:08"/>
        <d v="2011-08-02T13:20:31"/>
        <d v="2012-07-20T20:27:41"/>
        <d v="2013-10-10T14:47:33"/>
        <d v="2014-06-16T08:03:49"/>
        <d v="2014-04-24T17:07:48"/>
        <d v="2013-05-28T11:44:52"/>
        <d v="2014-09-09T07:58:04"/>
        <d v="2016-11-15T09:50:16"/>
        <d v="2016-04-03T11:31:57"/>
        <d v="2016-11-18T10:30:57"/>
        <d v="2015-05-12T04:52:02"/>
        <d v="2013-06-06T17:29:20"/>
        <d v="2012-01-26T16:07:21"/>
        <d v="2015-02-18T08:54:11"/>
        <d v="2014-05-26T02:51:39"/>
        <d v="2014-04-09T12:45:19"/>
        <d v="2015-04-10T12:10:05"/>
        <d v="2011-08-23T10:28:49"/>
        <d v="2014-07-12T12:27:47"/>
        <d v="2015-03-09T09:42:49"/>
        <d v="2015-06-22T10:16:58"/>
        <d v="2012-03-09T11:19:38"/>
        <d v="2011-11-07T09:53:11"/>
        <d v="2015-04-17T13:35:20"/>
        <d v="2012-11-09T21:19:27"/>
        <d v="2015-06-18T09:54:44"/>
        <d v="2016-04-24T11:53:51"/>
        <d v="2016-02-02T16:51:13"/>
        <d v="2014-07-22T19:44:15"/>
        <d v="2013-02-06T23:28:39"/>
        <d v="2015-10-15T04:20:00"/>
        <d v="2014-11-05T05:16:06"/>
        <d v="2017-01-23T00:50:02"/>
        <d v="2013-09-01T16:06:49"/>
        <d v="2013-05-08T16:01:14"/>
        <d v="2014-09-17T21:50:09"/>
        <d v="2015-11-09T16:36:01"/>
        <d v="2014-08-24T20:28:06"/>
        <d v="2015-02-23T14:36:06"/>
        <d v="2014-06-13T02:58:33"/>
        <d v="2012-07-17T09:26:34"/>
        <d v="2014-01-16T09:01:24"/>
        <d v="2016-06-17T09:39:36"/>
        <d v="2011-12-06T17:36:01"/>
        <d v="2014-03-06T09:39:45"/>
        <d v="2015-11-30T12:15:00"/>
        <d v="2013-02-03T18:49:48"/>
        <d v="2013-05-21T19:31:36"/>
        <d v="2013-04-09T08:33:59"/>
        <d v="2014-05-09T12:12:22"/>
        <d v="2010-09-09T06:30:14"/>
        <d v="2010-03-12T21:48:38"/>
        <d v="2014-07-26T00:17:57"/>
        <d v="2011-06-24T12:08:56"/>
        <d v="2016-01-05T13:52:10"/>
        <d v="2016-09-21T06:45:17"/>
        <d v="2015-09-28T10:24:55"/>
        <d v="2012-01-17T23:39:27"/>
        <d v="2014-08-01T07:58:45"/>
        <d v="2015-10-21T00:20:53"/>
        <d v="2016-04-23T08:12:18"/>
        <d v="2012-10-22T20:45:35"/>
        <d v="2010-06-24T18:46:20"/>
        <d v="2016-12-01T14:03:39"/>
        <d v="2011-04-05T12:50:48"/>
        <d v="2016-02-01T06:39:49"/>
        <d v="2015-03-09T00:53:21"/>
        <d v="2015-07-15T05:52:46"/>
        <d v="2015-04-08T09:51:02"/>
        <d v="2016-11-01T02:32:05"/>
        <d v="2016-04-01T08:33:14"/>
        <d v="2015-02-22T21:38:49"/>
        <d v="2011-05-08T07:18:01"/>
        <d v="2015-05-02T14:06:35"/>
        <d v="2012-06-14T12:02:21"/>
        <d v="2016-06-22T12:42:24"/>
        <d v="2012-06-13T21:19:03"/>
        <d v="2015-06-21T16:10:11"/>
        <d v="2016-05-03T17:28:59"/>
        <d v="2012-01-17T06:23:31"/>
        <d v="2014-04-25T09:53:09"/>
        <d v="2017-02-08T06:55:16"/>
        <d v="2011-09-16T09:35:40"/>
        <d v="2012-05-02T17:42:26"/>
        <d v="2016-02-09T16:24:46"/>
        <d v="2013-09-26T15:42:49"/>
        <d v="2012-11-15T07:36:17"/>
        <d v="2016-02-04T18:10:02"/>
        <d v="2016-11-11T15:22:34"/>
        <d v="2015-05-12T08:12:17"/>
        <d v="2014-06-06T10:31:06"/>
        <d v="2011-04-05T11:52:20"/>
        <d v="2015-11-04T12:59:25"/>
        <d v="2015-06-30T04:30:22"/>
        <d v="2016-03-09T08:00:35"/>
        <d v="2016-12-19T07:16:37"/>
        <d v="2013-09-16T05:01:43"/>
        <d v="2014-09-17T11:55:39"/>
        <d v="2016-09-30T07:11:19"/>
        <d v="2015-08-02T20:19:46"/>
        <d v="2013-02-14T10:27:47"/>
        <d v="2014-05-13T08:26:58"/>
        <d v="2016-04-01T13:14:36"/>
        <d v="2014-08-26T13:53:33"/>
        <d v="2015-03-25T13:52:21"/>
        <d v="2016-05-03T06:19:42"/>
        <d v="2014-11-01T12:08:08"/>
        <d v="2015-02-23T13:41:52"/>
        <d v="2015-01-12T08:57:37"/>
        <d v="2012-01-10T09:44:04"/>
        <d v="2011-07-29T10:12:08"/>
        <d v="2012-01-28T08:17:03"/>
        <d v="2015-03-09T05:49:48"/>
        <d v="2016-02-22T17:12:53"/>
        <d v="2016-07-13T13:08:45"/>
        <d v="2015-07-14T06:50:40"/>
        <d v="2015-12-29T09:16:32"/>
        <d v="2013-09-09T02:27:17"/>
        <d v="2015-07-03T03:13:12"/>
        <d v="2015-10-15T04:56:57"/>
        <d v="2014-11-28T07:20:26"/>
        <d v="2015-03-04T23:22:05"/>
        <d v="2014-06-27T06:17:25"/>
        <d v="2017-01-31T06:24:43"/>
        <d v="2015-06-15T23:37:07"/>
        <d v="2012-03-14T17:20:34"/>
        <d v="2011-02-02T04:57:07"/>
        <d v="2012-03-06T11:00:20"/>
        <d v="2014-09-04T18:40:21"/>
        <d v="2017-02-17T03:01:32"/>
        <d v="2015-06-05T07:38:37"/>
        <d v="2015-12-23T06:27:34"/>
        <d v="2015-09-03T20:00:42"/>
        <d v="2012-01-01T07:34:51"/>
        <d v="2015-05-15T11:36:15"/>
        <d v="2015-03-16T09:53:38"/>
        <d v="2015-11-01T10:09:32"/>
        <d v="2016-11-09T02:05:15"/>
        <d v="2014-07-18T16:08:10"/>
        <d v="2013-01-01T17:08:59"/>
        <d v="2014-05-30T09:26:51"/>
        <d v="2015-12-27T20:37:53"/>
        <d v="2017-01-10T09:52:15"/>
        <d v="2012-11-15T10:52:08"/>
        <d v="2012-05-24T11:24:11"/>
        <d v="2016-03-13T16:02:57"/>
        <d v="2015-06-20T11:35:34"/>
        <d v="2016-02-17T21:33:43"/>
        <d v="2011-12-18T13:33:05"/>
        <d v="2016-07-14T03:32:37"/>
        <d v="2010-01-26T20:11:47"/>
        <d v="2015-08-31T06:47:37"/>
        <d v="2015-03-01T07:39:51"/>
        <d v="2013-09-29T07:56:28"/>
        <d v="2015-04-21T09:56:28"/>
        <d v="2016-05-03T12:34:12"/>
        <d v="2012-12-21T09:21:20"/>
        <d v="2012-10-10T10:07:07"/>
        <d v="2014-07-02T05:48:03"/>
        <d v="2015-05-12T10:01:27"/>
        <d v="2016-07-18T18:38:45"/>
        <d v="2014-09-12T07:10:36"/>
        <d v="2014-10-21T12:06:58"/>
        <d v="2015-02-10T14:58:32"/>
        <d v="2015-09-15T01:59:58"/>
        <d v="2017-01-22T20:43:42"/>
        <d v="2013-05-27T17:49:11"/>
        <d v="2012-02-27T17:57:54"/>
        <d v="2013-02-21T13:52:18"/>
        <d v="2015-10-12T17:25:49"/>
        <d v="2016-09-06T19:26:44"/>
        <d v="2012-03-22T09:01:25"/>
        <d v="2016-04-12T09:35:01"/>
        <d v="2016-10-24T20:14:27"/>
        <d v="2012-03-19T10:34:09"/>
        <d v="2013-05-15T11:32:37"/>
        <d v="2013-04-23T07:38:11"/>
        <d v="2016-03-04T10:17:07"/>
        <d v="2016-03-14T15:44:14"/>
        <d v="2012-01-19T09:33:46"/>
        <d v="2014-02-18T19:36:01"/>
        <d v="2016-02-16T08:35:59"/>
        <d v="2016-06-07T16:31:42"/>
        <d v="2014-06-16T07:17:46"/>
        <d v="2012-09-11T16:58:59"/>
        <d v="2016-06-27T07:19:29"/>
        <d v="2014-04-03T03:30:44"/>
        <d v="2014-05-08T07:45:53"/>
        <d v="2013-01-07T16:25:52"/>
        <d v="2012-05-02T11:43:09"/>
        <d v="2015-02-01T08:54:31"/>
        <d v="2014-08-12T02:24:14"/>
        <d v="2015-03-24T08:01:58"/>
        <d v="2011-04-04T12:47:50"/>
        <d v="2015-01-30T14:16:41"/>
        <d v="2017-02-06T16:07:33"/>
        <d v="2014-06-30T07:20:26"/>
        <d v="2015-02-26T16:31:51"/>
        <d v="2016-02-29T15:48:05"/>
        <d v="2011-10-28T08:35:58"/>
        <d v="2015-11-20T09:27:05"/>
        <d v="2016-05-22T18:39:32"/>
        <d v="2013-03-18T10:15:42"/>
        <d v="2015-05-09T20:07:47"/>
        <d v="2015-01-16T11:21:39"/>
        <d v="2014-07-07T21:30:28"/>
        <d v="2013-11-22T04:55:40"/>
        <d v="2014-10-14T06:02:38"/>
        <d v="2015-10-07T04:00:09"/>
        <d v="2015-04-30T23:59:47"/>
        <d v="2017-01-03T08:36:49"/>
        <d v="2013-02-06T11:11:18"/>
        <d v="2014-05-27T05:19:26"/>
        <d v="2012-07-26T08:33:45"/>
        <d v="2015-07-24T05:37:40"/>
        <d v="2014-12-15T06:48:36"/>
        <d v="2016-03-23T11:51:57"/>
        <d v="2014-07-08T04:22:24"/>
        <d v="2015-05-02T13:00:01"/>
        <d v="2016-02-23T09:01:04"/>
        <d v="2012-08-14T08:47:33"/>
        <d v="2012-12-03T16:29:09"/>
        <d v="2012-07-22T20:46:47"/>
        <d v="2012-07-30T13:11:21"/>
        <d v="2015-12-22T13:18:29"/>
        <d v="2012-09-12T12:37:41"/>
        <d v="2012-03-01T13:53:49"/>
        <d v="2014-04-15T06:10:35"/>
        <d v="2015-08-27T07:00:23"/>
        <d v="2012-02-19T09:12:52"/>
        <d v="2010-12-01T18:34:58"/>
        <d v="2014-10-18T15:24:52"/>
        <d v="2014-08-20T12:17:40"/>
        <d v="2015-05-22T12:04:09"/>
        <d v="2012-05-08T05:14:17"/>
        <d v="2016-02-14T22:04:57"/>
        <d v="2017-01-23T21:51:36"/>
        <d v="2013-10-14T11:22:35"/>
        <d v="2016-06-02T18:31:52"/>
        <d v="2014-12-23T11:58:39"/>
        <d v="2015-04-26T21:59:44"/>
        <d v="2014-07-09T04:03:49"/>
        <d v="2016-09-20T03:05:13"/>
        <d v="2015-08-19T10:20:39"/>
        <d v="2016-09-15T07:36:18"/>
        <d v="2014-06-03T08:03:01"/>
        <d v="2016-05-18T08:15:09"/>
        <d v="2012-06-20T15:02:45"/>
        <d v="2013-07-31T02:11:01"/>
        <d v="2016-03-31T14:36:48"/>
        <d v="2014-10-28T08:35:53"/>
        <d v="2016-12-07T08:49:00"/>
        <d v="2013-02-25T22:04:33"/>
        <d v="2016-03-17T14:39:07"/>
        <d v="2015-03-11T20:06:32"/>
        <d v="2015-05-12T02:05:53"/>
        <d v="2014-11-05T05:35:53"/>
        <d v="2013-07-03T12:49:47"/>
        <d v="2015-07-18T02:22:16"/>
        <d v="2015-04-03T10:52:33"/>
        <d v="2011-12-29T10:54:07"/>
        <d v="2011-04-10T19:49:20"/>
        <d v="2013-01-17T07:52:38"/>
        <d v="2015-01-20T12:45:48"/>
        <d v="2015-11-03T09:05:15"/>
        <d v="2014-06-01T09:07:05"/>
        <d v="2016-02-05T08:08:33"/>
        <d v="2010-04-30T21:45:32"/>
        <d v="2016-09-26T05:11:15"/>
        <d v="2015-06-08T06:00:23"/>
        <d v="2014-12-02T13:37:42"/>
        <d v="2013-09-30T07:54:43"/>
        <d v="2015-04-03T23:00:14"/>
        <d v="2010-12-03T18:06:11"/>
        <d v="2014-11-03T08:10:43"/>
        <d v="2016-05-08T00:11:13"/>
        <d v="2012-09-26T18:21:53"/>
        <d v="2016-10-27T06:27:51"/>
        <d v="2016-07-15T22:20:25"/>
        <d v="2015-01-22T00:53:50"/>
        <d v="2013-03-03T08:52:45"/>
        <d v="2014-08-30T00:40:20"/>
        <d v="2016-03-24T03:56:04"/>
        <d v="2010-07-19T21:32:35"/>
        <d v="2015-01-15T15:02:10"/>
        <d v="2015-09-14T04:00:21"/>
        <d v="2013-03-18T04:59:35"/>
        <d v="2017-02-02T02:12:32"/>
        <d v="2016-06-10T17:15:38"/>
        <d v="2013-11-27T12:50:34"/>
        <d v="2015-10-06T12:44:40"/>
        <d v="2015-09-28T06:07:45"/>
        <d v="2011-05-07T04:10:33"/>
        <d v="2013-07-29T07:56:31"/>
        <d v="2016-12-15T17:35:19"/>
        <d v="2012-06-28T08:35:45"/>
        <d v="2016-02-25T09:32:10"/>
        <d v="2016-03-23T13:59:44"/>
        <d v="2014-06-16T06:31:15"/>
        <d v="2014-12-08T19:26:10"/>
        <d v="2015-03-27T13:54:00"/>
        <d v="2015-10-01T07:53:20"/>
        <d v="2014-08-27T19:08:27"/>
        <d v="2015-02-07T19:39:49"/>
        <d v="2012-03-19T15:26:58"/>
        <d v="2015-08-26T20:33:41"/>
        <d v="2012-07-05T13:37:00"/>
        <d v="2013-06-07T16:26:21"/>
        <d v="2015-03-14T21:19:57"/>
        <d v="2016-07-19T08:52:18"/>
        <d v="2011-03-24T12:01:36"/>
        <d v="2016-03-11T01:59:46"/>
        <d v="2015-12-03T11:38:28"/>
        <d v="2011-06-28T17:39:05"/>
        <d v="2014-09-07T10:26:15"/>
        <d v="2014-12-30T14:45:44"/>
        <d v="2016-05-02T21:15:42"/>
        <d v="2012-04-03T15:00:26"/>
        <d v="2014-10-29T11:15:26"/>
        <d v="2012-10-01T22:40:18"/>
        <d v="2015-11-28T16:29:22"/>
        <d v="2010-02-26T13:36:31"/>
        <d v="2014-03-26T17:58:38"/>
        <d v="2010-10-17T21:24:20"/>
        <d v="2013-04-03T05:44:05"/>
        <d v="2015-02-20T15:20:52"/>
        <d v="2016-06-30T23:33:47"/>
        <d v="2015-04-03T21:11:23"/>
        <d v="2016-04-17T09:30:53"/>
        <d v="2016-05-06T05:58:34"/>
        <d v="2012-08-24T09:15:48"/>
        <d v="2014-10-11T00:30:16"/>
        <d v="2013-01-29T06:15:15"/>
        <d v="2015-07-13T10:00:22"/>
        <d v="2017-01-26T15:03:59"/>
        <d v="2014-02-03T17:30:50"/>
        <d v="2016-10-11T04:37:07"/>
        <d v="2016-03-23T10:45:50"/>
        <d v="2013-06-04T16:56:00"/>
        <d v="2015-01-28T08:37:59"/>
        <d v="2015-05-16T09:05:44"/>
        <d v="2016-01-14T11:02:06"/>
        <d v="2010-03-29T07:54:18"/>
        <d v="2016-02-17T07:00:04"/>
        <d v="2011-05-23T22:51:37"/>
        <d v="2015-11-14T20:11:26"/>
        <d v="2014-08-10T04:35:46"/>
        <d v="2016-06-30T17:09:38"/>
        <d v="2015-11-05T08:53:37"/>
        <d v="2012-05-29T18:51:21"/>
        <d v="2016-09-23T06:45:14"/>
        <d v="2015-09-26T13:13:24"/>
        <d v="2012-11-20T03:58:45"/>
        <d v="2014-11-17T09:21:03"/>
        <d v="2016-02-23T19:53:08"/>
        <d v="2014-08-01T04:39:12"/>
        <d v="2014-08-11T11:16:26"/>
        <d v="2011-05-18T17:14:26"/>
        <d v="2013-04-25T00:45:23"/>
        <d v="2014-06-30T20:56:07"/>
        <d v="2014-04-07T18:20:24"/>
        <d v="2014-04-13T10:43:56"/>
        <d v="2014-09-23T08:25:52"/>
        <d v="2015-01-22T19:18:58"/>
        <d v="2010-10-05T14:54:16"/>
        <d v="2014-03-18T10:50:25"/>
        <d v="2014-05-24T07:25:50"/>
        <d v="2012-07-09T19:48:47"/>
        <d v="2013-09-09T06:33:35"/>
        <d v="2010-11-05T06:54:46"/>
        <d v="2013-11-25T00:00:29"/>
        <d v="2015-05-27T22:55:54"/>
        <d v="2015-04-15T11:49:39"/>
        <d v="2014-07-23T07:25:31"/>
        <d v="2013-01-31T11:25:29"/>
        <d v="2011-03-21T20:21:13"/>
        <d v="2015-05-11T20:25:46"/>
        <d v="2016-03-25T12:05:04"/>
        <d v="2016-07-18T06:31:46"/>
        <d v="2015-11-25T06:23:54"/>
        <d v="2015-06-24T13:33:48"/>
        <d v="2015-08-04T11:04:37"/>
        <d v="2016-01-27T03:52:12"/>
        <d v="2013-11-01T12:17:32"/>
        <d v="2014-07-16T07:00:22"/>
        <d v="2012-11-13T07:33:57"/>
        <d v="2016-07-17T10:13:30"/>
        <d v="2012-05-29T16:09:48"/>
        <d v="2015-11-08T23:58:55"/>
        <d v="2016-09-01T09:19:42"/>
        <d v="2014-05-01T11:40:52"/>
        <d v="2015-05-02T17:40:09"/>
        <d v="2014-04-25T18:49:19"/>
        <d v="2014-07-15T04:58:18"/>
        <d v="2017-01-21T04:01:30"/>
        <d v="2013-02-08T10:07:31"/>
        <d v="2015-05-23T09:31:06"/>
        <d v="2015-04-10T22:25:11"/>
        <d v="2014-06-18T15:48:24"/>
        <d v="2015-11-03T07:00:07"/>
        <d v="2013-02-15T09:13:09"/>
        <d v="2014-05-08T07:36:30"/>
        <d v="2016-12-02T17:47:58"/>
        <d v="2016-10-08T02:05:37"/>
        <d v="2013-08-01T06:40:12"/>
        <d v="2010-07-19T13:26:13"/>
        <d v="2016-02-17T11:18:39"/>
        <d v="2015-07-15T08:14:18"/>
        <d v="2014-07-21T11:41:30"/>
        <d v="2010-03-17T02:48:29"/>
        <d v="2016-12-24T09:05:43"/>
        <d v="2016-08-26T23:29:16"/>
        <d v="2015-02-20T18:11:57"/>
        <d v="2014-07-24T10:31:23"/>
        <d v="2015-06-29T07:31:29"/>
        <d v="2011-01-26T16:37:10"/>
        <d v="2017-02-15T05:10:42"/>
        <d v="2015-04-12T17:37:17"/>
        <d v="2016-11-08T02:50:46"/>
        <d v="2014-07-10T05:05:48"/>
        <d v="2017-02-01T11:14:28"/>
        <d v="2016-05-13T09:46:51"/>
        <d v="2011-01-20T17:56:41"/>
        <d v="2012-02-01T20:47:45"/>
        <d v="2012-10-30T15:54:56"/>
        <d v="2015-02-10T12:13:02"/>
        <d v="2013-08-20T10:08:48"/>
        <d v="2012-07-23T18:16:37"/>
        <d v="2016-05-22T08:45:26"/>
        <d v="2012-03-28T07:31:34"/>
        <d v="2014-06-10T06:31:03"/>
        <d v="2015-01-06T11:44:01"/>
        <d v="2015-05-21T14:04:21"/>
        <d v="2012-11-21T17:18:34"/>
        <d v="2015-01-28T09:11:15"/>
        <d v="2011-01-11T21:57:08"/>
        <d v="2011-08-17T12:22:12"/>
        <d v="2015-04-13T06:54:16"/>
        <d v="2016-07-08T10:38:29"/>
        <d v="2016-10-01T08:01:15"/>
        <d v="2013-12-03T14:01:27"/>
        <d v="2012-09-06T15:51:15"/>
        <d v="2013-04-01T06:42:50"/>
        <d v="2014-10-29T04:00:45"/>
        <d v="2013-10-31T14:15:03"/>
        <d v="2016-07-13T16:13:06"/>
        <d v="2015-07-28T11:15:10"/>
        <d v="2016-08-14T07:28:22"/>
        <d v="2016-11-03T08:03:26"/>
        <d v="2016-11-30T12:34:13"/>
        <d v="2016-05-13T07:57:14"/>
        <d v="2014-11-08T10:55:53"/>
        <d v="2015-05-08T14:36:12"/>
        <d v="2015-05-15T10:45:37"/>
        <d v="2012-08-23T09:01:40"/>
        <d v="2016-06-28T09:21:04"/>
        <d v="2016-03-22T22:32:52"/>
        <d v="2016-09-13T22:04:42"/>
        <d v="2015-11-25T06:51:26"/>
        <d v="2011-12-20T18:08:30"/>
        <d v="2013-01-28T17:03:23"/>
        <d v="2013-10-14T04:01:01"/>
        <d v="2016-01-18T01:33:48"/>
        <d v="2012-01-31T12:06:15"/>
        <d v="2012-03-23T08:59:36"/>
        <d v="2016-11-20T22:11:20"/>
        <d v="2015-06-08T14:58:33"/>
        <d v="2015-11-18T11:38:59"/>
        <d v="2016-03-23T11:49:04"/>
        <d v="2015-11-30T09:01:07"/>
        <d v="2012-11-15T14:11:50"/>
        <d v="2016-07-21T23:52:18"/>
        <d v="2014-05-13T07:47:04"/>
        <d v="2016-07-12T16:37:54"/>
        <d v="2016-03-01T09:17:27"/>
        <d v="2016-08-17T22:41:24"/>
        <d v="2014-08-09T17:41:37"/>
        <d v="2017-01-01T09:35:22"/>
        <d v="2016-11-09T16:00:04"/>
        <d v="2013-02-24T16:55:51"/>
        <d v="2016-01-11T08:34:01"/>
        <d v="2016-11-02T06:05:15"/>
        <d v="2015-10-05T10:29:08"/>
        <d v="2016-04-07T14:50:51"/>
        <d v="2016-03-21T18:18:02"/>
        <d v="2015-05-26T09:03:13"/>
        <d v="2016-05-30T22:59:46"/>
        <d v="2017-01-12T04:09:38"/>
        <d v="2014-01-07T11:00:48"/>
        <d v="2013-02-28T12:05:33"/>
        <d v="2015-03-04T14:10:05"/>
        <d v="2016-11-18T11:11:49"/>
        <d v="2011-02-12T18:03:10"/>
        <d v="2015-07-13T23:50:59"/>
        <d v="2016-11-15T12:28:27"/>
        <d v="2014-06-19T19:24:46"/>
        <d v="2014-09-16T07:58:59"/>
        <d v="2013-10-30T21:02:33"/>
        <d v="2014-05-02T04:13:33"/>
        <d v="2016-04-13T11:04:23"/>
        <d v="2012-06-14T21:42:31"/>
        <d v="2016-11-15T05:34:34"/>
        <d v="2016-10-17T23:45:43"/>
        <d v="2010-10-29T00:43:25"/>
        <d v="2012-01-17T17:08:55"/>
        <d v="2014-06-12T10:58:06"/>
        <d v="2010-06-17T19:00:52"/>
        <d v="2016-04-19T02:22:30"/>
        <d v="2013-11-01T09:37:20"/>
        <d v="2016-05-29T07:45:23"/>
        <d v="2016-06-13T13:29:42"/>
        <d v="2016-07-19T15:54:51"/>
        <d v="2016-04-09T12:59:52"/>
        <d v="2015-03-09T03:42:59"/>
        <d v="2014-10-03T09:56:08"/>
        <d v="2014-02-24T16:24:10"/>
        <d v="2016-04-27T07:02:53"/>
        <d v="2015-11-23T01:05:39"/>
        <d v="2011-03-30T19:42:17"/>
        <d v="2016-04-01T19:22:51"/>
        <d v="2016-08-29T03:35:49"/>
        <d v="2013-06-13T13:35:25"/>
        <d v="2015-06-01T22:02:38"/>
        <d v="2011-01-21T16:46:49"/>
        <d v="2013-04-27T10:47:23"/>
        <d v="2015-09-23T22:02:51"/>
        <d v="2014-10-02T16:04:43"/>
        <d v="2016-01-05T18:00:53"/>
        <d v="2014-01-28T11:45:32"/>
        <d v="2016-02-23T05:01:02"/>
        <d v="2014-07-27T16:31:21"/>
        <d v="2014-04-01T07:55:29"/>
        <d v="2013-06-20T00:01:09"/>
        <d v="2016-10-04T11:39:06"/>
        <d v="2016-06-01T10:57:19"/>
        <d v="2014-11-25T11:54:57"/>
        <d v="2015-05-11T21:01:56"/>
        <d v="2013-01-02T12:19:25"/>
        <d v="2014-03-21T13:18:37"/>
        <d v="2013-01-30T11:59:48"/>
        <d v="2015-03-12T19:07:13"/>
        <d v="2012-03-28T19:28:37"/>
        <d v="2012-04-20T22:31:21"/>
        <d v="2015-11-02T21:12:20"/>
        <d v="2015-08-18T06:59:51"/>
        <d v="2015-06-29T12:59:32"/>
        <d v="2014-11-22T06:47:59"/>
        <d v="2016-09-20T06:04:01"/>
        <d v="2015-08-05T08:11:02"/>
        <d v="2013-05-29T22:30:21"/>
        <d v="2015-05-17T10:18:26"/>
        <d v="2016-10-11T03:16:33"/>
        <d v="2013-02-19T11:03:35"/>
        <d v="2016-10-21T01:44:32"/>
        <d v="2012-02-20T09:37:32"/>
        <d v="2014-09-03T03:29:32"/>
        <d v="2017-01-17T07:32:48"/>
        <d v="2015-04-20T17:42:58"/>
        <d v="2016-01-22T03:24:25"/>
        <d v="2016-08-23T09:00:21"/>
        <d v="2017-01-10T00:46:17"/>
        <d v="2015-07-13T08:14:23"/>
        <d v="2016-05-09T15:03:34"/>
        <d v="2014-06-16T11:03:28"/>
        <d v="2013-05-05T15:54:34"/>
        <d v="2016-04-07T10:55:00"/>
        <d v="2016-10-17T20:14:37"/>
        <d v="2015-10-12T14:58:20"/>
        <d v="2014-01-27T14:11:35"/>
        <d v="2014-08-28T13:37:05"/>
        <d v="2014-07-22T14:00:40"/>
        <d v="2016-01-02T06:48:43"/>
        <d v="2016-02-25T10:11:30"/>
        <d v="2015-06-08T07:01:08"/>
        <d v="2014-06-13T13:08:09"/>
        <d v="2017-01-06T08:25:39"/>
        <d v="2016-07-06T11:01:08"/>
        <d v="2012-07-09T15:12:24"/>
        <d v="2016-05-15T14:28:49"/>
        <d v="2015-10-27T11:54:21"/>
        <d v="2012-08-29T13:39:09"/>
        <d v="2011-08-10T17:00:22"/>
        <d v="2012-10-18T16:17:24"/>
        <d v="2016-01-25T05:56:16"/>
        <d v="2012-10-02T12:22:48"/>
        <d v="2016-12-21T12:51:53"/>
        <d v="2017-01-24T09:23:40"/>
        <d v="2014-04-30T14:09:16"/>
        <d v="2014-04-01T06:01:30"/>
        <d v="2016-04-13T06:30:09"/>
        <d v="2017-01-31T11:51:40"/>
        <d v="2012-06-08T18:07:27"/>
        <d v="2015-12-09T00:36:13"/>
        <d v="2014-09-20T12:59:11"/>
        <d v="2016-02-10T15:34:05"/>
        <d v="2013-02-07T13:08:19"/>
        <d v="2014-08-22T11:00:15"/>
        <d v="2015-01-29T06:00:59"/>
        <d v="2016-10-15T11:26:48"/>
        <d v="2016-11-02T16:07:53"/>
        <d v="2013-02-10T18:54:10"/>
        <d v="2015-03-04T21:01:06"/>
        <d v="2012-05-09T21:24:52"/>
        <d v="2016-11-17T12:25:44"/>
        <d v="2012-08-26T20:40:17"/>
        <d v="2013-02-18T20:38:21"/>
        <d v="2016-12-06T11:47:27"/>
        <d v="2015-07-16T22:40:36"/>
        <d v="2013-04-30T12:55:13"/>
        <d v="2013-05-29T13:51:41"/>
        <d v="2016-03-30T08:39:10"/>
        <d v="2015-11-07T08:47:16"/>
        <d v="2013-10-22T05:48:53"/>
        <d v="2012-08-23T02:07:02"/>
        <d v="2013-02-21T15:42:41"/>
        <d v="2015-07-14T07:37:54"/>
        <d v="2013-08-07T05:03:18"/>
        <d v="2013-06-25T08:21:28"/>
        <d v="2016-06-26T22:28:36"/>
        <d v="2017-02-10T08:54:23"/>
        <d v="2013-02-14T00:23:59"/>
        <d v="2016-11-28T11:18:56"/>
        <d v="2014-01-21T09:00:17"/>
        <d v="2016-08-22T09:32:01"/>
        <d v="2016-11-30T00:03:34"/>
        <d v="2016-03-03T08:50:29"/>
        <d v="2013-02-18T21:08:59"/>
        <d v="2016-12-10T02:34:12"/>
        <d v="2014-08-04T10:48:27"/>
        <d v="2017-03-06T10:01:30"/>
        <d v="2016-09-13T08:03:12"/>
      </sharedItems>
      <fieldGroup par="20" base="11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9"/>
        <n v="6"/>
        <n v="10"/>
        <n v="7"/>
        <n v="5"/>
        <n v="26"/>
        <n v="11"/>
        <n v="12"/>
        <n v="14"/>
        <n v="20"/>
        <n v="8"/>
        <n v="17"/>
        <n v="55"/>
        <n v="13"/>
        <n v="29"/>
        <n v="27"/>
        <n v="16"/>
        <n v="28"/>
        <n v="21"/>
        <n v="34"/>
        <n v="24"/>
        <n v="15"/>
        <n v="23"/>
        <n v="18"/>
        <n v="52"/>
        <n v="99"/>
        <n v="58"/>
        <n v="124"/>
        <n v="31"/>
        <n v="83"/>
        <n v="25"/>
        <n v="22"/>
        <n v="38"/>
        <n v="148"/>
        <n v="41"/>
        <n v="19"/>
        <n v="40"/>
        <n v="37"/>
        <n v="94"/>
        <n v="56"/>
        <n v="93"/>
        <n v="30"/>
        <n v="60"/>
        <n v="201"/>
        <n v="311"/>
        <n v="135"/>
        <n v="49"/>
        <n v="36"/>
        <n v="535"/>
        <n v="292"/>
        <n v="44"/>
        <n v="123"/>
        <n v="98"/>
        <n v="32"/>
        <n v="81"/>
        <n v="33"/>
        <n v="90"/>
        <n v="118"/>
        <n v="276"/>
        <n v="72"/>
        <n v="84"/>
        <n v="152"/>
        <n v="45"/>
        <n v="70"/>
        <n v="85"/>
        <n v="170"/>
        <n v="101"/>
        <n v="96"/>
        <n v="68"/>
        <n v="147"/>
        <n v="50"/>
        <n v="76"/>
        <n v="43"/>
        <n v="42"/>
        <n v="39"/>
        <n v="91"/>
        <n v="48"/>
        <n v="59"/>
        <n v="140"/>
        <n v="108"/>
        <n v="202"/>
        <n v="113"/>
        <n v="61"/>
        <n v="121"/>
        <n v="215"/>
        <n v="125"/>
        <n v="86"/>
        <n v="369"/>
        <n v="355"/>
        <n v="35"/>
        <n v="67"/>
        <n v="185"/>
        <n v="114"/>
        <n v="196"/>
        <n v="129"/>
        <n v="79"/>
        <n v="66"/>
        <n v="57"/>
        <n v="534"/>
        <n v="236"/>
        <n v="92"/>
        <n v="310"/>
        <n v="167"/>
        <n v="179"/>
        <n v="89"/>
        <n v="75"/>
        <n v="122"/>
        <n v="47"/>
        <n v="100"/>
        <n v="1501"/>
        <n v="338"/>
        <n v="46"/>
        <n v="296"/>
        <n v="312"/>
        <n v="171"/>
        <n v="64"/>
        <n v="53"/>
        <n v="285"/>
        <n v="104"/>
        <n v="248"/>
        <n v="110"/>
        <n v="105"/>
        <n v="73"/>
        <n v="188"/>
        <n v="400"/>
        <n v="1293"/>
        <n v="336"/>
        <n v="229"/>
        <n v="103"/>
        <n v="117"/>
        <n v="139"/>
        <n v="975"/>
        <n v="356"/>
        <n v="348"/>
        <n v="197"/>
        <n v="95"/>
        <n v="161"/>
        <n v="456"/>
        <n v="890"/>
        <n v="224"/>
        <n v="87"/>
        <n v="78"/>
        <n v="77"/>
        <n v="558"/>
        <n v="119"/>
        <n v="69"/>
        <n v="71"/>
        <n v="207"/>
        <n v="63"/>
        <n v="80"/>
        <n v="134"/>
        <n v="218"/>
        <n v="325"/>
        <n v="97"/>
        <n v="115"/>
        <n v="154"/>
        <n v="193"/>
        <n v="142"/>
        <n v="141"/>
        <n v="269"/>
        <n v="200"/>
        <n v="316"/>
        <n v="130"/>
        <n v="150"/>
        <n v="158"/>
        <n v="62"/>
        <n v="151"/>
        <n v="206"/>
        <n v="88"/>
        <n v="405"/>
        <n v="241"/>
        <n v="54"/>
        <n v="340"/>
        <n v="126"/>
        <n v="186"/>
        <n v="120"/>
        <n v="614"/>
        <n v="286"/>
        <n v="102"/>
        <n v="146"/>
        <n v="131"/>
        <n v="884"/>
        <n v="329"/>
        <n v="493"/>
        <n v="226"/>
        <n v="213"/>
        <n v="74"/>
        <n v="82"/>
        <n v="308"/>
        <n v="298"/>
        <n v="65"/>
        <n v="159"/>
        <n v="524"/>
        <n v="216"/>
        <n v="184"/>
        <n v="288"/>
        <n v="174"/>
        <n v="112"/>
        <n v="1420"/>
        <n v="450"/>
        <n v="282"/>
        <n v="221"/>
        <n v="323"/>
        <n v="293"/>
        <n v="163"/>
        <n v="111"/>
        <n v="199"/>
        <n v="183"/>
        <n v="328"/>
        <n v="194"/>
        <n v="116"/>
        <n v="237"/>
        <n v="337"/>
        <n v="51"/>
        <n v="208"/>
        <n v="162"/>
        <n v="443"/>
        <n v="433"/>
        <n v="267"/>
        <n v="271"/>
        <n v="181"/>
        <n v="447"/>
        <n v="145"/>
        <n v="345"/>
        <n v="498"/>
        <n v="343"/>
        <n v="128"/>
        <n v="273"/>
        <n v="132"/>
        <n v="157"/>
        <n v="321"/>
        <n v="270"/>
        <n v="736"/>
        <n v="380"/>
        <n v="175"/>
        <n v="760"/>
        <n v="287"/>
        <n v="251"/>
        <n v="222"/>
        <n v="232"/>
        <n v="302"/>
        <n v="107"/>
        <n v="375"/>
        <n v="249"/>
        <n v="406"/>
        <n v="143"/>
        <n v="168"/>
        <n v="437"/>
        <n v="404"/>
        <n v="403"/>
        <n v="943"/>
        <n v="413"/>
        <n v="352"/>
        <n v="342"/>
        <n v="176"/>
        <n v="438"/>
        <n v="560"/>
        <n v="235"/>
        <n v="191"/>
        <n v="220"/>
        <n v="1762"/>
        <n v="137"/>
        <n v="109"/>
        <n v="180"/>
        <n v="332"/>
        <n v="613"/>
        <n v="149"/>
        <n v="307"/>
        <n v="574"/>
        <n v="2436"/>
        <n v="156"/>
        <n v="238"/>
        <n v="392"/>
        <n v="165"/>
        <n v="1071"/>
        <n v="385"/>
        <n v="951"/>
        <n v="265"/>
        <n v="351"/>
        <n v="136"/>
        <n v="350"/>
        <n v="211"/>
        <n v="189"/>
        <n v="178"/>
        <n v="354"/>
        <n v="576"/>
        <n v="379"/>
        <n v="383"/>
        <n v="263"/>
        <n v="1260"/>
        <n v="376"/>
        <n v="277"/>
        <n v="1151"/>
        <n v="555"/>
        <n v="557"/>
        <n v="621"/>
        <n v="234"/>
        <n v="1062"/>
        <n v="133"/>
        <n v="169"/>
        <n v="813"/>
        <n v="203"/>
        <n v="160"/>
        <n v="600"/>
        <n v="205"/>
        <n v="244"/>
        <n v="305"/>
        <n v="182"/>
        <n v="314"/>
        <n v="635"/>
        <n v="255"/>
        <n v="361"/>
        <n v="963"/>
        <n v="173"/>
        <n v="499"/>
        <n v="144"/>
        <n v="315"/>
        <n v="322"/>
        <n v="106"/>
        <n v="187"/>
        <n v="742"/>
        <n v="539"/>
        <n v="280"/>
        <n v="508"/>
        <n v="177"/>
        <n v="190"/>
        <n v="246"/>
        <n v="217"/>
        <n v="284"/>
        <n v="274"/>
        <n v="299"/>
        <n v="426"/>
        <n v="266"/>
        <n v="372"/>
        <n v="264"/>
        <n v="4883"/>
        <n v="964"/>
        <n v="259"/>
        <n v="166"/>
        <n v="242"/>
        <n v="320"/>
        <n v="848"/>
        <n v="942"/>
        <n v="153"/>
        <n v="651"/>
        <n v="665"/>
        <n v="454"/>
        <n v="480"/>
        <n v="874"/>
        <n v="227"/>
        <n v="209"/>
        <n v="859"/>
        <n v="452"/>
        <n v="275"/>
        <n v="577"/>
        <n v="1107"/>
        <n v="1251"/>
        <n v="283"/>
        <n v="740"/>
        <n v="465"/>
        <n v="1095"/>
        <n v="1596"/>
        <n v="1373"/>
        <n v="415"/>
        <n v="470"/>
        <n v="554"/>
        <n v="1088"/>
        <n v="467"/>
        <n v="2139"/>
        <n v="204"/>
        <n v="424"/>
        <n v="301"/>
        <n v="253"/>
        <n v="930"/>
        <n v="353"/>
        <n v="615"/>
        <n v="389"/>
        <n v="827"/>
        <n v="885"/>
        <n v="660"/>
        <n v="410"/>
        <n v="682"/>
        <n v="294"/>
        <n v="303"/>
        <n v="290"/>
        <n v="364"/>
        <n v="445"/>
        <n v="1510"/>
        <n v="537"/>
        <n v="441"/>
        <n v="688"/>
        <n v="5812"/>
        <n v="306"/>
        <n v="1364"/>
        <n v="1556"/>
        <n v="1876"/>
        <n v="729"/>
        <n v="666"/>
        <n v="172"/>
        <n v="1513"/>
        <n v="644"/>
        <n v="834"/>
        <n v="670"/>
        <n v="562"/>
        <n v="1375"/>
        <n v="304"/>
        <n v="625"/>
        <n v="563"/>
        <n v="1049"/>
        <n v="455"/>
        <n v="2051"/>
        <n v="1281"/>
        <n v="3863"/>
        <n v="551"/>
        <n v="127"/>
        <n v="1013"/>
        <n v="512"/>
        <n v="138"/>
        <n v="278"/>
        <n v="1328"/>
        <n v="510"/>
        <n v="607"/>
        <n v="365"/>
        <n v="1104"/>
        <n v="1019"/>
        <n v="1021"/>
        <n v="429"/>
        <n v="676"/>
        <n v="531"/>
        <n v="398"/>
        <n v="223"/>
        <n v="1530"/>
        <n v="1737"/>
        <n v="714"/>
        <n v="489"/>
        <n v="391"/>
        <n v="473"/>
        <n v="680"/>
        <n v="394"/>
        <n v="478"/>
        <n v="983"/>
        <n v="541"/>
        <n v="1945"/>
        <n v="402"/>
        <n v="1637"/>
        <n v="821"/>
        <n v="514"/>
        <n v="1224"/>
        <n v="897"/>
        <n v="2602"/>
        <n v="1780"/>
        <n v="279"/>
        <n v="707"/>
        <n v="4562"/>
        <n v="988"/>
        <n v="240"/>
        <n v="2165"/>
        <n v="3355"/>
        <n v="878"/>
        <n v="8359"/>
        <n v="335"/>
        <n v="1887"/>
        <n v="916"/>
        <n v="721"/>
        <n v="1670"/>
        <n v="210"/>
        <n v="549"/>
        <n v="1789"/>
        <n v="4245"/>
        <n v="971"/>
        <n v="479"/>
        <n v="1204"/>
        <n v="4330"/>
        <n v="571"/>
        <n v="339"/>
        <n v="3562"/>
        <n v="388"/>
        <n v="3238"/>
        <n v="1633"/>
        <n v="701"/>
        <n v="20242"/>
        <n v="1113"/>
        <n v="944"/>
        <n v="2525"/>
        <n v="3468"/>
        <n v="1356"/>
        <n v="2174"/>
        <n v="8200"/>
        <n v="2478"/>
        <n v="902"/>
        <n v="623"/>
        <n v="1980"/>
        <n v="3663"/>
        <n v="26457"/>
        <n v="775"/>
        <n v="711"/>
        <n v="2035"/>
      </sharedItems>
      <fieldGroup base="13">
        <rangePr startNum="0" endNum="26457" groupInterval="1000"/>
        <groupItems count="29">
          <s v="&lt;0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&gt;27000"/>
        </groupItems>
      </fieldGroup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7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Years" numFmtId="0" databaseField="0">
      <fieldGroup base="11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d v="2016-10-10T02:21:47"/>
    <n v="1470910907"/>
    <x v="0"/>
    <b v="0"/>
    <x v="0"/>
    <b v="0"/>
    <s v="film &amp; video/science fiction"/>
    <n v="0"/>
    <s v="N/A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d v="2015-05-15T14:17:22"/>
    <n v="1429568242"/>
    <x v="1"/>
    <b v="0"/>
    <x v="0"/>
    <b v="0"/>
    <s v="film &amp; video/science fiction"/>
    <n v="0"/>
    <s v="N/A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d v="2014-10-30T14:29:43"/>
    <n v="1409524183"/>
    <x v="2"/>
    <b v="0"/>
    <x v="0"/>
    <b v="0"/>
    <s v="film &amp; video/science fiction"/>
    <n v="0"/>
    <s v="N/A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d v="2014-06-16T12:16:00"/>
    <n v="1400536692"/>
    <x v="3"/>
    <b v="0"/>
    <x v="0"/>
    <b v="0"/>
    <s v="film &amp; video/science fiction"/>
    <n v="0"/>
    <s v="N/A"/>
    <x v="0"/>
    <x v="0"/>
  </r>
  <r>
    <n v="131"/>
    <s v="I (Canceled)"/>
    <s v="I"/>
    <n v="1200"/>
    <n v="0"/>
    <x v="0"/>
    <x v="0"/>
    <s v="USD"/>
    <n v="1467763200"/>
    <d v="2016-07-05T16:00:00"/>
    <n v="1466453161"/>
    <x v="4"/>
    <b v="0"/>
    <x v="0"/>
    <b v="0"/>
    <s v="film &amp; video/science fiction"/>
    <n v="0"/>
    <s v="N/A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d v="2016-05-31T09:31:00"/>
    <n v="1462130584"/>
    <x v="5"/>
    <b v="0"/>
    <x v="0"/>
    <b v="0"/>
    <s v="film &amp; video/science fiction"/>
    <n v="0"/>
    <s v="N/A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d v="2015-09-04T09:00:00"/>
    <n v="1438811418"/>
    <x v="6"/>
    <b v="0"/>
    <x v="0"/>
    <b v="0"/>
    <s v="film &amp; video/science fiction"/>
    <n v="0"/>
    <s v="N/A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d v="2015-05-16T02:16:00"/>
    <n v="1427968234"/>
    <x v="7"/>
    <b v="0"/>
    <x v="0"/>
    <b v="0"/>
    <s v="film &amp; video/science fiction"/>
    <n v="0"/>
    <s v="N/A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d v="2015-10-12T05:46:33"/>
    <n v="1440337593"/>
    <x v="8"/>
    <b v="0"/>
    <x v="0"/>
    <b v="0"/>
    <s v="film &amp; video/science fiction"/>
    <n v="0"/>
    <s v="N/A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d v="2015-03-19T19:45:32"/>
    <n v="1424234732"/>
    <x v="9"/>
    <b v="0"/>
    <x v="0"/>
    <b v="0"/>
    <s v="film &amp; video/science fiction"/>
    <n v="0"/>
    <s v="N/A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d v="2016-09-02T21:55:00"/>
    <n v="1467941542"/>
    <x v="10"/>
    <b v="0"/>
    <x v="0"/>
    <b v="0"/>
    <s v="film &amp; video/science fiction"/>
    <n v="0"/>
    <s v="N/A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d v="2015-01-08T10:18:00"/>
    <n v="1417026340"/>
    <x v="11"/>
    <b v="0"/>
    <x v="0"/>
    <b v="0"/>
    <s v="film &amp; video/science fiction"/>
    <n v="0"/>
    <s v="N/A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d v="2014-10-21T17:50:28"/>
    <n v="1411350628"/>
    <x v="12"/>
    <b v="0"/>
    <x v="0"/>
    <b v="0"/>
    <s v="film &amp; video/science fiction"/>
    <n v="0"/>
    <s v="N/A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13:54:51"/>
    <n v="1434491691"/>
    <x v="13"/>
    <b v="0"/>
    <x v="0"/>
    <b v="0"/>
    <s v="film &amp; video/drama"/>
    <n v="0"/>
    <s v="N/A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09-30T16:00:00"/>
    <n v="1440716654"/>
    <x v="14"/>
    <b v="0"/>
    <x v="0"/>
    <b v="0"/>
    <s v="film &amp; video/drama"/>
    <n v="0"/>
    <s v="N/A"/>
    <x v="0"/>
    <x v="1"/>
  </r>
  <r>
    <n v="165"/>
    <s v="NET"/>
    <s v="A teacher. A boy. The beach and a heatwave that drove them all insane."/>
    <n v="17000"/>
    <n v="0"/>
    <x v="1"/>
    <x v="1"/>
    <s v="GBP"/>
    <n v="1452613724"/>
    <d v="2016-01-12T07:48:44"/>
    <n v="1450021724"/>
    <x v="15"/>
    <b v="0"/>
    <x v="0"/>
    <b v="0"/>
    <s v="film &amp; video/drama"/>
    <n v="0"/>
    <s v="N/A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0:28:43"/>
    <n v="1423733323"/>
    <x v="16"/>
    <b v="0"/>
    <x v="0"/>
    <b v="0"/>
    <s v="film &amp; video/drama"/>
    <n v="0"/>
    <s v="N/A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05:45:08"/>
    <n v="1422539108"/>
    <x v="17"/>
    <b v="0"/>
    <x v="0"/>
    <b v="0"/>
    <s v="film &amp; video/drama"/>
    <n v="0"/>
    <s v="N/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0:12:56"/>
    <n v="1425924776"/>
    <x v="18"/>
    <b v="0"/>
    <x v="0"/>
    <b v="0"/>
    <s v="film &amp; video/drama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1:46:39"/>
    <n v="1436211999"/>
    <x v="19"/>
    <b v="0"/>
    <x v="0"/>
    <b v="0"/>
    <s v="film &amp; video/drama"/>
    <n v="0"/>
    <s v="N/A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d v="2015-11-26T15:55:45"/>
    <n v="1445986545"/>
    <x v="20"/>
    <b v="0"/>
    <x v="0"/>
    <b v="0"/>
    <s v="film &amp; video/drama"/>
    <n v="0"/>
    <s v="N/A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6T16:17:12"/>
    <n v="1481156232"/>
    <x v="21"/>
    <b v="0"/>
    <x v="0"/>
    <b v="0"/>
    <s v="film &amp; video/drama"/>
    <n v="0"/>
    <s v="N/A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12:00:00"/>
    <n v="1485977434"/>
    <x v="22"/>
    <b v="0"/>
    <x v="0"/>
    <b v="0"/>
    <s v="film &amp; video/drama"/>
    <n v="0"/>
    <s v="N/A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4T20:23:35"/>
    <n v="1407299015"/>
    <x v="23"/>
    <b v="0"/>
    <x v="0"/>
    <b v="0"/>
    <s v="film &amp; video/drama"/>
    <n v="0"/>
    <s v="N/A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15:26:06"/>
    <n v="1412029566"/>
    <x v="24"/>
    <b v="0"/>
    <x v="0"/>
    <b v="0"/>
    <s v="film &amp; video/drama"/>
    <n v="0"/>
    <s v="N/A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08:05:32"/>
    <n v="1431360332"/>
    <x v="25"/>
    <b v="0"/>
    <x v="0"/>
    <b v="0"/>
    <s v="film &amp; video/drama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8-31T18:58:22"/>
    <n v="1470106702"/>
    <x v="26"/>
    <b v="0"/>
    <x v="0"/>
    <b v="0"/>
    <s v="film &amp; video/drama"/>
    <n v="0"/>
    <s v="N/A"/>
    <x v="0"/>
    <x v="1"/>
  </r>
  <r>
    <n v="202"/>
    <s v="Modern Gangsters"/>
    <s v="new web series created by jonney terry"/>
    <n v="6000"/>
    <n v="0"/>
    <x v="1"/>
    <x v="0"/>
    <s v="USD"/>
    <n v="1444337940"/>
    <d v="2015-10-08T12:59:00"/>
    <n v="1441750564"/>
    <x v="27"/>
    <b v="0"/>
    <x v="0"/>
    <b v="0"/>
    <s v="film &amp; video/drama"/>
    <n v="0"/>
    <s v="N/A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5T16:06:23"/>
    <n v="1468627583"/>
    <x v="28"/>
    <b v="0"/>
    <x v="0"/>
    <b v="0"/>
    <s v="film &amp; video/drama"/>
    <n v="0"/>
    <s v="N/A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0:52:47"/>
    <n v="1416127967"/>
    <x v="29"/>
    <b v="0"/>
    <x v="0"/>
    <b v="0"/>
    <s v="film &amp; video/drama"/>
    <n v="0"/>
    <s v="N/A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14:08:55"/>
    <n v="1433974135"/>
    <x v="30"/>
    <b v="0"/>
    <x v="0"/>
    <b v="0"/>
    <s v="film &amp; video/drama"/>
    <n v="0"/>
    <s v="N/A"/>
    <x v="0"/>
    <x v="1"/>
  </r>
  <r>
    <n v="221"/>
    <s v="Archetypes"/>
    <s v="Film about Schizophrenia with Surreal Twists!"/>
    <n v="50000"/>
    <n v="0"/>
    <x v="1"/>
    <x v="0"/>
    <s v="USD"/>
    <n v="1427569564"/>
    <d v="2015-03-28T11:06:04"/>
    <n v="1422389164"/>
    <x v="31"/>
    <b v="0"/>
    <x v="0"/>
    <b v="0"/>
    <s v="film &amp; video/drama"/>
    <n v="0"/>
    <s v="N/A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1T17:05:00"/>
    <n v="1461287350"/>
    <x v="32"/>
    <b v="0"/>
    <x v="0"/>
    <b v="0"/>
    <s v="film &amp; video/drama"/>
    <n v="0"/>
    <s v="N/A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09T21:38:46"/>
    <n v="1431322726"/>
    <x v="33"/>
    <b v="0"/>
    <x v="0"/>
    <b v="0"/>
    <s v="film &amp; video/drama"/>
    <n v="0"/>
    <s v="N/A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14:04:14"/>
    <n v="1457564654"/>
    <x v="34"/>
    <b v="0"/>
    <x v="0"/>
    <b v="0"/>
    <s v="film &amp; video/drama"/>
    <n v="0"/>
    <s v="N/A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13:27:21"/>
    <n v="1433885241"/>
    <x v="35"/>
    <b v="0"/>
    <x v="0"/>
    <b v="0"/>
    <s v="film &amp; video/drama"/>
    <n v="0"/>
    <s v="N/A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08:28:25"/>
    <n v="1427992105"/>
    <x v="36"/>
    <b v="0"/>
    <x v="0"/>
    <b v="0"/>
    <s v="film &amp; video/drama"/>
    <n v="0"/>
    <s v="N/A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d v="2016-02-13T14:24:57"/>
    <n v="1452810297"/>
    <x v="37"/>
    <b v="0"/>
    <x v="0"/>
    <b v="0"/>
    <s v="film &amp; video/drama"/>
    <n v="0"/>
    <s v="N/A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15:00:51"/>
    <n v="1449183651"/>
    <x v="38"/>
    <b v="0"/>
    <x v="0"/>
    <b v="0"/>
    <s v="film &amp; video/drama"/>
    <n v="0"/>
    <s v="N/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13:52:52"/>
    <n v="1472593972"/>
    <x v="39"/>
    <b v="0"/>
    <x v="0"/>
    <b v="0"/>
    <s v="film &amp; video/drama"/>
    <n v="0"/>
    <s v="N/A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13:48:17"/>
    <n v="1433886497"/>
    <x v="40"/>
    <b v="0"/>
    <x v="0"/>
    <b v="0"/>
    <s v="film &amp; video/drama"/>
    <n v="0"/>
    <s v="N/A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4T16:00:00"/>
    <n v="1447380099"/>
    <x v="41"/>
    <b v="0"/>
    <x v="0"/>
    <b v="0"/>
    <s v="film &amp; video/drama"/>
    <n v="0"/>
    <s v="N/A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1:00:00"/>
    <n v="1481324760"/>
    <x v="42"/>
    <b v="0"/>
    <x v="0"/>
    <b v="0"/>
    <s v="film &amp; video/drama"/>
    <n v="0"/>
    <s v="N/A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0:59:00"/>
    <n v="1444340940"/>
    <x v="43"/>
    <b v="0"/>
    <x v="0"/>
    <b v="0"/>
    <s v="film &amp; video/animation"/>
    <n v="0"/>
    <s v="N/A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6T20:59:00"/>
    <n v="1252964282"/>
    <x v="44"/>
    <b v="0"/>
    <x v="0"/>
    <b v="0"/>
    <s v="film &amp; video/animation"/>
    <n v="0"/>
    <s v="N/A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07:07:02"/>
    <n v="1439392022"/>
    <x v="45"/>
    <b v="0"/>
    <x v="0"/>
    <b v="0"/>
    <s v="film &amp; video/animation"/>
    <n v="0"/>
    <s v="N/A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0:41:53"/>
    <n v="1372668113"/>
    <x v="46"/>
    <b v="0"/>
    <x v="0"/>
    <b v="0"/>
    <s v="film &amp; video/animation"/>
    <n v="0"/>
    <s v="N/A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d v="2016-10-07T23:38:46"/>
    <n v="1470728326"/>
    <x v="47"/>
    <b v="0"/>
    <x v="0"/>
    <b v="0"/>
    <s v="film &amp; video/animation"/>
    <n v="0"/>
    <s v="N/A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0:16:58"/>
    <n v="1412705818"/>
    <x v="48"/>
    <b v="0"/>
    <x v="0"/>
    <b v="0"/>
    <s v="film &amp; video/animation"/>
    <n v="0"/>
    <s v="N/A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1:03:16"/>
    <n v="1380826996"/>
    <x v="49"/>
    <b v="0"/>
    <x v="0"/>
    <b v="0"/>
    <s v="film &amp; video/animation"/>
    <n v="0"/>
    <s v="N/A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09:09:51"/>
    <n v="1388077791"/>
    <x v="50"/>
    <b v="0"/>
    <x v="0"/>
    <b v="0"/>
    <s v="film &amp; video/animation"/>
    <n v="0"/>
    <s v="N/A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d v="2014-08-16T10:25:12"/>
    <n v="1405621512"/>
    <x v="51"/>
    <b v="0"/>
    <x v="0"/>
    <b v="0"/>
    <s v="film &amp; video/animation"/>
    <n v="0"/>
    <s v="N/A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12:19:27"/>
    <n v="1368476367"/>
    <x v="52"/>
    <b v="0"/>
    <x v="0"/>
    <b v="0"/>
    <s v="film &amp; video/animation"/>
    <n v="0"/>
    <s v="N/A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09T19:02:21"/>
    <n v="1307761341"/>
    <x v="53"/>
    <b v="0"/>
    <x v="0"/>
    <b v="0"/>
    <s v="film &amp; video/animation"/>
    <n v="0"/>
    <s v="N/A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0T19:51:05"/>
    <n v="1336795283"/>
    <x v="54"/>
    <b v="0"/>
    <x v="0"/>
    <b v="0"/>
    <s v="film &amp; video/animation"/>
    <n v="0"/>
    <s v="N/A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15:45:24"/>
    <n v="1404776724"/>
    <x v="55"/>
    <b v="0"/>
    <x v="0"/>
    <b v="0"/>
    <s v="film &amp; video/animation"/>
    <n v="0"/>
    <s v="N/A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5T18:04:03"/>
    <n v="1428285843"/>
    <x v="56"/>
    <b v="0"/>
    <x v="0"/>
    <b v="0"/>
    <s v="film &amp; video/animation"/>
    <n v="0"/>
    <s v="N/A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12:02:14"/>
    <n v="1332187334"/>
    <x v="57"/>
    <b v="0"/>
    <x v="0"/>
    <b v="0"/>
    <s v="film &amp; video/animation"/>
    <n v="0"/>
    <s v="N/A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12:51:49"/>
    <n v="1425333109"/>
    <x v="58"/>
    <b v="0"/>
    <x v="0"/>
    <b v="0"/>
    <s v="film &amp; video/animation"/>
    <n v="0"/>
    <s v="N/A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d v="2016-12-25T07:16:34"/>
    <n v="1477491394"/>
    <x v="59"/>
    <b v="0"/>
    <x v="0"/>
    <b v="0"/>
    <s v="film &amp; video/animation"/>
    <n v="0"/>
    <s v="N/A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8T17:18:20"/>
    <n v="1481332700"/>
    <x v="60"/>
    <b v="0"/>
    <x v="0"/>
    <b v="0"/>
    <s v="film &amp; video/animation"/>
    <n v="0"/>
    <s v="N/A"/>
    <x v="0"/>
    <x v="2"/>
  </r>
  <r>
    <n v="490"/>
    <s v="PROJECT IS CANCELLED"/>
    <s v="Cancelled"/>
    <n v="1000"/>
    <n v="0"/>
    <x v="1"/>
    <x v="0"/>
    <s v="USD"/>
    <n v="1345677285"/>
    <d v="2012-08-22T15:14:45"/>
    <n v="1343085285"/>
    <x v="61"/>
    <b v="0"/>
    <x v="0"/>
    <b v="0"/>
    <s v="film &amp; video/animation"/>
    <n v="0"/>
    <s v="N/A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15:34:59"/>
    <n v="1451345699"/>
    <x v="62"/>
    <b v="0"/>
    <x v="0"/>
    <b v="0"/>
    <s v="film &amp; video/animation"/>
    <n v="0"/>
    <s v="N/A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d v="2016-10-12T16:50:30"/>
    <n v="1471135830"/>
    <x v="63"/>
    <b v="0"/>
    <x v="0"/>
    <b v="0"/>
    <s v="film &amp; video/animation"/>
    <n v="0"/>
    <s v="N/A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09:25:38"/>
    <n v="1429550738"/>
    <x v="64"/>
    <b v="0"/>
    <x v="0"/>
    <b v="0"/>
    <s v="film &amp; video/animation"/>
    <n v="0"/>
    <s v="N/A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1:51:45"/>
    <n v="1434484305"/>
    <x v="65"/>
    <b v="0"/>
    <x v="0"/>
    <b v="0"/>
    <s v="film &amp; video/animation"/>
    <n v="0"/>
    <s v="N/A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8T21:37:31"/>
    <n v="1307597851"/>
    <x v="66"/>
    <b v="0"/>
    <x v="0"/>
    <b v="0"/>
    <s v="film &amp; video/animation"/>
    <n v="0"/>
    <s v="N/A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2-29T20:13:59"/>
    <n v="1454213639"/>
    <x v="67"/>
    <b v="0"/>
    <x v="0"/>
    <b v="0"/>
    <s v="film &amp; video/animation"/>
    <n v="0"/>
    <s v="N/A"/>
    <x v="0"/>
    <x v="2"/>
  </r>
  <r>
    <n v="516"/>
    <s v="Shipmates"/>
    <s v="A big brother style comedy animation series starring famous seafarers"/>
    <n v="5000"/>
    <n v="0"/>
    <x v="1"/>
    <x v="1"/>
    <s v="GBP"/>
    <n v="1432752080"/>
    <d v="2015-05-27T10:41:20"/>
    <n v="1427568080"/>
    <x v="68"/>
    <b v="0"/>
    <x v="0"/>
    <b v="0"/>
    <s v="film &amp; video/animation"/>
    <n v="0"/>
    <s v="N/A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06:46:00"/>
    <n v="1438958824"/>
    <x v="69"/>
    <b v="0"/>
    <x v="0"/>
    <b v="0"/>
    <s v="film &amp; video/animation"/>
    <n v="0"/>
    <s v="N/A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08:42:44"/>
    <n v="1452530564"/>
    <x v="70"/>
    <b v="0"/>
    <x v="0"/>
    <b v="0"/>
    <s v="technology/web"/>
    <n v="0"/>
    <s v="N/A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d v="2016-01-09T06:48:16"/>
    <n v="1447166896"/>
    <x v="71"/>
    <b v="0"/>
    <x v="0"/>
    <b v="0"/>
    <s v="technology/web"/>
    <n v="0"/>
    <s v="N/A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0:29:03"/>
    <n v="1463128143"/>
    <x v="72"/>
    <b v="0"/>
    <x v="0"/>
    <b v="0"/>
    <s v="technology/web"/>
    <n v="0"/>
    <s v="N/A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12:11:45"/>
    <n v="1424639505"/>
    <x v="73"/>
    <b v="0"/>
    <x v="0"/>
    <b v="0"/>
    <s v="technology/web"/>
    <n v="0"/>
    <s v="N/A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1:20:15"/>
    <n v="1479460815"/>
    <x v="74"/>
    <b v="0"/>
    <x v="0"/>
    <b v="0"/>
    <s v="technology/web"/>
    <n v="0"/>
    <s v="N/A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0:50:49"/>
    <n v="1433962249"/>
    <x v="75"/>
    <b v="0"/>
    <x v="0"/>
    <b v="0"/>
    <s v="technology/web"/>
    <n v="0"/>
    <s v="N/A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12:13:14"/>
    <n v="1417551194"/>
    <x v="76"/>
    <b v="0"/>
    <x v="0"/>
    <b v="0"/>
    <s v="technology/web"/>
    <n v="0"/>
    <s v="N/A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0:11:28"/>
    <n v="1444065088"/>
    <x v="77"/>
    <b v="0"/>
    <x v="0"/>
    <b v="0"/>
    <s v="technology/web"/>
    <n v="0"/>
    <s v="N/A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1T16:18:24"/>
    <n v="1435882704"/>
    <x v="78"/>
    <b v="0"/>
    <x v="0"/>
    <b v="0"/>
    <s v="technology/web"/>
    <n v="0"/>
    <s v="N/A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0:00:00"/>
    <n v="1424454319"/>
    <x v="79"/>
    <b v="0"/>
    <x v="0"/>
    <b v="0"/>
    <s v="technology/web"/>
    <n v="0"/>
    <s v="N/A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d v="2015-11-30T16:00:00"/>
    <n v="1444123377"/>
    <x v="80"/>
    <b v="0"/>
    <x v="0"/>
    <b v="0"/>
    <s v="technology/web"/>
    <n v="0"/>
    <s v="N/A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d v="2015-06-18T11:03:35"/>
    <n v="1432062215"/>
    <x v="81"/>
    <b v="0"/>
    <x v="0"/>
    <b v="0"/>
    <s v="technology/web"/>
    <n v="0"/>
    <s v="N/A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d v="2014-08-27T16:50:56"/>
    <n v="1406595056"/>
    <x v="82"/>
    <b v="0"/>
    <x v="0"/>
    <b v="0"/>
    <s v="technology/web"/>
    <n v="0"/>
    <s v="N/A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d v="2015-11-22T12:48:56"/>
    <n v="1445629736"/>
    <x v="83"/>
    <b v="0"/>
    <x v="0"/>
    <b v="0"/>
    <s v="technology/web"/>
    <n v="0"/>
    <s v="N/A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d v="2015-04-22T11:56:26"/>
    <n v="1427140586"/>
    <x v="84"/>
    <b v="0"/>
    <x v="0"/>
    <b v="0"/>
    <s v="technology/web"/>
    <n v="0"/>
    <s v="N/A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d v="2016-01-19T05:27:17"/>
    <n v="1448026037"/>
    <x v="85"/>
    <b v="0"/>
    <x v="0"/>
    <b v="0"/>
    <s v="technology/web"/>
    <n v="0"/>
    <s v="N/A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d v="2016-09-01T16:45:46"/>
    <n v="1470185146"/>
    <x v="86"/>
    <b v="0"/>
    <x v="0"/>
    <b v="0"/>
    <s v="technology/web"/>
    <n v="0"/>
    <s v="N/A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d v="2016-06-23T17:29:00"/>
    <n v="1464139740"/>
    <x v="87"/>
    <b v="0"/>
    <x v="0"/>
    <b v="0"/>
    <s v="technology/web"/>
    <n v="0"/>
    <s v="N/A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d v="2015-09-24T18:55:59"/>
    <n v="1440557759"/>
    <x v="88"/>
    <b v="0"/>
    <x v="0"/>
    <b v="0"/>
    <s v="technology/web"/>
    <n v="0"/>
    <s v="N/A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d v="2017-02-25T01:01:47"/>
    <n v="1485421307"/>
    <x v="89"/>
    <b v="0"/>
    <x v="0"/>
    <b v="0"/>
    <s v="technology/web"/>
    <n v="0"/>
    <s v="N/A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d v="2015-12-09T11:26:43"/>
    <n v="1447097203"/>
    <x v="90"/>
    <b v="0"/>
    <x v="0"/>
    <b v="0"/>
    <s v="technology/web"/>
    <n v="0"/>
    <s v="N/A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d v="2015-05-27T16:13:17"/>
    <n v="1430179997"/>
    <x v="91"/>
    <b v="0"/>
    <x v="0"/>
    <b v="0"/>
    <s v="technology/web"/>
    <n v="0"/>
    <s v="N/A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d v="2015-05-14T15:44:01"/>
    <n v="1429055041"/>
    <x v="92"/>
    <b v="0"/>
    <x v="0"/>
    <b v="0"/>
    <s v="technology/web"/>
    <n v="0"/>
    <s v="N/A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d v="2017-03-26T12:29:37"/>
    <n v="1487971777"/>
    <x v="93"/>
    <b v="0"/>
    <x v="0"/>
    <b v="0"/>
    <s v="technology/web"/>
    <n v="0"/>
    <s v="N/A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d v="2014-07-13T08:37:37"/>
    <n v="1402677457"/>
    <x v="94"/>
    <b v="0"/>
    <x v="0"/>
    <b v="0"/>
    <s v="technology/web"/>
    <n v="0"/>
    <s v="N/A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d v="2015-11-25T08:49:25"/>
    <n v="1445874565"/>
    <x v="95"/>
    <b v="0"/>
    <x v="0"/>
    <b v="0"/>
    <s v="technology/web"/>
    <n v="0"/>
    <s v="N/A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d v="2017-02-25T15:04:00"/>
    <n v="1485558318"/>
    <x v="96"/>
    <b v="0"/>
    <x v="0"/>
    <b v="0"/>
    <s v="technology/web"/>
    <n v="0"/>
    <s v="N/A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d v="2015-08-03T08:09:30"/>
    <n v="1436026170"/>
    <x v="97"/>
    <b v="0"/>
    <x v="0"/>
    <b v="0"/>
    <s v="technology/wearables"/>
    <n v="0"/>
    <s v="N/A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d v="2016-12-14T10:39:00"/>
    <n v="1478130783"/>
    <x v="98"/>
    <b v="0"/>
    <x v="0"/>
    <b v="0"/>
    <s v="technology/wearables"/>
    <n v="0"/>
    <s v="N/A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d v="2014-08-19T16:44:00"/>
    <n v="1405640302"/>
    <x v="99"/>
    <b v="0"/>
    <x v="0"/>
    <b v="0"/>
    <s v="technology/wearables"/>
    <n v="0"/>
    <s v="N/A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1:20:13"/>
    <n v="1477592413"/>
    <x v="100"/>
    <b v="0"/>
    <x v="0"/>
    <b v="0"/>
    <s v="publishing/fiction"/>
    <n v="0"/>
    <s v="N/A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d v="2016-12-03T22:00:00"/>
    <n v="1479328570"/>
    <x v="101"/>
    <b v="0"/>
    <x v="0"/>
    <b v="0"/>
    <s v="publishing/fiction"/>
    <n v="0"/>
    <s v="N/A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09T20:09:21"/>
    <n v="1439266161"/>
    <x v="102"/>
    <b v="0"/>
    <x v="0"/>
    <b v="0"/>
    <s v="publishing/fiction"/>
    <n v="0"/>
    <s v="N/A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d v="2015-02-16T10:48:03"/>
    <n v="1421520483"/>
    <x v="103"/>
    <b v="0"/>
    <x v="0"/>
    <b v="0"/>
    <s v="publishing/fiction"/>
    <n v="0"/>
    <s v="N/A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5T20:58:10"/>
    <n v="1384577890"/>
    <x v="104"/>
    <b v="0"/>
    <x v="0"/>
    <b v="0"/>
    <s v="publishing/fiction"/>
    <n v="0"/>
    <s v="N/A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15:59:29"/>
    <n v="1358294369"/>
    <x v="105"/>
    <b v="0"/>
    <x v="0"/>
    <b v="0"/>
    <s v="publishing/fiction"/>
    <n v="0"/>
    <s v="N/A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09:22:11"/>
    <n v="1441128131"/>
    <x v="106"/>
    <b v="0"/>
    <x v="0"/>
    <b v="0"/>
    <s v="music/jazz"/>
    <n v="0"/>
    <s v="N/A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15:00:55"/>
    <n v="1335567655"/>
    <x v="107"/>
    <b v="0"/>
    <x v="0"/>
    <b v="0"/>
    <s v="music/indie rock"/>
    <n v="0"/>
    <s v="N/A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09:31:48"/>
    <n v="1351528308"/>
    <x v="108"/>
    <b v="0"/>
    <x v="0"/>
    <b v="0"/>
    <s v="music/indie rock"/>
    <n v="0"/>
    <s v="N/A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1:11:00"/>
    <n v="1272050914"/>
    <x v="109"/>
    <b v="0"/>
    <x v="0"/>
    <b v="0"/>
    <s v="music/jazz"/>
    <n v="0"/>
    <s v="N/A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2T19:33:10"/>
    <n v="1392093190"/>
    <x v="110"/>
    <b v="0"/>
    <x v="0"/>
    <b v="0"/>
    <s v="music/jazz"/>
    <n v="0"/>
    <s v="N/A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0T20:37:03"/>
    <n v="1313123823"/>
    <x v="111"/>
    <b v="0"/>
    <x v="0"/>
    <b v="0"/>
    <s v="music/jazz"/>
    <n v="0"/>
    <s v="N/A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6T20:59:00"/>
    <n v="1276283655"/>
    <x v="112"/>
    <b v="0"/>
    <x v="0"/>
    <b v="0"/>
    <s v="music/jazz"/>
    <n v="0"/>
    <s v="N/A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3T16:07:25"/>
    <n v="1388707645"/>
    <x v="113"/>
    <b v="0"/>
    <x v="0"/>
    <b v="0"/>
    <s v="music/jazz"/>
    <n v="0"/>
    <s v="N/A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0:19:07"/>
    <n v="1343326747"/>
    <x v="114"/>
    <b v="0"/>
    <x v="0"/>
    <b v="0"/>
    <s v="music/jazz"/>
    <n v="0"/>
    <s v="N/A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1T21:00:00"/>
    <n v="1284409734"/>
    <x v="115"/>
    <b v="0"/>
    <x v="0"/>
    <b v="0"/>
    <s v="music/jazz"/>
    <n v="0"/>
    <s v="N/A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09:07:02"/>
    <n v="1381853222"/>
    <x v="116"/>
    <b v="0"/>
    <x v="0"/>
    <b v="0"/>
    <s v="music/jazz"/>
    <n v="0"/>
    <s v="N/A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14:40:00"/>
    <n v="1276043330"/>
    <x v="117"/>
    <b v="0"/>
    <x v="0"/>
    <b v="0"/>
    <s v="music/jazz"/>
    <n v="0"/>
    <s v="N/A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1:44:55"/>
    <n v="1334432695"/>
    <x v="118"/>
    <b v="0"/>
    <x v="0"/>
    <b v="0"/>
    <s v="music/jazz"/>
    <n v="0"/>
    <s v="N/A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8T20:42:49"/>
    <n v="1331358169"/>
    <x v="119"/>
    <b v="0"/>
    <x v="0"/>
    <b v="0"/>
    <s v="music/jazz"/>
    <n v="0"/>
    <s v="N/A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12:00:00"/>
    <n v="1323131689"/>
    <x v="120"/>
    <b v="0"/>
    <x v="0"/>
    <b v="0"/>
    <s v="music/jazz"/>
    <n v="0"/>
    <s v="N/A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0:45:06"/>
    <n v="1462128306"/>
    <x v="121"/>
    <b v="0"/>
    <x v="0"/>
    <b v="0"/>
    <s v="technology/wearables"/>
    <n v="0"/>
    <s v="N/A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d v="2016-10-01T00:33:45"/>
    <n v="1472718825"/>
    <x v="122"/>
    <b v="0"/>
    <x v="0"/>
    <b v="0"/>
    <s v="technology/wearables"/>
    <n v="0"/>
    <s v="N/A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d v="2014-07-30T17:26:32"/>
    <n v="1405041992"/>
    <x v="123"/>
    <b v="0"/>
    <x v="0"/>
    <b v="0"/>
    <s v="journalism/audio"/>
    <n v="0"/>
    <s v="N/A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d v="2015-12-26T12:26:00"/>
    <n v="1447273560"/>
    <x v="124"/>
    <b v="0"/>
    <x v="0"/>
    <b v="0"/>
    <s v="journalism/audio"/>
    <n v="0"/>
    <s v="N/A"/>
    <x v="4"/>
    <x v="8"/>
  </r>
  <r>
    <n v="1049"/>
    <s v="J1 (Canceled)"/>
    <s v="------"/>
    <n v="12000"/>
    <n v="0"/>
    <x v="0"/>
    <x v="0"/>
    <s v="USD"/>
    <n v="1455272445"/>
    <d v="2016-02-12T02:20:45"/>
    <n v="1452680445"/>
    <x v="125"/>
    <b v="0"/>
    <x v="0"/>
    <b v="0"/>
    <s v="journalism/audio"/>
    <n v="0"/>
    <s v="N/A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d v="2015-09-14T11:07:57"/>
    <n v="1439665677"/>
    <x v="126"/>
    <b v="0"/>
    <x v="0"/>
    <b v="0"/>
    <s v="journalism/audio"/>
    <n v="0"/>
    <s v="N/A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d v="2014-08-26T16:20:25"/>
    <n v="1406679625"/>
    <x v="127"/>
    <b v="0"/>
    <x v="0"/>
    <b v="0"/>
    <s v="journalism/audio"/>
    <n v="0"/>
    <s v="N/A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d v="2016-06-06T12:09:00"/>
    <n v="1461438495"/>
    <x v="128"/>
    <b v="0"/>
    <x v="0"/>
    <b v="0"/>
    <s v="journalism/audio"/>
    <n v="0"/>
    <s v="N/A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d v="2014-08-10T14:00:00"/>
    <n v="1405110399"/>
    <x v="129"/>
    <b v="0"/>
    <x v="0"/>
    <b v="0"/>
    <s v="journalism/audio"/>
    <n v="0"/>
    <s v="N/A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d v="2016-03-07T15:49:05"/>
    <n v="1454802545"/>
    <x v="130"/>
    <b v="0"/>
    <x v="0"/>
    <b v="0"/>
    <s v="journalism/audio"/>
    <n v="0"/>
    <s v="N/A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d v="2015-04-24T08:16:17"/>
    <n v="1424711777"/>
    <x v="131"/>
    <b v="0"/>
    <x v="0"/>
    <b v="0"/>
    <s v="journalism/audio"/>
    <n v="0"/>
    <s v="N/A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d v="2016-12-04T13:54:43"/>
    <n v="1478292883"/>
    <x v="132"/>
    <b v="0"/>
    <x v="0"/>
    <b v="0"/>
    <s v="journalism/audio"/>
    <n v="0"/>
    <s v="N/A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d v="2015-03-25T16:00:00"/>
    <n v="1423777043"/>
    <x v="133"/>
    <b v="0"/>
    <x v="0"/>
    <b v="0"/>
    <s v="journalism/audio"/>
    <n v="0"/>
    <s v="N/A"/>
    <x v="4"/>
    <x v="8"/>
  </r>
  <r>
    <n v="1059"/>
    <s v="Voice Over Artist (Canceled)"/>
    <s v="Turning myself into a vocal artist."/>
    <n v="1100"/>
    <n v="0"/>
    <x v="0"/>
    <x v="0"/>
    <s v="USD"/>
    <n v="1426269456"/>
    <d v="2015-03-13T09:57:36"/>
    <n v="1423681056"/>
    <x v="134"/>
    <b v="0"/>
    <x v="0"/>
    <b v="0"/>
    <s v="journalism/audio"/>
    <n v="0"/>
    <s v="N/A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d v="2016-05-01T17:00:00"/>
    <n v="1456987108"/>
    <x v="135"/>
    <b v="0"/>
    <x v="0"/>
    <b v="0"/>
    <s v="journalism/audio"/>
    <n v="0"/>
    <s v="N/A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d v="2016-08-30T16:44:22"/>
    <n v="1470012262"/>
    <x v="136"/>
    <b v="0"/>
    <x v="0"/>
    <b v="0"/>
    <s v="journalism/audio"/>
    <n v="0"/>
    <s v="N/A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d v="2015-11-17T11:04:53"/>
    <n v="1445191493"/>
    <x v="137"/>
    <b v="0"/>
    <x v="0"/>
    <b v="0"/>
    <s v="games/video games"/>
    <n v="0"/>
    <s v="N/A"/>
    <x v="5"/>
    <x v="9"/>
  </r>
  <r>
    <n v="1084"/>
    <s v="My own channel"/>
    <s v="I want to start my own channel for gaming"/>
    <n v="550"/>
    <n v="0"/>
    <x v="1"/>
    <x v="0"/>
    <s v="USD"/>
    <n v="1407534804"/>
    <d v="2014-08-08T13:53:24"/>
    <n v="1404942804"/>
    <x v="138"/>
    <b v="0"/>
    <x v="0"/>
    <b v="0"/>
    <s v="games/video games"/>
    <n v="0"/>
    <s v="N/A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09:08:07"/>
    <n v="1400260087"/>
    <x v="139"/>
    <b v="0"/>
    <x v="0"/>
    <b v="0"/>
    <s v="games/video games"/>
    <n v="0"/>
    <s v="N/A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12:40:24"/>
    <n v="1403556024"/>
    <x v="140"/>
    <b v="0"/>
    <x v="0"/>
    <b v="0"/>
    <s v="games/video games"/>
    <n v="0"/>
    <s v="N/A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12:56:40"/>
    <n v="1315947400"/>
    <x v="141"/>
    <b v="0"/>
    <x v="0"/>
    <b v="0"/>
    <s v="games/video games"/>
    <n v="0"/>
    <s v="N/A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08:53:45"/>
    <n v="1368723225"/>
    <x v="142"/>
    <b v="0"/>
    <x v="0"/>
    <b v="0"/>
    <s v="games/video games"/>
    <n v="0"/>
    <s v="N/A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06:58:50"/>
    <n v="1438009130"/>
    <x v="143"/>
    <b v="0"/>
    <x v="0"/>
    <b v="0"/>
    <s v="games/mobile games"/>
    <n v="0"/>
    <s v="N/A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13:47:48"/>
    <n v="1448401668"/>
    <x v="144"/>
    <b v="0"/>
    <x v="0"/>
    <b v="0"/>
    <s v="games/mobile games"/>
    <n v="0"/>
    <s v="N/A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03:05:21"/>
    <n v="1436267121"/>
    <x v="145"/>
    <b v="0"/>
    <x v="0"/>
    <b v="0"/>
    <s v="games/mobile games"/>
    <n v="0"/>
    <s v="N/A"/>
    <x v="5"/>
    <x v="10"/>
  </r>
  <r>
    <n v="1141"/>
    <s v="Arena Z - Zombie Survival"/>
    <s v="I think this will be a great game!"/>
    <n v="500"/>
    <n v="0"/>
    <x v="1"/>
    <x v="6"/>
    <s v="EUR"/>
    <n v="1436460450"/>
    <d v="2015-07-09T08:47:30"/>
    <n v="1433868450"/>
    <x v="146"/>
    <b v="0"/>
    <x v="0"/>
    <b v="0"/>
    <s v="games/mobile games"/>
    <n v="0"/>
    <s v="N/A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6T16:08:47"/>
    <n v="1421539727"/>
    <x v="147"/>
    <b v="0"/>
    <x v="0"/>
    <b v="0"/>
    <s v="games/mobile games"/>
    <n v="0"/>
    <s v="N/A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8T20:22:00"/>
    <n v="1427689320"/>
    <x v="148"/>
    <b v="0"/>
    <x v="0"/>
    <b v="0"/>
    <s v="food/food trucks"/>
    <n v="0"/>
    <s v="N/A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d v="2014-10-19T15:19:43"/>
    <n v="1408576783"/>
    <x v="149"/>
    <b v="0"/>
    <x v="0"/>
    <b v="0"/>
    <s v="food/food trucks"/>
    <n v="0"/>
    <s v="N/A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6T18:27:43"/>
    <n v="1439000863"/>
    <x v="150"/>
    <b v="0"/>
    <x v="0"/>
    <b v="0"/>
    <s v="food/food trucks"/>
    <n v="0"/>
    <s v="N/A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3T17:42:42"/>
    <n v="1422150162"/>
    <x v="151"/>
    <b v="0"/>
    <x v="0"/>
    <b v="0"/>
    <s v="food/food trucks"/>
    <n v="0"/>
    <s v="N/A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07:45:00"/>
    <n v="1433006765"/>
    <x v="152"/>
    <b v="0"/>
    <x v="0"/>
    <b v="0"/>
    <s v="food/food trucks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07:06:29"/>
    <n v="1430233589"/>
    <x v="153"/>
    <b v="0"/>
    <x v="0"/>
    <b v="0"/>
    <s v="food/food trucks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09:22:00"/>
    <n v="1405012920"/>
    <x v="154"/>
    <b v="0"/>
    <x v="0"/>
    <b v="0"/>
    <s v="food/food trucks"/>
    <n v="0"/>
    <s v="N/A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09:23:02"/>
    <n v="1463678582"/>
    <x v="155"/>
    <b v="0"/>
    <x v="0"/>
    <b v="0"/>
    <s v="food/food trucks"/>
    <n v="0"/>
    <s v="N/A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d v="2014-08-20T08:22:32"/>
    <n v="1405959752"/>
    <x v="156"/>
    <b v="0"/>
    <x v="0"/>
    <b v="0"/>
    <s v="food/food trucks"/>
    <n v="0"/>
    <s v="N/A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07:51:36"/>
    <n v="1410796296"/>
    <x v="157"/>
    <b v="0"/>
    <x v="0"/>
    <b v="0"/>
    <s v="food/food trucks"/>
    <n v="0"/>
    <s v="N/A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d v="2014-08-06T23:00:00"/>
    <n v="1404770616"/>
    <x v="158"/>
    <b v="0"/>
    <x v="0"/>
    <b v="0"/>
    <s v="music/world music"/>
    <n v="0"/>
    <s v="N/A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d v="2011-02-24T15:20:30"/>
    <n v="1295997630"/>
    <x v="159"/>
    <b v="0"/>
    <x v="0"/>
    <b v="0"/>
    <s v="music/world music"/>
    <n v="0"/>
    <s v="N/A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d v="2015-08-27T17:00:00"/>
    <n v="1436394968"/>
    <x v="160"/>
    <b v="0"/>
    <x v="0"/>
    <b v="0"/>
    <s v="music/world music"/>
    <n v="0"/>
    <s v="N/A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d v="2015-02-02T10:55:42"/>
    <n v="1420311342"/>
    <x v="161"/>
    <b v="0"/>
    <x v="0"/>
    <b v="0"/>
    <s v="music/world music"/>
    <n v="0"/>
    <s v="N/A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d v="2012-07-28T08:00:00"/>
    <n v="1342801164"/>
    <x v="162"/>
    <b v="0"/>
    <x v="0"/>
    <b v="0"/>
    <s v="music/world music"/>
    <n v="0"/>
    <s v="N/A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d v="2012-08-23T22:47:45"/>
    <n v="1344062865"/>
    <x v="163"/>
    <b v="0"/>
    <x v="0"/>
    <b v="0"/>
    <s v="music/world music"/>
    <n v="0"/>
    <s v="N/A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d v="2012-01-05T15:06:07"/>
    <n v="1323212767"/>
    <x v="164"/>
    <b v="0"/>
    <x v="0"/>
    <b v="0"/>
    <s v="music/world music"/>
    <n v="0"/>
    <s v="N/A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d v="2017-01-26T17:26:48"/>
    <n v="1482888408"/>
    <x v="165"/>
    <b v="0"/>
    <x v="0"/>
    <b v="0"/>
    <s v="technology/wearables"/>
    <n v="0"/>
    <s v="N/A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d v="2014-07-15T18:33:45"/>
    <n v="1402886025"/>
    <x v="166"/>
    <b v="0"/>
    <x v="0"/>
    <b v="0"/>
    <s v="technology/wearables"/>
    <n v="0"/>
    <s v="N/A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d v="2014-08-15T06:17:33"/>
    <n v="1405520253"/>
    <x v="167"/>
    <b v="0"/>
    <x v="0"/>
    <b v="0"/>
    <s v="technology/wearables"/>
    <n v="0"/>
    <s v="N/A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4-12-31T20:12:15"/>
    <n v="1414897935"/>
    <x v="168"/>
    <b v="0"/>
    <x v="0"/>
    <b v="0"/>
    <s v="publishing/translations"/>
    <n v="0"/>
    <s v="N/A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15:13:39"/>
    <n v="1445552019"/>
    <x v="169"/>
    <b v="0"/>
    <x v="0"/>
    <b v="0"/>
    <s v="publishing/translations"/>
    <n v="0"/>
    <s v="N/A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8T19:09:19"/>
    <n v="1427684959"/>
    <x v="170"/>
    <b v="0"/>
    <x v="0"/>
    <b v="0"/>
    <s v="publishing/translations"/>
    <n v="0"/>
    <s v="N/A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d v="2015-08-24T01:22:00"/>
    <n v="1435224120"/>
    <x v="171"/>
    <b v="0"/>
    <x v="0"/>
    <b v="0"/>
    <s v="publishing/translations"/>
    <n v="0"/>
    <s v="N/A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09T17:27:22"/>
    <n v="1426037242"/>
    <x v="172"/>
    <b v="0"/>
    <x v="0"/>
    <b v="0"/>
    <s v="publishing/translations"/>
    <n v="0"/>
    <s v="N/A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0:43:48"/>
    <n v="1434825828"/>
    <x v="173"/>
    <b v="0"/>
    <x v="0"/>
    <b v="0"/>
    <s v="publishing/translations"/>
    <n v="0"/>
    <s v="N/A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07:29:18"/>
    <n v="1461598158"/>
    <x v="174"/>
    <b v="0"/>
    <x v="0"/>
    <b v="0"/>
    <s v="publishing/translations"/>
    <n v="0"/>
    <s v="N/A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d v="2017-01-02T14:13:29"/>
    <n v="1480803209"/>
    <x v="175"/>
    <b v="0"/>
    <x v="0"/>
    <b v="0"/>
    <s v="publishing/translations"/>
    <n v="0"/>
    <s v="N/A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d v="2015-09-12T12:57:42"/>
    <n v="1436907462"/>
    <x v="176"/>
    <b v="0"/>
    <x v="0"/>
    <b v="0"/>
    <s v="publishing/translations"/>
    <n v="0"/>
    <s v="N/A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d v="2015-06-14T05:00:55"/>
    <n v="1431694855"/>
    <x v="177"/>
    <b v="0"/>
    <x v="0"/>
    <b v="0"/>
    <s v="publishing/translations"/>
    <n v="0"/>
    <s v="N/A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d v="2016-04-21T02:44:38"/>
    <n v="1459507478"/>
    <x v="178"/>
    <b v="0"/>
    <x v="0"/>
    <b v="0"/>
    <s v="publishing/translations"/>
    <n v="0"/>
    <s v="N/A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1T21:25:00"/>
    <n v="1429655318"/>
    <x v="179"/>
    <b v="0"/>
    <x v="0"/>
    <b v="0"/>
    <s v="publishing/translations"/>
    <n v="0"/>
    <s v="N/A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1:28:25"/>
    <n v="1427138905"/>
    <x v="180"/>
    <b v="0"/>
    <x v="0"/>
    <b v="0"/>
    <s v="publishing/translations"/>
    <n v="0"/>
    <s v="N/A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d v="2014-07-28T08:52:43"/>
    <n v="1403974363"/>
    <x v="181"/>
    <b v="0"/>
    <x v="0"/>
    <b v="0"/>
    <s v="publishing/translations"/>
    <n v="0"/>
    <s v="N/A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d v="2017-04-15T07:42:27"/>
    <n v="1488386547"/>
    <x v="182"/>
    <b v="0"/>
    <x v="0"/>
    <b v="0"/>
    <s v="publishing/translations"/>
    <n v="0"/>
    <s v="N/A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d v="2015-11-11T14:30:44"/>
    <n v="1444685444"/>
    <x v="183"/>
    <b v="0"/>
    <x v="0"/>
    <b v="0"/>
    <s v="publishing/translations"/>
    <n v="0"/>
    <s v="N/A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d v="2014-08-10T20:00:00"/>
    <n v="1405097760"/>
    <x v="184"/>
    <b v="0"/>
    <x v="0"/>
    <b v="0"/>
    <s v="publishing/translations"/>
    <n v="0"/>
    <s v="N/A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d v="2015-12-02T09:25:00"/>
    <n v="1446612896"/>
    <x v="185"/>
    <b v="0"/>
    <x v="0"/>
    <b v="0"/>
    <s v="publishing/translations"/>
    <n v="0"/>
    <s v="N/A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d v="2014-11-30T15:45:00"/>
    <n v="1412371898"/>
    <x v="186"/>
    <b v="0"/>
    <x v="0"/>
    <b v="0"/>
    <s v="publishing/translations"/>
    <n v="0"/>
    <s v="N/A"/>
    <x v="2"/>
    <x v="13"/>
  </r>
  <r>
    <n v="1484"/>
    <s v="a book called filtered down thru the stars"/>
    <s v="The mussings of an old wizard"/>
    <n v="2000"/>
    <n v="0"/>
    <x v="1"/>
    <x v="0"/>
    <s v="USD"/>
    <n v="1342882260"/>
    <d v="2012-07-21T06:51:00"/>
    <n v="1337834963"/>
    <x v="187"/>
    <b v="0"/>
    <x v="0"/>
    <b v="0"/>
    <s v="publishing/fiction"/>
    <n v="0"/>
    <s v="N/A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14:01:11"/>
    <n v="1467583271"/>
    <x v="188"/>
    <b v="0"/>
    <x v="0"/>
    <b v="0"/>
    <s v="publishing/fiction"/>
    <n v="0"/>
    <s v="N/A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07:40:52"/>
    <n v="1350398452"/>
    <x v="189"/>
    <b v="0"/>
    <x v="0"/>
    <b v="0"/>
    <s v="publishing/fiction"/>
    <n v="0"/>
    <s v="N/A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12:47:55"/>
    <n v="1368823675"/>
    <x v="190"/>
    <b v="0"/>
    <x v="0"/>
    <b v="0"/>
    <s v="publishing/fiction"/>
    <n v="0"/>
    <s v="N/A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0:57:11"/>
    <n v="1311879431"/>
    <x v="191"/>
    <b v="0"/>
    <x v="0"/>
    <b v="0"/>
    <s v="publishing/fiction"/>
    <n v="0"/>
    <s v="N/A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03:24:19"/>
    <n v="1405682659"/>
    <x v="192"/>
    <b v="0"/>
    <x v="0"/>
    <b v="0"/>
    <s v="publishing/fiction"/>
    <n v="0"/>
    <s v="N/A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3-31T16:18:00"/>
    <n v="1424222024"/>
    <x v="193"/>
    <b v="0"/>
    <x v="0"/>
    <b v="0"/>
    <s v="photography/nature"/>
    <n v="0"/>
    <s v="N/A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02:14:42"/>
    <n v="1487240082"/>
    <x v="194"/>
    <b v="0"/>
    <x v="0"/>
    <b v="0"/>
    <s v="photography/nature"/>
    <n v="0"/>
    <s v="N/A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1:47:19"/>
    <n v="1430164039"/>
    <x v="195"/>
    <b v="0"/>
    <x v="0"/>
    <b v="0"/>
    <s v="photography/nature"/>
    <n v="0"/>
    <s v="N/A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1T22:47:27"/>
    <n v="1438584447"/>
    <x v="196"/>
    <b v="0"/>
    <x v="0"/>
    <b v="0"/>
    <s v="photography/nature"/>
    <n v="0"/>
    <s v="N/A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1T22:03:10"/>
    <n v="1435903390"/>
    <x v="197"/>
    <b v="0"/>
    <x v="0"/>
    <b v="0"/>
    <s v="photography/nature"/>
    <n v="0"/>
    <s v="N/A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09:00:00"/>
    <n v="1440513832"/>
    <x v="198"/>
    <b v="0"/>
    <x v="0"/>
    <b v="0"/>
    <s v="photography/nature"/>
    <n v="0"/>
    <s v="N/A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d v="2009-12-01T16:50:00"/>
    <n v="1253712916"/>
    <x v="199"/>
    <b v="0"/>
    <x v="0"/>
    <b v="0"/>
    <s v="publishing/art books"/>
    <n v="0"/>
    <s v="N/A"/>
    <x v="2"/>
    <x v="15"/>
  </r>
  <r>
    <n v="1569"/>
    <s v="to be removed (Canceled)"/>
    <s v="to be removed"/>
    <n v="30000"/>
    <n v="0"/>
    <x v="0"/>
    <x v="0"/>
    <s v="USD"/>
    <n v="1369498714"/>
    <d v="2013-05-25T08:18:34"/>
    <n v="1366906714"/>
    <x v="200"/>
    <b v="0"/>
    <x v="0"/>
    <b v="0"/>
    <s v="publishing/art books"/>
    <n v="0"/>
    <s v="N/A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d v="2012-05-20T17:12:06"/>
    <n v="1332378726"/>
    <x v="201"/>
    <b v="0"/>
    <x v="0"/>
    <b v="0"/>
    <s v="publishing/art books"/>
    <n v="0"/>
    <s v="N/A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07:35:01"/>
    <n v="1400600101"/>
    <x v="202"/>
    <b v="0"/>
    <x v="0"/>
    <b v="0"/>
    <s v="photography/places"/>
    <n v="0"/>
    <s v="N/A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d v="2015-04-04T17:30:22"/>
    <n v="1425609022"/>
    <x v="203"/>
    <b v="0"/>
    <x v="0"/>
    <b v="0"/>
    <s v="photography/places"/>
    <n v="0"/>
    <s v="N/A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d v="2015-01-31T12:12:00"/>
    <n v="1420091999"/>
    <x v="204"/>
    <b v="0"/>
    <x v="0"/>
    <b v="0"/>
    <s v="photography/places"/>
    <n v="0"/>
    <s v="N/A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15:38:06"/>
    <n v="1441841886"/>
    <x v="205"/>
    <b v="0"/>
    <x v="0"/>
    <b v="0"/>
    <s v="photography/places"/>
    <n v="0"/>
    <s v="N/A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7T16:44:45"/>
    <n v="1423619085"/>
    <x v="206"/>
    <b v="0"/>
    <x v="0"/>
    <b v="0"/>
    <s v="photography/places"/>
    <n v="0"/>
    <s v="N/A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0:29:57"/>
    <n v="1471768197"/>
    <x v="207"/>
    <b v="0"/>
    <x v="0"/>
    <b v="0"/>
    <s v="photography/places"/>
    <n v="0"/>
    <s v="N/A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03:56:16"/>
    <n v="1457528176"/>
    <x v="208"/>
    <b v="0"/>
    <x v="0"/>
    <b v="0"/>
    <s v="photography/places"/>
    <n v="0"/>
    <s v="N/A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d v="2017-04-13T20:07:40"/>
    <n v="1486962460"/>
    <x v="209"/>
    <b v="0"/>
    <x v="0"/>
    <b v="0"/>
    <s v="music/faith"/>
    <n v="0"/>
    <s v="N/A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d v="2017-03-31T16:40:11"/>
    <n v="1488418811"/>
    <x v="210"/>
    <b v="0"/>
    <x v="0"/>
    <b v="0"/>
    <s v="music/faith"/>
    <n v="0"/>
    <s v="N/A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d v="2017-03-25T19:33:00"/>
    <n v="1488430760"/>
    <x v="211"/>
    <b v="0"/>
    <x v="0"/>
    <b v="0"/>
    <s v="music/faith"/>
    <n v="0"/>
    <s v="N/A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08:00:00"/>
    <n v="1440807846"/>
    <x v="212"/>
    <b v="0"/>
    <x v="0"/>
    <b v="0"/>
    <s v="music/faith"/>
    <n v="0"/>
    <s v="N/A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d v="2015-08-22T23:21:12"/>
    <n v="1435130472"/>
    <x v="213"/>
    <b v="0"/>
    <x v="0"/>
    <b v="0"/>
    <s v="music/faith"/>
    <n v="0"/>
    <s v="N/A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12:48:26"/>
    <n v="1458679706"/>
    <x v="214"/>
    <b v="0"/>
    <x v="0"/>
    <b v="0"/>
    <s v="music/faith"/>
    <n v="0"/>
    <s v="N/A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13:55:53"/>
    <n v="1430517353"/>
    <x v="215"/>
    <b v="0"/>
    <x v="0"/>
    <b v="0"/>
    <s v="music/faith"/>
    <n v="0"/>
    <s v="N/A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03:04:23"/>
    <n v="1447239863"/>
    <x v="216"/>
    <b v="0"/>
    <x v="0"/>
    <b v="0"/>
    <s v="music/faith"/>
    <n v="0"/>
    <s v="N/A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09T17:15:06"/>
    <n v="1460337306"/>
    <x v="217"/>
    <b v="0"/>
    <x v="0"/>
    <b v="0"/>
    <s v="music/faith"/>
    <n v="0"/>
    <s v="N/A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4T18:06:23"/>
    <n v="1443146783"/>
    <x v="218"/>
    <b v="0"/>
    <x v="0"/>
    <b v="0"/>
    <s v="music/faith"/>
    <n v="0"/>
    <s v="N/A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07:00:00"/>
    <n v="1432849552"/>
    <x v="219"/>
    <b v="0"/>
    <x v="0"/>
    <b v="0"/>
    <s v="music/faith"/>
    <n v="0"/>
    <s v="N/A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5T21:00:00"/>
    <n v="1447777481"/>
    <x v="220"/>
    <b v="0"/>
    <x v="0"/>
    <b v="0"/>
    <s v="music/faith"/>
    <n v="0"/>
    <s v="N/A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13:30:00"/>
    <n v="1472746374"/>
    <x v="221"/>
    <b v="0"/>
    <x v="0"/>
    <b v="0"/>
    <s v="music/faith"/>
    <n v="0"/>
    <s v="N/A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1:37:02"/>
    <n v="1434483422"/>
    <x v="222"/>
    <b v="0"/>
    <x v="0"/>
    <b v="0"/>
    <s v="music/faith"/>
    <n v="0"/>
    <s v="N/A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12:38:08"/>
    <n v="1407184688"/>
    <x v="223"/>
    <b v="1"/>
    <x v="0"/>
    <b v="0"/>
    <s v="photography/photobooks"/>
    <n v="0"/>
    <s v="N/A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13:20:12"/>
    <n v="1404940812"/>
    <x v="224"/>
    <b v="0"/>
    <x v="0"/>
    <b v="0"/>
    <s v="photography/photobooks"/>
    <n v="0"/>
    <s v="N/A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13:45:37"/>
    <n v="1434577537"/>
    <x v="225"/>
    <b v="0"/>
    <x v="0"/>
    <b v="0"/>
    <s v="photography/photobooks"/>
    <n v="0"/>
    <s v="N/A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2T20:37:30"/>
    <n v="1425447450"/>
    <x v="226"/>
    <b v="0"/>
    <x v="0"/>
    <b v="0"/>
    <s v="photography/photobooks"/>
    <n v="0"/>
    <s v="N/A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5T23:12:21"/>
    <n v="1419664341"/>
    <x v="227"/>
    <b v="0"/>
    <x v="0"/>
    <b v="0"/>
    <s v="games/mobile games"/>
    <n v="0"/>
    <s v="N/A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3T16:04:09"/>
    <n v="1480896249"/>
    <x v="228"/>
    <b v="0"/>
    <x v="0"/>
    <b v="0"/>
    <s v="games/mobile games"/>
    <n v="0"/>
    <s v="N/A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5T22:50:05"/>
    <n v="1400309405"/>
    <x v="229"/>
    <b v="0"/>
    <x v="0"/>
    <b v="0"/>
    <s v="games/mobile games"/>
    <n v="0"/>
    <s v="N/A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2-28T16:42:05"/>
    <n v="1422664925"/>
    <x v="230"/>
    <b v="0"/>
    <x v="0"/>
    <b v="0"/>
    <s v="games/mobile games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2T16:12:35"/>
    <n v="1400026355"/>
    <x v="231"/>
    <b v="0"/>
    <x v="0"/>
    <b v="0"/>
    <s v="games/mobile games"/>
    <n v="0"/>
    <s v="N/A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d v="2016-12-04T07:04:47"/>
    <n v="1478268287"/>
    <x v="232"/>
    <b v="0"/>
    <x v="0"/>
    <b v="0"/>
    <s v="photography/people"/>
    <n v="0"/>
    <s v="N/A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06:07:17"/>
    <n v="1448114837"/>
    <x v="233"/>
    <b v="0"/>
    <x v="0"/>
    <b v="0"/>
    <s v="photography/people"/>
    <n v="0"/>
    <s v="N/A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6T17:09:02"/>
    <n v="1475885342"/>
    <x v="234"/>
    <b v="0"/>
    <x v="0"/>
    <b v="0"/>
    <s v="photography/people"/>
    <n v="0"/>
    <s v="N/A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1:40:11"/>
    <n v="1402429211"/>
    <x v="235"/>
    <b v="0"/>
    <x v="0"/>
    <b v="0"/>
    <s v="photography/people"/>
    <n v="0"/>
    <s v="N/A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14:20:12"/>
    <n v="1406499612"/>
    <x v="236"/>
    <b v="0"/>
    <x v="0"/>
    <b v="0"/>
    <s v="photography/people"/>
    <n v="0"/>
    <s v="N/A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3T22:39:19"/>
    <n v="1413351559"/>
    <x v="237"/>
    <b v="0"/>
    <x v="0"/>
    <b v="0"/>
    <s v="games/video games"/>
    <n v="0"/>
    <s v="N/A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0T16:00:00"/>
    <n v="1277512556"/>
    <x v="238"/>
    <b v="0"/>
    <x v="0"/>
    <b v="0"/>
    <s v="games/video games"/>
    <n v="0"/>
    <s v="N/A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d v="2015-07-12T11:31:44"/>
    <n v="1434137504"/>
    <x v="239"/>
    <b v="0"/>
    <x v="0"/>
    <b v="0"/>
    <s v="technology/web"/>
    <n v="0"/>
    <s v="N/A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d v="2014-10-05T21:00:00"/>
    <n v="1410799870"/>
    <x v="240"/>
    <b v="0"/>
    <x v="0"/>
    <b v="0"/>
    <s v="technology/web"/>
    <n v="0"/>
    <s v="N/A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d v="2015-03-31T15:39:00"/>
    <n v="1424822556"/>
    <x v="241"/>
    <b v="0"/>
    <x v="0"/>
    <b v="0"/>
    <s v="technology/web"/>
    <n v="0"/>
    <s v="N/A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d v="2015-08-11T10:37:08"/>
    <n v="1436812628"/>
    <x v="242"/>
    <b v="0"/>
    <x v="0"/>
    <b v="0"/>
    <s v="technology/web"/>
    <n v="0"/>
    <s v="N/A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d v="2017-01-03T12:12:50"/>
    <n v="1480882370"/>
    <x v="243"/>
    <b v="0"/>
    <x v="0"/>
    <b v="0"/>
    <s v="technology/web"/>
    <n v="0"/>
    <s v="N/A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d v="2015-06-06T07:12:32"/>
    <n v="1428419552"/>
    <x v="244"/>
    <b v="0"/>
    <x v="0"/>
    <b v="0"/>
    <s v="technology/web"/>
    <n v="0"/>
    <s v="N/A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d v="2015-04-21T08:13:42"/>
    <n v="1428596022"/>
    <x v="245"/>
    <b v="0"/>
    <x v="0"/>
    <b v="0"/>
    <s v="technology/web"/>
    <n v="0"/>
    <s v="N/A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d v="2015-06-05T10:48:24"/>
    <n v="1430938104"/>
    <x v="246"/>
    <b v="0"/>
    <x v="0"/>
    <b v="0"/>
    <s v="technology/web"/>
    <n v="0"/>
    <s v="N/A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d v="2015-10-17T06:52:58"/>
    <n v="1442501578"/>
    <x v="247"/>
    <b v="0"/>
    <x v="0"/>
    <b v="0"/>
    <s v="technology/web"/>
    <n v="0"/>
    <s v="N/A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d v="2015-01-30T16:39:00"/>
    <n v="1417818036"/>
    <x v="248"/>
    <b v="0"/>
    <x v="0"/>
    <b v="0"/>
    <s v="technology/web"/>
    <n v="0"/>
    <s v="N/A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d v="2016-04-30T14:00:00"/>
    <n v="1459975008"/>
    <x v="249"/>
    <b v="0"/>
    <x v="0"/>
    <b v="0"/>
    <s v="technology/web"/>
    <n v="0"/>
    <s v="N/A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d v="2015-12-28T16:16:40"/>
    <n v="1447460200"/>
    <x v="250"/>
    <b v="0"/>
    <x v="0"/>
    <b v="0"/>
    <s v="technology/web"/>
    <n v="0"/>
    <s v="N/A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d v="2015-10-26T14:25:56"/>
    <n v="1441146356"/>
    <x v="251"/>
    <b v="0"/>
    <x v="0"/>
    <b v="0"/>
    <s v="technology/web"/>
    <n v="0"/>
    <s v="N/A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d v="2016-01-17T15:00:00"/>
    <n v="1449596425"/>
    <x v="252"/>
    <b v="0"/>
    <x v="0"/>
    <b v="0"/>
    <s v="technology/web"/>
    <n v="0"/>
    <s v="N/A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d v="2016-02-10T11:30:11"/>
    <n v="1452540611"/>
    <x v="253"/>
    <b v="0"/>
    <x v="0"/>
    <b v="0"/>
    <s v="technology/web"/>
    <n v="0"/>
    <s v="N/A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d v="2015-06-25T10:39:56"/>
    <n v="1432665596"/>
    <x v="254"/>
    <b v="0"/>
    <x v="0"/>
    <b v="0"/>
    <s v="technology/web"/>
    <n v="0"/>
    <s v="N/A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d v="2016-09-09T12:03:57"/>
    <n v="1470859437"/>
    <x v="255"/>
    <b v="0"/>
    <x v="0"/>
    <b v="0"/>
    <s v="technology/web"/>
    <n v="0"/>
    <s v="N/A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d v="2016-11-25T13:53:03"/>
    <n v="1477515183"/>
    <x v="256"/>
    <b v="0"/>
    <x v="0"/>
    <b v="0"/>
    <s v="technology/web"/>
    <n v="0"/>
    <s v="N/A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d v="2015-08-25T16:18:50"/>
    <n v="1438042730"/>
    <x v="257"/>
    <b v="0"/>
    <x v="0"/>
    <b v="0"/>
    <s v="technology/web"/>
    <n v="0"/>
    <s v="N/A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d v="2015-10-04T16:23:36"/>
    <n v="1440116616"/>
    <x v="258"/>
    <b v="0"/>
    <x v="0"/>
    <b v="0"/>
    <s v="technology/web"/>
    <n v="0"/>
    <s v="N/A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d v="2015-01-10T12:07:04"/>
    <n v="1415736424"/>
    <x v="259"/>
    <b v="0"/>
    <x v="0"/>
    <b v="0"/>
    <s v="technology/web"/>
    <n v="0"/>
    <s v="N/A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d v="2015-01-03T22:17:44"/>
    <n v="1416896264"/>
    <x v="260"/>
    <b v="0"/>
    <x v="0"/>
    <b v="0"/>
    <s v="technology/web"/>
    <n v="0"/>
    <s v="N/A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d v="2015-10-28T18:53:43"/>
    <n v="1443495223"/>
    <x v="261"/>
    <b v="0"/>
    <x v="0"/>
    <b v="0"/>
    <s v="technology/web"/>
    <n v="0"/>
    <s v="N/A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d v="2017-01-10T00:57:00"/>
    <n v="1481597687"/>
    <x v="262"/>
    <b v="0"/>
    <x v="0"/>
    <b v="0"/>
    <s v="technology/web"/>
    <n v="0"/>
    <s v="N/A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d v="2015-01-02T13:14:16"/>
    <n v="1417641256"/>
    <x v="263"/>
    <b v="0"/>
    <x v="0"/>
    <b v="0"/>
    <s v="technology/web"/>
    <n v="0"/>
    <s v="N/A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d v="2015-07-02T13:59:44"/>
    <n v="1433282384"/>
    <x v="264"/>
    <b v="0"/>
    <x v="0"/>
    <b v="0"/>
    <s v="technology/web"/>
    <n v="0"/>
    <s v="N/A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d v="2014-12-18T12:28:26"/>
    <n v="1415910506"/>
    <x v="265"/>
    <b v="0"/>
    <x v="0"/>
    <b v="0"/>
    <s v="technology/web"/>
    <n v="0"/>
    <s v="N/A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d v="2016-04-13T22:26:04"/>
    <n v="1458023164"/>
    <x v="266"/>
    <b v="0"/>
    <x v="0"/>
    <b v="0"/>
    <s v="technology/web"/>
    <n v="0"/>
    <s v="N/A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2T16:56:47"/>
    <n v="1449190607"/>
    <x v="267"/>
    <b v="0"/>
    <x v="0"/>
    <b v="0"/>
    <s v="food/food trucks"/>
    <n v="0"/>
    <s v="N/A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1:47:55"/>
    <n v="1439027275"/>
    <x v="268"/>
    <b v="0"/>
    <x v="0"/>
    <b v="0"/>
    <s v="food/food trucks"/>
    <n v="0"/>
    <s v="N/A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d v="2016-11-26T10:41:13"/>
    <n v="1476294073"/>
    <x v="269"/>
    <b v="0"/>
    <x v="0"/>
    <b v="0"/>
    <s v="food/food trucks"/>
    <n v="0"/>
    <s v="N/A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13:13:07"/>
    <n v="1405113187"/>
    <x v="270"/>
    <b v="0"/>
    <x v="0"/>
    <b v="0"/>
    <s v="food/food trucks"/>
    <n v="0"/>
    <s v="N/A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09:43:09"/>
    <n v="1419097389"/>
    <x v="271"/>
    <b v="0"/>
    <x v="0"/>
    <b v="0"/>
    <s v="food/food trucks"/>
    <n v="0"/>
    <s v="N/A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7T20:04:52"/>
    <n v="1433822692"/>
    <x v="272"/>
    <b v="0"/>
    <x v="0"/>
    <b v="0"/>
    <s v="food/food trucks"/>
    <n v="0"/>
    <s v="N/A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13:35:43"/>
    <n v="1454016943"/>
    <x v="273"/>
    <b v="0"/>
    <x v="0"/>
    <b v="0"/>
    <s v="food/food trucks"/>
    <n v="0"/>
    <s v="N/A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0:00:00"/>
    <n v="1422400188"/>
    <x v="274"/>
    <b v="0"/>
    <x v="0"/>
    <b v="0"/>
    <s v="food/food trucks"/>
    <n v="0"/>
    <s v="N/A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1:38:49"/>
    <n v="1442605129"/>
    <x v="275"/>
    <b v="0"/>
    <x v="0"/>
    <b v="0"/>
    <s v="food/food trucks"/>
    <n v="0"/>
    <s v="N/A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13:06:00"/>
    <n v="1462743308"/>
    <x v="276"/>
    <b v="0"/>
    <x v="0"/>
    <b v="0"/>
    <s v="food/restaurants"/>
    <n v="0"/>
    <s v="N/A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4T17:22:14"/>
    <n v="1413418934"/>
    <x v="277"/>
    <b v="0"/>
    <x v="0"/>
    <b v="0"/>
    <s v="food/restaurants"/>
    <n v="0"/>
    <s v="N/A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3T16:20:16"/>
    <n v="1423704016"/>
    <x v="278"/>
    <b v="0"/>
    <x v="0"/>
    <b v="0"/>
    <s v="food/restaurants"/>
    <n v="0"/>
    <s v="N/A"/>
    <x v="6"/>
    <x v="20"/>
  </r>
  <r>
    <n v="2507"/>
    <s v="Help Cafe Talavera get a New Kitchen!"/>
    <s v="Unique dishes for a unique city!."/>
    <n v="42850"/>
    <n v="0"/>
    <x v="1"/>
    <x v="0"/>
    <s v="USD"/>
    <n v="1431308704"/>
    <d v="2015-05-10T17:45:04"/>
    <n v="1428716704"/>
    <x v="279"/>
    <b v="0"/>
    <x v="0"/>
    <b v="0"/>
    <s v="food/restaurants"/>
    <n v="0"/>
    <s v="N/A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14:50:34"/>
    <n v="1405464634"/>
    <x v="280"/>
    <b v="0"/>
    <x v="0"/>
    <b v="0"/>
    <s v="food/restaurants"/>
    <n v="0"/>
    <s v="N/A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02:43:33"/>
    <n v="1451731413"/>
    <x v="281"/>
    <b v="0"/>
    <x v="0"/>
    <b v="0"/>
    <s v="food/restaurants"/>
    <n v="0"/>
    <s v="N/A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13:02:41"/>
    <n v="1417208561"/>
    <x v="282"/>
    <b v="0"/>
    <x v="0"/>
    <b v="0"/>
    <s v="food/restaurants"/>
    <n v="0"/>
    <s v="N/A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d v="2017-02-25T16:09:49"/>
    <n v="1482883789"/>
    <x v="283"/>
    <b v="0"/>
    <x v="0"/>
    <b v="0"/>
    <s v="food/restaurants"/>
    <n v="0"/>
    <s v="N/A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08:40:52"/>
    <n v="1414683652"/>
    <x v="284"/>
    <b v="0"/>
    <x v="0"/>
    <b v="0"/>
    <s v="food/restaurants"/>
    <n v="0"/>
    <s v="N/A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09:20:28"/>
    <n v="1413303628"/>
    <x v="285"/>
    <b v="0"/>
    <x v="0"/>
    <b v="0"/>
    <s v="food/restaurants"/>
    <n v="0"/>
    <s v="N/A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1:21:00"/>
    <n v="1472567085"/>
    <x v="286"/>
    <b v="0"/>
    <x v="0"/>
    <b v="0"/>
    <s v="food/restaurants"/>
    <n v="0"/>
    <s v="N/A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d v="2015-10-13T04:41:29"/>
    <n v="1442148089"/>
    <x v="287"/>
    <b v="0"/>
    <x v="0"/>
    <b v="0"/>
    <s v="food/food trucks"/>
    <n v="0"/>
    <s v="N/A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d v="2015-07-29T19:20:51"/>
    <n v="1433042451"/>
    <x v="288"/>
    <b v="0"/>
    <x v="0"/>
    <b v="0"/>
    <s v="food/food trucks"/>
    <n v="0"/>
    <s v="N/A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d v="2014-07-31T16:58:19"/>
    <n v="1404262699"/>
    <x v="289"/>
    <b v="0"/>
    <x v="0"/>
    <b v="0"/>
    <s v="food/food trucks"/>
    <n v="0"/>
    <s v="N/A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d v="2014-08-21T15:32:28"/>
    <n v="1406071948"/>
    <x v="290"/>
    <b v="0"/>
    <x v="0"/>
    <b v="0"/>
    <s v="food/food trucks"/>
    <n v="0"/>
    <s v="N/A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d v="2015-04-12T18:51:57"/>
    <n v="1426301517"/>
    <x v="291"/>
    <b v="0"/>
    <x v="0"/>
    <b v="0"/>
    <s v="food/food trucks"/>
    <n v="0"/>
    <s v="N/A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d v="2014-08-23T06:12:29"/>
    <n v="1404915149"/>
    <x v="292"/>
    <b v="0"/>
    <x v="0"/>
    <b v="0"/>
    <s v="food/food trucks"/>
    <n v="0"/>
    <s v="N/A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d v="2016-05-18T11:49:05"/>
    <n v="1461786545"/>
    <x v="293"/>
    <b v="0"/>
    <x v="0"/>
    <b v="0"/>
    <s v="food/food trucks"/>
    <n v="0"/>
    <s v="N/A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d v="2015-01-11T18:36:34"/>
    <n v="1418438194"/>
    <x v="294"/>
    <b v="0"/>
    <x v="0"/>
    <b v="0"/>
    <s v="food/food trucks"/>
    <n v="0"/>
    <s v="N/A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d v="2015-04-10T15:14:07"/>
    <n v="1424823247"/>
    <x v="295"/>
    <b v="0"/>
    <x v="0"/>
    <b v="0"/>
    <s v="food/food trucks"/>
    <n v="0"/>
    <s v="N/A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d v="2014-08-04T11:41:37"/>
    <n v="1405021297"/>
    <x v="296"/>
    <b v="0"/>
    <x v="0"/>
    <b v="0"/>
    <s v="food/food trucks"/>
    <n v="0"/>
    <s v="N/A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d v="2015-10-09T09:00:00"/>
    <n v="1440203579"/>
    <x v="297"/>
    <b v="0"/>
    <x v="0"/>
    <b v="0"/>
    <s v="food/food trucks"/>
    <n v="0"/>
    <s v="N/A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4T20:09:29"/>
    <n v="1431749369"/>
    <x v="298"/>
    <b v="0"/>
    <x v="0"/>
    <b v="0"/>
    <s v="food/food trucks"/>
    <n v="0"/>
    <s v="N/A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06:08:17"/>
    <n v="1453212497"/>
    <x v="299"/>
    <b v="0"/>
    <x v="0"/>
    <b v="0"/>
    <s v="food/food trucks"/>
    <n v="0"/>
    <s v="N/A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12:17:06"/>
    <n v="1427401026"/>
    <x v="300"/>
    <b v="0"/>
    <x v="0"/>
    <b v="0"/>
    <s v="food/food trucks"/>
    <n v="0"/>
    <s v="N/A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d v="2016-07-14T22:57:00"/>
    <n v="1465970108"/>
    <x v="301"/>
    <b v="0"/>
    <x v="0"/>
    <b v="0"/>
    <s v="technology/space exploration"/>
    <n v="0"/>
    <s v="N/A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15:23:43"/>
    <n v="1410391423"/>
    <x v="302"/>
    <b v="0"/>
    <x v="0"/>
    <b v="0"/>
    <s v="food/food trucks"/>
    <n v="0"/>
    <s v="N/A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07:21:58"/>
    <n v="1432999318"/>
    <x v="303"/>
    <b v="0"/>
    <x v="0"/>
    <b v="0"/>
    <s v="food/food trucks"/>
    <n v="0"/>
    <s v="N/A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d v="2014-08-08T13:31:03"/>
    <n v="1404941463"/>
    <x v="304"/>
    <b v="0"/>
    <x v="0"/>
    <b v="0"/>
    <s v="food/food trucks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8T23:53:27"/>
    <n v="1474271607"/>
    <x v="305"/>
    <b v="0"/>
    <x v="0"/>
    <b v="0"/>
    <s v="publishing/children's books"/>
    <n v="0"/>
    <s v="N/A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12:00:00"/>
    <n v="1340055345"/>
    <x v="306"/>
    <b v="0"/>
    <x v="0"/>
    <b v="0"/>
    <s v="publishing/children's books"/>
    <n v="0"/>
    <s v="N/A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13:17:22"/>
    <n v="1397855842"/>
    <x v="307"/>
    <b v="0"/>
    <x v="0"/>
    <b v="0"/>
    <s v="publishing/children's books"/>
    <n v="0"/>
    <s v="N/A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07:15:51"/>
    <n v="1407856551"/>
    <x v="308"/>
    <b v="0"/>
    <x v="0"/>
    <b v="0"/>
    <s v="publishing/children's books"/>
    <n v="0"/>
    <s v="N/A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03:04:18"/>
    <n v="1369134258"/>
    <x v="309"/>
    <b v="0"/>
    <x v="0"/>
    <b v="0"/>
    <s v="publishing/children's books"/>
    <n v="0"/>
    <s v="N/A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05:53:48"/>
    <n v="1350050028"/>
    <x v="310"/>
    <b v="0"/>
    <x v="0"/>
    <b v="0"/>
    <s v="publishing/children's books"/>
    <n v="0"/>
    <s v="N/A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09:00:00"/>
    <n v="1355489140"/>
    <x v="311"/>
    <b v="0"/>
    <x v="0"/>
    <b v="0"/>
    <s v="publishing/children's books"/>
    <n v="0"/>
    <s v="N/A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12:51:34"/>
    <n v="1379710294"/>
    <x v="312"/>
    <b v="0"/>
    <x v="0"/>
    <b v="0"/>
    <s v="publishing/children's books"/>
    <n v="0"/>
    <s v="N/A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d v="2017-03-10T02:44:48"/>
    <n v="1486550688"/>
    <x v="313"/>
    <b v="0"/>
    <x v="0"/>
    <b v="0"/>
    <s v="publishing/children's books"/>
    <n v="0"/>
    <s v="N/A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03:00:00"/>
    <n v="1401058295"/>
    <x v="314"/>
    <b v="0"/>
    <x v="0"/>
    <b v="0"/>
    <s v="theater/plays"/>
    <n v="0"/>
    <s v="N/A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2T20:00:00"/>
    <n v="1462210950"/>
    <x v="315"/>
    <b v="0"/>
    <x v="0"/>
    <b v="0"/>
    <s v="theater/plays"/>
    <n v="0"/>
    <s v="N/A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08:36:34"/>
    <n v="1429029394"/>
    <x v="316"/>
    <b v="0"/>
    <x v="0"/>
    <b v="0"/>
    <s v="theater/plays"/>
    <n v="0"/>
    <s v="N/A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1:21:05"/>
    <n v="1458847265"/>
    <x v="317"/>
    <b v="0"/>
    <x v="0"/>
    <b v="0"/>
    <s v="theater/plays"/>
    <n v="0"/>
    <s v="N/A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d v="2016-01-29T15:17:00"/>
    <n v="1453334629"/>
    <x v="318"/>
    <b v="0"/>
    <x v="0"/>
    <b v="0"/>
    <s v="theater/plays"/>
    <n v="0"/>
    <s v="N/A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d v="2014-09-13T20:34:57"/>
    <n v="1405485297"/>
    <x v="319"/>
    <b v="0"/>
    <x v="0"/>
    <b v="0"/>
    <s v="theater/plays"/>
    <n v="0"/>
    <s v="N/A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03:28:00"/>
    <n v="1415711095"/>
    <x v="320"/>
    <b v="0"/>
    <x v="0"/>
    <b v="0"/>
    <s v="theater/plays"/>
    <n v="0"/>
    <s v="N/A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5T18:44:19"/>
    <n v="1415328259"/>
    <x v="321"/>
    <b v="0"/>
    <x v="0"/>
    <b v="0"/>
    <s v="theater/plays"/>
    <n v="0"/>
    <s v="N/A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19T18:47:18"/>
    <n v="1429584438"/>
    <x v="322"/>
    <b v="0"/>
    <x v="0"/>
    <b v="0"/>
    <s v="theater/plays"/>
    <n v="0"/>
    <s v="N/A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09:51:19"/>
    <n v="1434477079"/>
    <x v="323"/>
    <b v="0"/>
    <x v="0"/>
    <b v="0"/>
    <s v="theater/plays"/>
    <n v="0"/>
    <s v="N/A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07:20:36"/>
    <n v="1412432436"/>
    <x v="324"/>
    <b v="0"/>
    <x v="0"/>
    <b v="0"/>
    <s v="theater/plays"/>
    <n v="0"/>
    <s v="N/A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7T20:59:00"/>
    <n v="1412945440"/>
    <x v="325"/>
    <b v="0"/>
    <x v="0"/>
    <b v="0"/>
    <s v="theater/plays"/>
    <n v="0"/>
    <s v="N/A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14:40:15"/>
    <n v="1422920415"/>
    <x v="326"/>
    <b v="0"/>
    <x v="0"/>
    <b v="0"/>
    <s v="theater/plays"/>
    <n v="0"/>
    <s v="N/A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3T17:52:38"/>
    <n v="1464141158"/>
    <x v="327"/>
    <b v="0"/>
    <x v="0"/>
    <b v="0"/>
    <s v="theater/plays"/>
    <n v="0"/>
    <s v="N/A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2T19:06:20"/>
    <n v="1426302380"/>
    <x v="328"/>
    <b v="0"/>
    <x v="0"/>
    <b v="0"/>
    <s v="theater/spaces"/>
    <n v="0"/>
    <s v="N/A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3T19:21:00"/>
    <n v="1429845660"/>
    <x v="329"/>
    <b v="0"/>
    <x v="0"/>
    <b v="0"/>
    <s v="theater/spaces"/>
    <n v="0"/>
    <s v="N/A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0:45:52"/>
    <n v="1450946752"/>
    <x v="330"/>
    <b v="0"/>
    <x v="0"/>
    <b v="0"/>
    <s v="theater/spaces"/>
    <n v="0"/>
    <s v="N/A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d v="2017-03-16T05:00:03"/>
    <n v="1487944803"/>
    <x v="331"/>
    <b v="0"/>
    <x v="0"/>
    <b v="0"/>
    <s v="theater/spaces"/>
    <n v="0"/>
    <s v="N/A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d v="2016-05-08T09:41:57"/>
    <n v="1457548917"/>
    <x v="332"/>
    <b v="0"/>
    <x v="0"/>
    <b v="0"/>
    <s v="theater/spaces"/>
    <n v="0"/>
    <s v="N/A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d v="2016-06-06T16:12:05"/>
    <n v="1462666325"/>
    <x v="333"/>
    <b v="0"/>
    <x v="0"/>
    <b v="0"/>
    <s v="theater/spaces"/>
    <n v="0"/>
    <s v="N/A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d v="2014-09-11T10:10:23"/>
    <n v="1407867023"/>
    <x v="334"/>
    <b v="0"/>
    <x v="0"/>
    <b v="0"/>
    <s v="theater/spaces"/>
    <n v="0"/>
    <s v="N/A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1T17:04:00"/>
    <n v="1422043154"/>
    <x v="335"/>
    <b v="0"/>
    <x v="0"/>
    <b v="0"/>
    <s v="theater/spaces"/>
    <n v="0"/>
    <s v="N/A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07:16:24"/>
    <n v="1406819784"/>
    <x v="336"/>
    <b v="0"/>
    <x v="0"/>
    <b v="0"/>
    <s v="theater/spaces"/>
    <n v="0"/>
    <s v="N/A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06:36:51"/>
    <n v="1457105811"/>
    <x v="337"/>
    <b v="0"/>
    <x v="0"/>
    <b v="0"/>
    <s v="theater/spaces"/>
    <n v="0"/>
    <s v="N/A"/>
    <x v="8"/>
    <x v="24"/>
  </r>
  <r>
    <n v="3061"/>
    <s v="Help Save Parkway Cinemas!"/>
    <s v="Save a historic Local theater."/>
    <n v="1000000"/>
    <n v="0"/>
    <x v="1"/>
    <x v="0"/>
    <s v="USD"/>
    <n v="1407955748"/>
    <d v="2014-08-13T10:49:08"/>
    <n v="1405363748"/>
    <x v="338"/>
    <b v="0"/>
    <x v="0"/>
    <b v="0"/>
    <s v="theater/spaces"/>
    <n v="0"/>
    <s v="N/A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15:09:06"/>
    <n v="1445033346"/>
    <x v="339"/>
    <b v="0"/>
    <x v="0"/>
    <b v="0"/>
    <s v="theater/spaces"/>
    <n v="0"/>
    <s v="N/A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07:10:50"/>
    <n v="1406128250"/>
    <x v="340"/>
    <b v="0"/>
    <x v="0"/>
    <b v="0"/>
    <s v="theater/spaces"/>
    <n v="0"/>
    <s v="N/A"/>
    <x v="8"/>
    <x v="24"/>
  </r>
  <r>
    <n v="3125"/>
    <s v="N/A (Canceled)"/>
    <s v="N/A"/>
    <n v="1500000"/>
    <n v="0"/>
    <x v="0"/>
    <x v="0"/>
    <s v="USD"/>
    <n v="1452142672"/>
    <d v="2016-01-06T20:57:52"/>
    <n v="1449550672"/>
    <x v="341"/>
    <b v="0"/>
    <x v="0"/>
    <b v="0"/>
    <s v="theater/spaces"/>
    <n v="0"/>
    <s v="N/A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d v="2015-03-01T12:33:49"/>
    <n v="1422650029"/>
    <x v="342"/>
    <b v="0"/>
    <x v="0"/>
    <b v="0"/>
    <s v="theater/spaces"/>
    <n v="0"/>
    <s v="N/A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d v="2017-04-03T07:30:07"/>
    <n v="1489591807"/>
    <x v="343"/>
    <b v="0"/>
    <x v="0"/>
    <b v="0"/>
    <s v="theater/plays"/>
    <n v="0"/>
    <s v="N/A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d v="2017-04-09T00:35:56"/>
    <n v="1489480556"/>
    <x v="344"/>
    <b v="0"/>
    <x v="0"/>
    <b v="0"/>
    <s v="theater/plays"/>
    <n v="0"/>
    <s v="N/A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d v="2017-03-27T15:58:54"/>
    <n v="1485478734"/>
    <x v="345"/>
    <b v="0"/>
    <x v="0"/>
    <b v="0"/>
    <s v="theater/plays"/>
    <n v="0"/>
    <s v="N/A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d v="2016-12-08T20:37:55"/>
    <n v="1478662675"/>
    <x v="346"/>
    <b v="0"/>
    <x v="0"/>
    <b v="0"/>
    <s v="theater/musical"/>
    <n v="0"/>
    <s v="N/A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6T17:29:58"/>
    <n v="1435368598"/>
    <x v="347"/>
    <b v="0"/>
    <x v="0"/>
    <b v="0"/>
    <s v="theater/musical"/>
    <n v="0"/>
    <s v="N/A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08:14:00"/>
    <n v="1434558479"/>
    <x v="348"/>
    <b v="0"/>
    <x v="0"/>
    <b v="0"/>
    <s v="theater/musical"/>
    <n v="0"/>
    <s v="N/A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8T22:37:31"/>
    <n v="1440052651"/>
    <x v="349"/>
    <b v="0"/>
    <x v="0"/>
    <b v="0"/>
    <s v="theater/musical"/>
    <n v="0"/>
    <s v="N/A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12:59:56"/>
    <n v="1444852796"/>
    <x v="350"/>
    <b v="0"/>
    <x v="0"/>
    <b v="0"/>
    <s v="theater/musical"/>
    <n v="0"/>
    <s v="N/A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08:40:29"/>
    <n v="1439224829"/>
    <x v="351"/>
    <b v="0"/>
    <x v="0"/>
    <b v="0"/>
    <s v="theater/musical"/>
    <n v="0"/>
    <s v="N/A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4T21:00:00"/>
    <n v="1410966179"/>
    <x v="352"/>
    <b v="0"/>
    <x v="0"/>
    <b v="0"/>
    <s v="theater/musical"/>
    <n v="0"/>
    <s v="N/A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6T20:27:19"/>
    <n v="1444274839"/>
    <x v="353"/>
    <b v="0"/>
    <x v="0"/>
    <b v="0"/>
    <s v="theater/musical"/>
    <n v="0"/>
    <s v="N/A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14:30:00"/>
    <n v="1428539708"/>
    <x v="354"/>
    <b v="0"/>
    <x v="0"/>
    <b v="0"/>
    <s v="theater/plays"/>
    <n v="0"/>
    <s v="N/A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14:05:50"/>
    <n v="1447797950"/>
    <x v="355"/>
    <b v="0"/>
    <x v="0"/>
    <b v="0"/>
    <s v="theater/plays"/>
    <n v="0"/>
    <s v="N/A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09:02:44"/>
    <n v="1401814964"/>
    <x v="356"/>
    <b v="0"/>
    <x v="0"/>
    <b v="0"/>
    <s v="theater/plays"/>
    <n v="0"/>
    <s v="N/A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4T19:59:00"/>
    <n v="1401823952"/>
    <x v="357"/>
    <b v="0"/>
    <x v="0"/>
    <b v="0"/>
    <s v="theater/plays"/>
    <n v="0"/>
    <s v="N/A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09:00:23"/>
    <n v="1477238423"/>
    <x v="358"/>
    <b v="0"/>
    <x v="0"/>
    <b v="0"/>
    <s v="theater/musical"/>
    <n v="0"/>
    <s v="N/A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08:36:32"/>
    <n v="1399480592"/>
    <x v="359"/>
    <b v="0"/>
    <x v="0"/>
    <b v="0"/>
    <s v="theater/musical"/>
    <n v="0"/>
    <s v="N/A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1T19:01:46"/>
    <n v="1442890906"/>
    <x v="360"/>
    <b v="0"/>
    <x v="0"/>
    <b v="0"/>
    <s v="theater/musical"/>
    <n v="0"/>
    <s v="N/A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0T23:00:00"/>
    <n v="1465172024"/>
    <x v="361"/>
    <b v="0"/>
    <x v="0"/>
    <b v="0"/>
    <s v="theater/musical"/>
    <n v="0"/>
    <s v="N/A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08:11:45"/>
    <n v="1441552305"/>
    <x v="362"/>
    <b v="0"/>
    <x v="0"/>
    <b v="0"/>
    <s v="theater/plays"/>
    <n v="0"/>
    <s v="N/A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d v="2015-08-13T19:29:56"/>
    <n v="1435202996"/>
    <x v="363"/>
    <b v="0"/>
    <x v="0"/>
    <b v="0"/>
    <s v="theater/musical"/>
    <n v="0"/>
    <s v="N/A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d v="2015-10-08T08:42:15"/>
    <n v="1441730535"/>
    <x v="364"/>
    <b v="0"/>
    <x v="0"/>
    <b v="0"/>
    <s v="theater/musical"/>
    <n v="0"/>
    <s v="N/A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d v="2015-01-23T17:00:00"/>
    <n v="1420244622"/>
    <x v="365"/>
    <b v="0"/>
    <x v="0"/>
    <b v="0"/>
    <s v="theater/musical"/>
    <n v="0"/>
    <s v="N/A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d v="2016-09-03T02:00:00"/>
    <n v="1472804365"/>
    <x v="366"/>
    <b v="0"/>
    <x v="0"/>
    <b v="0"/>
    <s v="theater/musical"/>
    <n v="0"/>
    <s v="N/A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d v="2015-01-25T12:39:56"/>
    <n v="1419626396"/>
    <x v="367"/>
    <b v="0"/>
    <x v="0"/>
    <b v="0"/>
    <s v="theater/musical"/>
    <n v="0"/>
    <s v="N/A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d v="2016-01-31T15:03:00"/>
    <n v="1451950570"/>
    <x v="368"/>
    <b v="0"/>
    <x v="0"/>
    <b v="0"/>
    <s v="theater/musical"/>
    <n v="0"/>
    <s v="N/A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d v="2014-09-02T06:27:49"/>
    <n v="1407076069"/>
    <x v="369"/>
    <b v="0"/>
    <x v="0"/>
    <b v="0"/>
    <s v="theater/musical"/>
    <n v="0"/>
    <s v="N/A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d v="2015-03-27T09:59:52"/>
    <n v="1425322792"/>
    <x v="370"/>
    <b v="0"/>
    <x v="0"/>
    <b v="0"/>
    <s v="theater/musical"/>
    <n v="0"/>
    <s v="N/A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d v="2016-05-09T14:49:51"/>
    <n v="1460242191"/>
    <x v="371"/>
    <b v="0"/>
    <x v="0"/>
    <b v="0"/>
    <s v="theater/musical"/>
    <n v="0"/>
    <s v="N/A"/>
    <x v="8"/>
    <x v="25"/>
  </r>
  <r>
    <n v="3886"/>
    <s v="a (Canceled)"/>
    <n v="1"/>
    <n v="10000"/>
    <n v="0"/>
    <x v="0"/>
    <x v="3"/>
    <s v="AUD"/>
    <n v="1418275702"/>
    <d v="2014-12-10T21:28:22"/>
    <n v="1415683702"/>
    <x v="372"/>
    <b v="0"/>
    <x v="0"/>
    <b v="0"/>
    <s v="theater/musical"/>
    <n v="0"/>
    <s v="N/A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3T23:00:00"/>
    <n v="1408203557"/>
    <x v="373"/>
    <b v="0"/>
    <x v="0"/>
    <b v="0"/>
    <s v="theater/plays"/>
    <n v="0"/>
    <s v="N/A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1:38:00"/>
    <n v="1435709765"/>
    <x v="374"/>
    <b v="0"/>
    <x v="0"/>
    <b v="0"/>
    <s v="theater/plays"/>
    <n v="0"/>
    <s v="N/A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d v="2016-06-03T03:19:12"/>
    <n v="1462360752"/>
    <x v="375"/>
    <b v="0"/>
    <x v="0"/>
    <b v="0"/>
    <s v="theater/plays"/>
    <n v="0"/>
    <s v="N/A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0:00:00"/>
    <n v="1413291655"/>
    <x v="376"/>
    <b v="0"/>
    <x v="0"/>
    <b v="0"/>
    <s v="theater/plays"/>
    <n v="0"/>
    <s v="N/A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3-31T22:00:00"/>
    <n v="1457078868"/>
    <x v="377"/>
    <b v="0"/>
    <x v="0"/>
    <b v="0"/>
    <s v="theater/plays"/>
    <n v="0"/>
    <s v="N/A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5T19:38:27"/>
    <n v="1439350707"/>
    <x v="378"/>
    <b v="0"/>
    <x v="0"/>
    <b v="0"/>
    <s v="theater/plays"/>
    <n v="0"/>
    <s v="N/A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1-30T23:18:40"/>
    <n v="1477981120"/>
    <x v="379"/>
    <b v="0"/>
    <x v="0"/>
    <b v="0"/>
    <s v="theater/plays"/>
    <n v="0"/>
    <s v="N/A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13:41:54"/>
    <n v="1429306914"/>
    <x v="380"/>
    <b v="0"/>
    <x v="0"/>
    <b v="0"/>
    <s v="theater/plays"/>
    <n v="0"/>
    <s v="N/A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07:54:35"/>
    <n v="1438098875"/>
    <x v="381"/>
    <b v="0"/>
    <x v="0"/>
    <b v="0"/>
    <s v="theater/plays"/>
    <n v="0"/>
    <s v="N/A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6T23:48:43"/>
    <n v="1404892123"/>
    <x v="382"/>
    <b v="0"/>
    <x v="0"/>
    <b v="0"/>
    <s v="theater/plays"/>
    <n v="0"/>
    <s v="N/A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15:29:00"/>
    <n v="1467162586"/>
    <x v="383"/>
    <b v="0"/>
    <x v="0"/>
    <b v="0"/>
    <s v="theater/plays"/>
    <n v="0"/>
    <s v="N/A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d v="2014-07-14T07:37:44"/>
    <n v="1400168264"/>
    <x v="384"/>
    <b v="0"/>
    <x v="0"/>
    <b v="0"/>
    <s v="theater/plays"/>
    <n v="0"/>
    <s v="N/A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4T16:20:00"/>
    <n v="1459203727"/>
    <x v="385"/>
    <b v="0"/>
    <x v="0"/>
    <b v="0"/>
    <s v="theater/plays"/>
    <n v="0"/>
    <s v="N/A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d v="2015-11-17T20:41:57"/>
    <n v="1445226117"/>
    <x v="386"/>
    <b v="0"/>
    <x v="0"/>
    <b v="0"/>
    <s v="theater/plays"/>
    <n v="0"/>
    <s v="N/A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12:48:18"/>
    <n v="1465850898"/>
    <x v="387"/>
    <b v="0"/>
    <x v="0"/>
    <b v="0"/>
    <s v="theater/plays"/>
    <n v="0"/>
    <s v="N/A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0:59:41"/>
    <n v="1444413581"/>
    <x v="388"/>
    <b v="0"/>
    <x v="0"/>
    <b v="0"/>
    <s v="theater/plays"/>
    <n v="0"/>
    <s v="N/A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0:23:41"/>
    <n v="1425633821"/>
    <x v="389"/>
    <b v="0"/>
    <x v="0"/>
    <b v="0"/>
    <s v="theater/plays"/>
    <n v="0"/>
    <s v="N/A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05:04:09"/>
    <n v="1427979849"/>
    <x v="390"/>
    <b v="0"/>
    <x v="0"/>
    <b v="0"/>
    <s v="theater/plays"/>
    <n v="0"/>
    <s v="N/A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4T21:54:29"/>
    <n v="1455861269"/>
    <x v="391"/>
    <b v="0"/>
    <x v="0"/>
    <b v="0"/>
    <s v="theater/plays"/>
    <n v="0"/>
    <s v="N/A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14:59:23"/>
    <n v="1454975963"/>
    <x v="392"/>
    <b v="0"/>
    <x v="0"/>
    <b v="0"/>
    <s v="theater/plays"/>
    <n v="0"/>
    <s v="N/A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08:43:59"/>
    <n v="1444059839"/>
    <x v="393"/>
    <b v="0"/>
    <x v="0"/>
    <b v="0"/>
    <s v="theater/plays"/>
    <n v="0"/>
    <s v="N/A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3T16:36:10"/>
    <n v="1447461370"/>
    <x v="394"/>
    <b v="0"/>
    <x v="0"/>
    <b v="0"/>
    <s v="theater/plays"/>
    <n v="0"/>
    <s v="N/A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07:02:44"/>
    <n v="1414591364"/>
    <x v="395"/>
    <b v="0"/>
    <x v="0"/>
    <b v="0"/>
    <s v="theater/plays"/>
    <n v="0"/>
    <s v="N/A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d v="2014-11-20T14:58:45"/>
    <n v="1415228325"/>
    <x v="396"/>
    <b v="0"/>
    <x v="0"/>
    <b v="0"/>
    <s v="theater/plays"/>
    <n v="0"/>
    <s v="N/A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8T22:53:00"/>
    <n v="1399058797"/>
    <x v="397"/>
    <b v="0"/>
    <x v="0"/>
    <b v="0"/>
    <s v="theater/plays"/>
    <n v="0"/>
    <s v="N/A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09-30T20:00:00"/>
    <n v="1472674285"/>
    <x v="398"/>
    <b v="0"/>
    <x v="0"/>
    <b v="0"/>
    <s v="theater/plays"/>
    <n v="0"/>
    <s v="N/A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0T18:23:43"/>
    <n v="1456025023"/>
    <x v="399"/>
    <b v="0"/>
    <x v="0"/>
    <b v="0"/>
    <s v="theater/plays"/>
    <n v="0"/>
    <s v="N/A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d v="2016-12-26T11:18:51"/>
    <n v="1480187931"/>
    <x v="400"/>
    <b v="0"/>
    <x v="0"/>
    <b v="0"/>
    <s v="theater/plays"/>
    <n v="0"/>
    <s v="N/A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1:51:00"/>
    <n v="1411499149"/>
    <x v="401"/>
    <b v="0"/>
    <x v="0"/>
    <b v="0"/>
    <s v="theater/plays"/>
    <n v="0"/>
    <s v="N/A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0:54:02"/>
    <n v="1482951242"/>
    <x v="402"/>
    <b v="0"/>
    <x v="0"/>
    <b v="0"/>
    <s v="theater/plays"/>
    <n v="0"/>
    <s v="N/A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0:54:00"/>
    <n v="1463849116"/>
    <x v="403"/>
    <b v="0"/>
    <x v="0"/>
    <b v="0"/>
    <s v="theater/plays"/>
    <n v="0"/>
    <s v="N/A"/>
    <x v="8"/>
    <x v="23"/>
  </r>
  <r>
    <n v="4087"/>
    <s v="Stage Production &quot;The Nail Shop&quot;"/>
    <s v="Comedy Stage Play"/>
    <n v="9600"/>
    <n v="0"/>
    <x v="1"/>
    <x v="0"/>
    <s v="USD"/>
    <n v="1468777786"/>
    <d v="2016-07-17T09:49:46"/>
    <n v="1466185786"/>
    <x v="404"/>
    <b v="0"/>
    <x v="0"/>
    <b v="0"/>
    <s v="theater/plays"/>
    <n v="0"/>
    <s v="N/A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15:55:00"/>
    <n v="1449431237"/>
    <x v="405"/>
    <b v="0"/>
    <x v="0"/>
    <b v="0"/>
    <s v="theater/plays"/>
    <n v="0"/>
    <s v="N/A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09:19:57"/>
    <n v="1462468797"/>
    <x v="406"/>
    <b v="0"/>
    <x v="0"/>
    <b v="0"/>
    <s v="theater/plays"/>
    <n v="0"/>
    <s v="N/A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4T18:59:50"/>
    <n v="1413341990"/>
    <x v="407"/>
    <b v="0"/>
    <x v="0"/>
    <b v="0"/>
    <s v="theater/plays"/>
    <n v="0"/>
    <s v="N/A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13:41:22"/>
    <n v="1482788482"/>
    <x v="408"/>
    <b v="0"/>
    <x v="0"/>
    <b v="0"/>
    <s v="theater/plays"/>
    <n v="0"/>
    <s v="N/A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05:56:44"/>
    <n v="1446209804"/>
    <x v="409"/>
    <b v="0"/>
    <x v="0"/>
    <b v="0"/>
    <s v="theater/plays"/>
    <n v="0"/>
    <s v="N/A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d v="2014-11-25T08:36:30"/>
    <n v="1411745790"/>
    <x v="410"/>
    <b v="0"/>
    <x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d v="2014-10-13T05:59:55"/>
    <n v="1408024795"/>
    <x v="411"/>
    <b v="0"/>
    <x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09:00:00"/>
    <n v="1457403364"/>
    <x v="412"/>
    <b v="0"/>
    <x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08:41:56"/>
    <n v="1457113316"/>
    <x v="413"/>
    <b v="0"/>
    <x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d v="2016-05-03T10:49:02"/>
    <n v="1457120942"/>
    <x v="414"/>
    <b v="0"/>
    <x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d v="2014-07-25T14:15:02"/>
    <n v="1403734502"/>
    <x v="415"/>
    <b v="0"/>
    <x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19T20:06:37"/>
    <n v="1453349197"/>
    <x v="416"/>
    <b v="0"/>
    <x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d v="2016-10-29T15:43:54"/>
    <n v="1475192634"/>
    <x v="417"/>
    <b v="0"/>
    <x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02:19:12"/>
    <n v="1422357552"/>
    <x v="418"/>
    <b v="0"/>
    <x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15:13:48"/>
    <n v="1404861228"/>
    <x v="419"/>
    <b v="0"/>
    <x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d v="2016-02-28T15:05:09"/>
    <n v="1453676709"/>
    <x v="420"/>
    <b v="0"/>
    <x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14:21:14"/>
    <n v="1386886874"/>
    <x v="421"/>
    <b v="0"/>
    <x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1:00:32"/>
    <n v="1410980432"/>
    <x v="422"/>
    <b v="0"/>
    <x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d v="2016-07-03T02:25:45"/>
    <n v="1464085545"/>
    <x v="423"/>
    <b v="0"/>
    <x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1T20:20:14"/>
    <n v="1465791614"/>
    <x v="424"/>
    <b v="0"/>
    <x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2T22:38:53"/>
    <n v="1455262733"/>
    <x v="425"/>
    <b v="0"/>
    <x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d v="2016-06-27T18:23:33"/>
    <n v="1461896613"/>
    <x v="426"/>
    <b v="0"/>
    <x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29T21:34:00"/>
    <n v="1459410101"/>
    <x v="427"/>
    <b v="0"/>
    <x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13:17:20"/>
    <n v="1406668640"/>
    <x v="428"/>
    <b v="0"/>
    <x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09:56:20"/>
    <n v="1376502980"/>
    <x v="429"/>
    <b v="0"/>
    <x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09:49:11"/>
    <n v="1423594151"/>
    <x v="430"/>
    <b v="0"/>
    <x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15:04:50"/>
    <n v="1467327890"/>
    <x v="431"/>
    <b v="0"/>
    <x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d v="2015-02-02T10:43:21"/>
    <n v="1417718601"/>
    <x v="432"/>
    <b v="0"/>
    <x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0:02:55"/>
    <n v="1430899375"/>
    <x v="433"/>
    <b v="0"/>
    <x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5T19:22:19"/>
    <n v="1409109739"/>
    <x v="434"/>
    <b v="0"/>
    <x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12:11:27"/>
    <n v="1428955887"/>
    <x v="435"/>
    <b v="0"/>
    <x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1:49:07"/>
    <n v="1475398147"/>
    <x v="436"/>
    <b v="0"/>
    <x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1:58:18"/>
    <n v="1405713498"/>
    <x v="437"/>
    <b v="0"/>
    <x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8T20:33:00"/>
    <n v="1416034228"/>
    <x v="438"/>
    <b v="0"/>
    <x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12:46:34"/>
    <n v="1421185594"/>
    <x v="439"/>
    <b v="0"/>
    <x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15:02:35"/>
    <n v="1422658955"/>
    <x v="440"/>
    <b v="0"/>
    <x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07:11:00"/>
    <n v="1470672906"/>
    <x v="441"/>
    <b v="0"/>
    <x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3T16:42:36"/>
    <n v="1479170556"/>
    <x v="442"/>
    <b v="0"/>
    <x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07:34:53"/>
    <n v="1428075293"/>
    <x v="443"/>
    <b v="0"/>
    <x v="5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14:59:50"/>
    <n v="1415660390"/>
    <x v="444"/>
    <b v="0"/>
    <x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d v="2016-03-12T14:37:55"/>
    <n v="1455230275"/>
    <x v="445"/>
    <b v="0"/>
    <x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05:00:00"/>
    <n v="1484094498"/>
    <x v="446"/>
    <b v="0"/>
    <x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d v="2015-08-29T07:53:44"/>
    <n v="1438271624"/>
    <x v="447"/>
    <b v="0"/>
    <x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d v="2015-07-23T05:25:35"/>
    <n v="1434201935"/>
    <x v="448"/>
    <b v="0"/>
    <x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12:45:12"/>
    <n v="1428957912"/>
    <x v="449"/>
    <b v="0"/>
    <x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d v="2015-03-30T11:52:30"/>
    <n v="1425156750"/>
    <x v="450"/>
    <b v="0"/>
    <x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1:36:46"/>
    <n v="1420486606"/>
    <x v="451"/>
    <b v="0"/>
    <x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13:44:12"/>
    <n v="1405633452"/>
    <x v="452"/>
    <b v="0"/>
    <x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1:43:00"/>
    <n v="1371655522"/>
    <x v="453"/>
    <b v="0"/>
    <x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4T20:35:00"/>
    <n v="1424759330"/>
    <x v="454"/>
    <b v="0"/>
    <x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0:33:07"/>
    <n v="1453487587"/>
    <x v="455"/>
    <b v="0"/>
    <x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d v="2016-05-26T09:57:43"/>
    <n v="1461693463"/>
    <x v="456"/>
    <b v="0"/>
    <x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d v="2014-09-22T17:51:40"/>
    <n v="1408845100"/>
    <x v="457"/>
    <b v="0"/>
    <x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07:22:29"/>
    <n v="1420471349"/>
    <x v="458"/>
    <b v="0"/>
    <x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d v="2015-04-11T18:12:42"/>
    <n v="1426212762"/>
    <x v="459"/>
    <b v="0"/>
    <x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d v="2015-03-01T00:08:41"/>
    <n v="1422605321"/>
    <x v="460"/>
    <b v="0"/>
    <x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5T19:02:44"/>
    <n v="1455508964"/>
    <x v="461"/>
    <b v="0"/>
    <x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d v="2017-03-25T05:14:22"/>
    <n v="1485267262"/>
    <x v="462"/>
    <b v="0"/>
    <x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14:37:19"/>
    <n v="1399070239"/>
    <x v="463"/>
    <b v="0"/>
    <x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09T23:59:00"/>
    <n v="1417470718"/>
    <x v="464"/>
    <b v="0"/>
    <x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13:36:36"/>
    <n v="1457303796"/>
    <x v="465"/>
    <b v="0"/>
    <x v="7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08:29:55"/>
    <n v="1401726595"/>
    <x v="466"/>
    <b v="0"/>
    <x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14:15:35"/>
    <n v="1433542535"/>
    <x v="467"/>
    <b v="0"/>
    <x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d v="2016-03-23T03:52:07"/>
    <n v="1456145527"/>
    <x v="468"/>
    <b v="0"/>
    <x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d v="2014-11-18T16:00:59"/>
    <n v="1413759659"/>
    <x v="469"/>
    <b v="0"/>
    <x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13:31:27"/>
    <n v="1424212287"/>
    <x v="470"/>
    <b v="0"/>
    <x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1:46:00"/>
    <n v="1413527001"/>
    <x v="471"/>
    <b v="0"/>
    <x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d v="2015-09-07T05:53:13"/>
    <n v="1439560393"/>
    <x v="472"/>
    <b v="0"/>
    <x v="8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13:25:16"/>
    <n v="1455315916"/>
    <x v="473"/>
    <b v="0"/>
    <x v="9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13:40:04"/>
    <n v="1443472804"/>
    <x v="474"/>
    <b v="0"/>
    <x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d v="2014-12-17T10:30:45"/>
    <n v="1416249045"/>
    <x v="475"/>
    <b v="0"/>
    <x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14:43:42"/>
    <n v="1405032222"/>
    <x v="476"/>
    <b v="0"/>
    <x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d v="2015-07-08T06:44:59"/>
    <n v="1435070699"/>
    <x v="477"/>
    <b v="0"/>
    <x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14:49:25"/>
    <n v="1415918965"/>
    <x v="478"/>
    <b v="0"/>
    <x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08:54:50"/>
    <n v="1417452890"/>
    <x v="479"/>
    <b v="0"/>
    <x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d v="2016-09-12T08:59:00"/>
    <n v="1472451356"/>
    <x v="480"/>
    <b v="0"/>
    <x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12:17:35"/>
    <n v="1422562655"/>
    <x v="481"/>
    <b v="0"/>
    <x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d v="2015-09-24T11:09:25"/>
    <n v="1440529765"/>
    <x v="482"/>
    <b v="0"/>
    <x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d v="2016-10-02T17:11:47"/>
    <n v="1472865107"/>
    <x v="483"/>
    <b v="0"/>
    <x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7T21:14:57"/>
    <n v="1423199697"/>
    <x v="484"/>
    <b v="0"/>
    <x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0:44:23"/>
    <n v="1434739463"/>
    <x v="485"/>
    <b v="0"/>
    <x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d v="2016-07-08T09:32:14"/>
    <n v="1465407134"/>
    <x v="486"/>
    <b v="0"/>
    <x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12:08:40"/>
    <n v="1455656920"/>
    <x v="487"/>
    <b v="0"/>
    <x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15:15:33"/>
    <n v="1465427733"/>
    <x v="488"/>
    <b v="0"/>
    <x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04:19:23"/>
    <n v="1361884763"/>
    <x v="489"/>
    <b v="0"/>
    <x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d v="2016-06-02T23:38:40"/>
    <n v="1461051520"/>
    <x v="490"/>
    <b v="0"/>
    <x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d v="2015-02-21T08:29:56"/>
    <n v="1421944196"/>
    <x v="491"/>
    <b v="0"/>
    <x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02:33:16"/>
    <n v="1437820396"/>
    <x v="492"/>
    <b v="0"/>
    <x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d v="2016-05-20T00:59:00"/>
    <n v="1459414740"/>
    <x v="493"/>
    <b v="0"/>
    <x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29T17:46:00"/>
    <n v="1476549262"/>
    <x v="494"/>
    <b v="0"/>
    <x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0:04:46"/>
    <n v="1472839486"/>
    <x v="495"/>
    <b v="0"/>
    <x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14:14:52"/>
    <n v="1419891292"/>
    <x v="496"/>
    <b v="0"/>
    <x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4T19:40:47"/>
    <n v="1423024847"/>
    <x v="497"/>
    <b v="0"/>
    <x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6T17:40:44"/>
    <n v="1414456844"/>
    <x v="498"/>
    <b v="0"/>
    <x v="8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08:25:33"/>
    <n v="1465921533"/>
    <x v="499"/>
    <b v="0"/>
    <x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d v="2016-03-14T15:00:00"/>
    <n v="1452842511"/>
    <x v="500"/>
    <b v="0"/>
    <x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d v="2015-02-26T14:17:09"/>
    <n v="1422397029"/>
    <x v="501"/>
    <b v="0"/>
    <x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08:18:30"/>
    <n v="1453997910"/>
    <x v="502"/>
    <b v="0"/>
    <x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d v="2015-03-24T11:34:04"/>
    <n v="1422045244"/>
    <x v="503"/>
    <b v="0"/>
    <x v="9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07:42:10"/>
    <n v="1424968930"/>
    <x v="504"/>
    <b v="0"/>
    <x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14:08:59"/>
    <n v="1404857339"/>
    <x v="505"/>
    <b v="0"/>
    <x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08:50:03"/>
    <n v="1423245003"/>
    <x v="506"/>
    <b v="0"/>
    <x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0T20:49:49"/>
    <n v="1406004589"/>
    <x v="507"/>
    <b v="0"/>
    <x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2T22:47:40"/>
    <n v="1447397260"/>
    <x v="508"/>
    <b v="0"/>
    <x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7T16:52:36"/>
    <n v="1428454356"/>
    <x v="509"/>
    <b v="0"/>
    <x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1:19:00"/>
    <n v="1429287900"/>
    <x v="510"/>
    <b v="0"/>
    <x v="8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d v="2014-08-08T16:48:54"/>
    <n v="1404953334"/>
    <x v="511"/>
    <b v="0"/>
    <x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2T20:27:37"/>
    <n v="1435552057"/>
    <x v="512"/>
    <b v="0"/>
    <x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07:00:00"/>
    <n v="1421343743"/>
    <x v="513"/>
    <b v="0"/>
    <x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1:05:56"/>
    <n v="1437591956"/>
    <x v="514"/>
    <b v="0"/>
    <x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15:25:54"/>
    <n v="1464045954"/>
    <x v="515"/>
    <b v="0"/>
    <x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12:09:38"/>
    <n v="1406578178"/>
    <x v="516"/>
    <b v="0"/>
    <x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1:46:42"/>
    <n v="1449863202"/>
    <x v="517"/>
    <b v="0"/>
    <x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1:47:59"/>
    <n v="1422992879"/>
    <x v="518"/>
    <b v="0"/>
    <x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14:04:00"/>
    <n v="1463090149"/>
    <x v="519"/>
    <b v="0"/>
    <x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13:31:32"/>
    <n v="1475530292"/>
    <x v="520"/>
    <b v="0"/>
    <x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1T18:47:07"/>
    <n v="1402627627"/>
    <x v="521"/>
    <b v="0"/>
    <x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d v="2015-04-14T21:04:00"/>
    <n v="1427866200"/>
    <x v="522"/>
    <b v="0"/>
    <x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6T23:53:49"/>
    <n v="1484726029"/>
    <x v="523"/>
    <b v="0"/>
    <x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d v="2015-04-18T02:16:00"/>
    <n v="1427993710"/>
    <x v="524"/>
    <b v="0"/>
    <x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13:47:47"/>
    <n v="1471988867"/>
    <x v="525"/>
    <b v="0"/>
    <x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09:05:38"/>
    <n v="1417453538"/>
    <x v="526"/>
    <b v="0"/>
    <x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13:16:00"/>
    <n v="1422393234"/>
    <x v="527"/>
    <b v="0"/>
    <x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03:00:00"/>
    <n v="1423520177"/>
    <x v="528"/>
    <b v="0"/>
    <x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d v="2017-04-20T23:24:20"/>
    <n v="1487579060"/>
    <x v="529"/>
    <b v="0"/>
    <x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13:19:50"/>
    <n v="1414700390"/>
    <x v="530"/>
    <b v="0"/>
    <x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2T16:10:00"/>
    <n v="1456441429"/>
    <x v="531"/>
    <b v="0"/>
    <x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4T19:04:53"/>
    <n v="1459825493"/>
    <x v="532"/>
    <b v="0"/>
    <x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12:20:08"/>
    <n v="1334089208"/>
    <x v="533"/>
    <b v="0"/>
    <x v="7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d v="2016-01-29T06:46:10"/>
    <n v="1448894770"/>
    <x v="534"/>
    <b v="0"/>
    <x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8T20:27:33"/>
    <n v="1430281653"/>
    <x v="535"/>
    <b v="0"/>
    <x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06:06:41"/>
    <n v="1437142547"/>
    <x v="536"/>
    <b v="0"/>
    <x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1:20:04"/>
    <n v="1474917604"/>
    <x v="537"/>
    <b v="0"/>
    <x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7T20:53:10"/>
    <n v="1449636790"/>
    <x v="538"/>
    <b v="0"/>
    <x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d v="2016-02-07T08:58:00"/>
    <n v="1452272280"/>
    <x v="539"/>
    <b v="0"/>
    <x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08:12:03"/>
    <n v="1405095123"/>
    <x v="540"/>
    <b v="0"/>
    <x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29T17:19:32"/>
    <n v="1404523172"/>
    <x v="541"/>
    <b v="0"/>
    <x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8T16:45:19"/>
    <n v="1484009119"/>
    <x v="542"/>
    <b v="0"/>
    <x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13:00:00"/>
    <n v="1401485207"/>
    <x v="543"/>
    <b v="0"/>
    <x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d v="2016-02-27T16:00:00"/>
    <n v="1454280186"/>
    <x v="544"/>
    <b v="0"/>
    <x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0:12:00"/>
    <n v="1466188338"/>
    <x v="545"/>
    <b v="0"/>
    <x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8T19:43:24"/>
    <n v="1403149404"/>
    <x v="546"/>
    <b v="0"/>
    <x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d v="2015-02-12T12:14:20"/>
    <n v="1421180060"/>
    <x v="547"/>
    <b v="0"/>
    <x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1:01:17"/>
    <n v="1390330877"/>
    <x v="548"/>
    <b v="0"/>
    <x v="8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d v="2014-11-05T12:38:35"/>
    <n v="1412624315"/>
    <x v="549"/>
    <b v="0"/>
    <x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d v="2017-03-26T20:36:00"/>
    <n v="1488038674"/>
    <x v="550"/>
    <b v="0"/>
    <x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14:11:52"/>
    <n v="1475791912"/>
    <x v="551"/>
    <b v="0"/>
    <x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1:24:43"/>
    <n v="1455359083"/>
    <x v="552"/>
    <b v="0"/>
    <x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15:21:27"/>
    <n v="1415488887"/>
    <x v="553"/>
    <b v="0"/>
    <x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d v="2015-08-08T07:33:37"/>
    <n v="1436456017"/>
    <x v="554"/>
    <b v="0"/>
    <x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6T16:05:32"/>
    <n v="1424826332"/>
    <x v="555"/>
    <b v="0"/>
    <x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d v="2015-04-21T05:25:26"/>
    <n v="1424442326"/>
    <x v="556"/>
    <b v="0"/>
    <x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d v="2015-04-28T07:19:54"/>
    <n v="1425053994"/>
    <x v="557"/>
    <b v="0"/>
    <x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d v="2015-05-10T09:22:37"/>
    <n v="1427390557"/>
    <x v="558"/>
    <b v="0"/>
    <x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d v="2015-06-29T19:59:00"/>
    <n v="1433014746"/>
    <x v="559"/>
    <b v="0"/>
    <x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d v="2015-06-18T05:13:11"/>
    <n v="1429449191"/>
    <x v="560"/>
    <b v="0"/>
    <x v="9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08:24:24"/>
    <n v="1408983864"/>
    <x v="561"/>
    <b v="0"/>
    <x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04:13:06"/>
    <n v="1379592786"/>
    <x v="562"/>
    <b v="0"/>
    <x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d v="2015-02-26T00:41:33"/>
    <n v="1422348093"/>
    <x v="563"/>
    <b v="0"/>
    <x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06:00:00"/>
    <n v="1433254875"/>
    <x v="564"/>
    <b v="0"/>
    <x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05:02:10"/>
    <n v="1434978130"/>
    <x v="565"/>
    <b v="0"/>
    <x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07:16:00"/>
    <n v="1423769402"/>
    <x v="566"/>
    <b v="0"/>
    <x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0:20:26"/>
    <n v="1417508426"/>
    <x v="567"/>
    <b v="0"/>
    <x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08:22:07"/>
    <n v="1316013727"/>
    <x v="568"/>
    <b v="0"/>
    <x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d v="2016-10-17T11:10:31"/>
    <n v="1472843431"/>
    <x v="569"/>
    <b v="0"/>
    <x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8T22:13:01"/>
    <n v="1402294381"/>
    <x v="570"/>
    <b v="0"/>
    <x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07:16:31"/>
    <n v="1411485391"/>
    <x v="571"/>
    <b v="0"/>
    <x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1:58:17"/>
    <n v="1389038297"/>
    <x v="572"/>
    <b v="0"/>
    <x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08:34:37"/>
    <n v="1467736477"/>
    <x v="573"/>
    <b v="0"/>
    <x v="9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6T16:31:00"/>
    <n v="1330733022"/>
    <x v="574"/>
    <b v="0"/>
    <x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08:35:52"/>
    <n v="1442421352"/>
    <x v="575"/>
    <b v="0"/>
    <x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d v="2015-01-10T09:21:00"/>
    <n v="1415726460"/>
    <x v="576"/>
    <b v="0"/>
    <x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12:43:31"/>
    <n v="1458333811"/>
    <x v="577"/>
    <b v="0"/>
    <x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3T20:00:00"/>
    <n v="1408962270"/>
    <x v="578"/>
    <b v="0"/>
    <x v="10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13:43:11"/>
    <n v="1409089391"/>
    <x v="579"/>
    <b v="0"/>
    <x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1:48:38"/>
    <n v="1407440918"/>
    <x v="580"/>
    <b v="0"/>
    <x v="9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d v="2016-02-26T22:45:36"/>
    <n v="1453963536"/>
    <x v="581"/>
    <b v="0"/>
    <x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13:03:57"/>
    <n v="1458075837"/>
    <x v="582"/>
    <b v="0"/>
    <x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15:00:15"/>
    <n v="1434322815"/>
    <x v="583"/>
    <b v="0"/>
    <x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d v="2014-08-24T12:48:11"/>
    <n v="1406321291"/>
    <x v="584"/>
    <b v="0"/>
    <x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d v="2015-09-05T21:10:00"/>
    <n v="1438959121"/>
    <x v="585"/>
    <b v="0"/>
    <x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d v="2015-03-05T12:27:00"/>
    <n v="1420668801"/>
    <x v="586"/>
    <b v="0"/>
    <x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08:01:55"/>
    <n v="1441209715"/>
    <x v="587"/>
    <b v="0"/>
    <x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d v="2016-03-10T05:42:39"/>
    <n v="1455025359"/>
    <x v="588"/>
    <b v="0"/>
    <x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13:40:48"/>
    <n v="1443562848"/>
    <x v="589"/>
    <b v="0"/>
    <x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6T17:40:47"/>
    <n v="1421545247"/>
    <x v="590"/>
    <b v="0"/>
    <x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d v="2016-07-30T13:13:14"/>
    <n v="1467321194"/>
    <x v="591"/>
    <b v="0"/>
    <x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d v="2015-11-24T10:06:58"/>
    <n v="1443200818"/>
    <x v="592"/>
    <b v="0"/>
    <x v="9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0:58:10"/>
    <n v="1440701890"/>
    <x v="593"/>
    <b v="0"/>
    <x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d v="2016-05-18T12:22:15"/>
    <n v="1461874935"/>
    <x v="594"/>
    <b v="0"/>
    <x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d v="2016-02-01T15:55:41"/>
    <n v="1449186941"/>
    <x v="595"/>
    <b v="0"/>
    <x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14:39:13"/>
    <n v="1456270753"/>
    <x v="596"/>
    <b v="0"/>
    <x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d v="2014-02-09T16:21:41"/>
    <n v="1389399701"/>
    <x v="597"/>
    <b v="0"/>
    <x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06:34:00"/>
    <n v="1458336690"/>
    <x v="598"/>
    <b v="0"/>
    <x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d v="2014-08-07T07:35:17"/>
    <n v="1404833717"/>
    <x v="599"/>
    <b v="0"/>
    <x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12:18:47"/>
    <n v="1414351127"/>
    <x v="600"/>
    <b v="0"/>
    <x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d v="2015-02-08T13:58:29"/>
    <n v="1420840709"/>
    <x v="601"/>
    <b v="0"/>
    <x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d v="2015-10-11T10:43:40"/>
    <n v="1441997020"/>
    <x v="602"/>
    <b v="0"/>
    <x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6T23:51:00"/>
    <n v="1345062936"/>
    <x v="603"/>
    <b v="0"/>
    <x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d v="2015-05-28T12:05:00"/>
    <n v="1430124509"/>
    <x v="604"/>
    <b v="0"/>
    <x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1:58:52"/>
    <n v="1457297932"/>
    <x v="605"/>
    <b v="0"/>
    <x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08:27:01"/>
    <n v="1447864021"/>
    <x v="606"/>
    <b v="0"/>
    <x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d v="2016-06-24T09:27:49"/>
    <n v="1464197269"/>
    <x v="607"/>
    <b v="0"/>
    <x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04:44:52"/>
    <n v="1468673092"/>
    <x v="608"/>
    <b v="0"/>
    <x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05:12:00"/>
    <n v="1463648360"/>
    <x v="609"/>
    <b v="0"/>
    <x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d v="2016-11-21T16:17:18"/>
    <n v="1477178238"/>
    <x v="610"/>
    <b v="0"/>
    <x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6T20:30:00"/>
    <n v="1412328979"/>
    <x v="611"/>
    <b v="0"/>
    <x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d v="2016-04-16T10:43:26"/>
    <n v="1458240206"/>
    <x v="612"/>
    <b v="0"/>
    <x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0:49:24"/>
    <n v="1407178164"/>
    <x v="613"/>
    <b v="0"/>
    <x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d v="2016-09-20T21:45:04"/>
    <n v="1471844704"/>
    <x v="614"/>
    <b v="0"/>
    <x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4T22:21:33"/>
    <n v="1462515693"/>
    <x v="615"/>
    <b v="0"/>
    <x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09:22:02"/>
    <n v="1486923722"/>
    <x v="616"/>
    <b v="0"/>
    <x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6T16:39:58"/>
    <n v="1386463198"/>
    <x v="617"/>
    <b v="0"/>
    <x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12:00:24"/>
    <n v="1355342424"/>
    <x v="618"/>
    <b v="0"/>
    <x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02:43:28"/>
    <n v="1373971408"/>
    <x v="619"/>
    <b v="0"/>
    <x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5T19:19:55"/>
    <n v="1422328795"/>
    <x v="620"/>
    <b v="0"/>
    <x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15:55:31"/>
    <n v="1452124531"/>
    <x v="621"/>
    <b v="0"/>
    <x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d v="2016-03-14T06:35:29"/>
    <n v="1455377729"/>
    <x v="622"/>
    <b v="0"/>
    <x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05:15:20"/>
    <n v="1373548520"/>
    <x v="623"/>
    <b v="0"/>
    <x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09:56:32"/>
    <n v="1407088592"/>
    <x v="624"/>
    <b v="0"/>
    <x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d v="2015-12-12T02:00:00"/>
    <n v="1445336607"/>
    <x v="625"/>
    <b v="0"/>
    <x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08:00:58"/>
    <n v="1432742458"/>
    <x v="626"/>
    <b v="0"/>
    <x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d v="2015-03-31T10:04:04"/>
    <n v="1425236644"/>
    <x v="627"/>
    <b v="0"/>
    <x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d v="2016-05-07T06:29:18"/>
    <n v="1457450958"/>
    <x v="628"/>
    <b v="0"/>
    <x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3T20:27:54"/>
    <n v="1435206474"/>
    <x v="629"/>
    <b v="0"/>
    <x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07:41:35"/>
    <n v="1456764095"/>
    <x v="630"/>
    <b v="0"/>
    <x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7T19:26:31"/>
    <n v="1421637991"/>
    <x v="631"/>
    <b v="0"/>
    <x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0:48:47"/>
    <n v="1475776127"/>
    <x v="632"/>
    <b v="0"/>
    <x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d v="2014-09-15T11:55:03"/>
    <n v="1405626903"/>
    <x v="633"/>
    <b v="0"/>
    <x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d v="2015-02-23T19:00:00"/>
    <n v="1422067870"/>
    <x v="634"/>
    <b v="0"/>
    <x v="13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09T23:54:24"/>
    <n v="1457686464"/>
    <x v="635"/>
    <b v="0"/>
    <x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d v="2016-06-16T09:02:46"/>
    <n v="1463504566"/>
    <x v="636"/>
    <b v="0"/>
    <x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15:56:12"/>
    <n v="1426463772"/>
    <x v="637"/>
    <b v="0"/>
    <x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07:59:00"/>
    <n v="1430237094"/>
    <x v="638"/>
    <b v="0"/>
    <x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d v="2015-10-08T11:00:21"/>
    <n v="1441738821"/>
    <x v="639"/>
    <b v="0"/>
    <x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7T22:35:34"/>
    <n v="1440830134"/>
    <x v="640"/>
    <b v="0"/>
    <x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2T19:00:00"/>
    <n v="1402343765"/>
    <x v="641"/>
    <b v="0"/>
    <x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3T18:15:27"/>
    <n v="1393038927"/>
    <x v="642"/>
    <b v="0"/>
    <x v="14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0:18:07"/>
    <n v="1378714687"/>
    <x v="643"/>
    <b v="0"/>
    <x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d v="2014-09-21T10:32:49"/>
    <n v="1406140369"/>
    <x v="644"/>
    <b v="0"/>
    <x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0:58:29"/>
    <n v="1392321509"/>
    <x v="645"/>
    <b v="0"/>
    <x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15:07:12"/>
    <n v="1402009632"/>
    <x v="646"/>
    <b v="0"/>
    <x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4T23:55:36"/>
    <n v="1448438136"/>
    <x v="647"/>
    <b v="0"/>
    <x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1:13:41"/>
    <n v="1409944421"/>
    <x v="648"/>
    <b v="0"/>
    <x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02:15:24"/>
    <n v="1418379324"/>
    <x v="649"/>
    <b v="0"/>
    <x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8T16:56:28"/>
    <n v="1461027388"/>
    <x v="650"/>
    <b v="0"/>
    <x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14:32:01"/>
    <n v="1463783521"/>
    <x v="651"/>
    <b v="0"/>
    <x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1:09:29"/>
    <n v="1453230569"/>
    <x v="652"/>
    <b v="0"/>
    <x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14:13:14"/>
    <n v="1407535994"/>
    <x v="653"/>
    <b v="0"/>
    <x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0:29:23"/>
    <n v="1422001763"/>
    <x v="654"/>
    <b v="0"/>
    <x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d v="2016-05-14T07:18:28"/>
    <n v="1460647108"/>
    <x v="655"/>
    <b v="0"/>
    <x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15:32:52"/>
    <n v="1443220372"/>
    <x v="656"/>
    <b v="0"/>
    <x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d v="2015-07-25T13:59:00"/>
    <n v="1435160452"/>
    <x v="657"/>
    <b v="0"/>
    <x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d v="2016-04-24T12:45:21"/>
    <n v="1460666721"/>
    <x v="658"/>
    <b v="0"/>
    <x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d v="2016-09-04T18:59:00"/>
    <n v="1468180462"/>
    <x v="659"/>
    <b v="0"/>
    <x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05:41:00"/>
    <n v="1418046247"/>
    <x v="660"/>
    <b v="0"/>
    <x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07:56:45"/>
    <n v="1418745405"/>
    <x v="661"/>
    <b v="0"/>
    <x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07:09:30"/>
    <n v="1432912170"/>
    <x v="662"/>
    <b v="0"/>
    <x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06:08:22"/>
    <n v="1458569302"/>
    <x v="663"/>
    <b v="0"/>
    <x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d v="2015-05-24T07:00:00"/>
    <n v="1428507409"/>
    <x v="664"/>
    <b v="0"/>
    <x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d v="2015-06-06T02:47:00"/>
    <n v="1430996150"/>
    <x v="665"/>
    <b v="0"/>
    <x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d v="2015-07-17T11:35:39"/>
    <n v="1434569739"/>
    <x v="666"/>
    <b v="0"/>
    <x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2T22:04:27"/>
    <n v="1480831467"/>
    <x v="667"/>
    <b v="0"/>
    <x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d v="2016-02-25T02:57:14"/>
    <n v="1453805834"/>
    <x v="668"/>
    <b v="0"/>
    <x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d v="2015-10-15T12:22:38"/>
    <n v="1442348558"/>
    <x v="669"/>
    <b v="0"/>
    <x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5T20:22:37"/>
    <n v="1412652157"/>
    <x v="670"/>
    <b v="0"/>
    <x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08:23:56"/>
    <n v="1423502636"/>
    <x v="671"/>
    <b v="0"/>
    <x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13:35:13"/>
    <n v="1452807313"/>
    <x v="672"/>
    <b v="0"/>
    <x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07:34:19"/>
    <n v="1430321659"/>
    <x v="673"/>
    <b v="0"/>
    <x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6T19:34:36"/>
    <n v="1425270876"/>
    <x v="674"/>
    <b v="0"/>
    <x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d v="2014-09-08T07:50:05"/>
    <n v="1408031405"/>
    <x v="675"/>
    <b v="0"/>
    <x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08:00:00"/>
    <n v="1406131023"/>
    <x v="676"/>
    <b v="0"/>
    <x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d v="2014-10-07T19:54:17"/>
    <n v="1410148457"/>
    <x v="677"/>
    <b v="0"/>
    <x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7T22:34:00"/>
    <n v="1450619123"/>
    <x v="678"/>
    <b v="0"/>
    <x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5T18:04:23"/>
    <n v="1405130663"/>
    <x v="679"/>
    <b v="0"/>
    <x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12:10:17"/>
    <n v="1405714217"/>
    <x v="680"/>
    <b v="0"/>
    <x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1:16:00"/>
    <n v="1419213664"/>
    <x v="681"/>
    <b v="0"/>
    <x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19T20:21:31"/>
    <n v="1440130891"/>
    <x v="682"/>
    <b v="0"/>
    <x v="9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d v="2016-05-13T20:59:00"/>
    <n v="1459435149"/>
    <x v="683"/>
    <b v="0"/>
    <x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08:20:32"/>
    <n v="1452874832"/>
    <x v="684"/>
    <b v="0"/>
    <x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04:34:08"/>
    <n v="1395318848"/>
    <x v="685"/>
    <b v="0"/>
    <x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5T16:55:00"/>
    <n v="1411775700"/>
    <x v="686"/>
    <b v="0"/>
    <x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0T19:22:00"/>
    <n v="1425186785"/>
    <x v="687"/>
    <b v="0"/>
    <x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03:49:11"/>
    <n v="1416311351"/>
    <x v="688"/>
    <b v="0"/>
    <x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0:37:22"/>
    <n v="1407832642"/>
    <x v="689"/>
    <b v="0"/>
    <x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09:01:00"/>
    <n v="1429290060"/>
    <x v="690"/>
    <b v="0"/>
    <x v="9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15:59:00"/>
    <n v="1452058282"/>
    <x v="691"/>
    <b v="0"/>
    <x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05:54:44"/>
    <n v="1365515684"/>
    <x v="692"/>
    <b v="0"/>
    <x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5T17:25:00"/>
    <n v="1420766700"/>
    <x v="693"/>
    <b v="0"/>
    <x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1:01:04"/>
    <n v="1395687664"/>
    <x v="694"/>
    <b v="0"/>
    <x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6T20:02:41"/>
    <n v="1422417761"/>
    <x v="695"/>
    <b v="0"/>
    <x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0:07:20"/>
    <n v="1422641240"/>
    <x v="696"/>
    <b v="0"/>
    <x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4T16:10:33"/>
    <n v="1465171833"/>
    <x v="697"/>
    <b v="0"/>
    <x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d v="2015-04-14T08:19:25"/>
    <n v="1425143965"/>
    <x v="698"/>
    <b v="0"/>
    <x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d v="2016-05-19T00:12:01"/>
    <n v="1458461521"/>
    <x v="699"/>
    <b v="0"/>
    <x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1:49:50"/>
    <n v="1397677790"/>
    <x v="700"/>
    <b v="0"/>
    <x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d v="2015-08-17T08:05:59"/>
    <n v="1434643559"/>
    <x v="701"/>
    <b v="0"/>
    <x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1:14:28"/>
    <n v="1429125268"/>
    <x v="702"/>
    <b v="0"/>
    <x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1:21:30"/>
    <n v="1403169690"/>
    <x v="703"/>
    <b v="0"/>
    <x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08:28:00"/>
    <n v="1406572381"/>
    <x v="704"/>
    <b v="0"/>
    <x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09:24:21"/>
    <n v="1450718661"/>
    <x v="705"/>
    <b v="0"/>
    <x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12:20:14"/>
    <n v="1464639614"/>
    <x v="706"/>
    <b v="0"/>
    <x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08:00:00"/>
    <n v="1466787335"/>
    <x v="707"/>
    <b v="0"/>
    <x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d v="2015-04-23T13:05:38"/>
    <n v="1427231138"/>
    <x v="708"/>
    <b v="0"/>
    <x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d v="2016-02-26T13:52:52"/>
    <n v="1453931572"/>
    <x v="709"/>
    <b v="0"/>
    <x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d v="2016-12-28T11:25:15"/>
    <n v="1480361115"/>
    <x v="710"/>
    <b v="0"/>
    <x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1T19:45:06"/>
    <n v="1428896706"/>
    <x v="711"/>
    <b v="0"/>
    <x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d v="2014-10-28T14:00:00"/>
    <n v="1411411564"/>
    <x v="712"/>
    <b v="0"/>
    <x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12:13:00"/>
    <n v="1400634728"/>
    <x v="713"/>
    <b v="0"/>
    <x v="8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8-31T21:00:00"/>
    <n v="1406986278"/>
    <x v="714"/>
    <b v="0"/>
    <x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02:43:42"/>
    <n v="1434365022"/>
    <x v="715"/>
    <b v="0"/>
    <x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06:05:25"/>
    <n v="1399557925"/>
    <x v="716"/>
    <b v="0"/>
    <x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04:39:21"/>
    <n v="1407847161"/>
    <x v="717"/>
    <b v="0"/>
    <x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3T19:59:00"/>
    <n v="1424701775"/>
    <x v="718"/>
    <b v="0"/>
    <x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03:33:00"/>
    <n v="1323084816"/>
    <x v="719"/>
    <b v="0"/>
    <x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d v="2014-05-31T20:00:00"/>
    <n v="1398862875"/>
    <x v="720"/>
    <b v="0"/>
    <x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d v="2016-08-27T09:00:09"/>
    <n v="1469725209"/>
    <x v="721"/>
    <b v="0"/>
    <x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07:30:00"/>
    <n v="1404947422"/>
    <x v="722"/>
    <b v="0"/>
    <x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6T18:02:28"/>
    <n v="1417053748"/>
    <x v="723"/>
    <b v="0"/>
    <x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2T17:55:37"/>
    <n v="1449194137"/>
    <x v="724"/>
    <b v="0"/>
    <x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d v="2015-05-21T07:45:25"/>
    <n v="1429631125"/>
    <x v="725"/>
    <b v="0"/>
    <x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d v="2014-09-05T12:30:02"/>
    <n v="1407357002"/>
    <x v="726"/>
    <b v="0"/>
    <x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8-31T16:32:03"/>
    <n v="1375403523"/>
    <x v="727"/>
    <b v="0"/>
    <x v="9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d v="2016-07-02T07:35:23"/>
    <n v="1465832123"/>
    <x v="728"/>
    <b v="0"/>
    <x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0-31T18:12:42"/>
    <n v="1412215962"/>
    <x v="729"/>
    <b v="0"/>
    <x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13:33:28"/>
    <n v="1401312808"/>
    <x v="730"/>
    <b v="0"/>
    <x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d v="2014-12-17T20:32:21"/>
    <n v="1416285141"/>
    <x v="731"/>
    <b v="0"/>
    <x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7T16:01:34"/>
    <n v="1422489694"/>
    <x v="732"/>
    <b v="0"/>
    <x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d v="2014-11-16T14:26:18"/>
    <n v="1414358778"/>
    <x v="733"/>
    <b v="0"/>
    <x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d v="2016-03-08T05:51:09"/>
    <n v="1452261069"/>
    <x v="734"/>
    <b v="0"/>
    <x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0:38:51"/>
    <n v="1449045531"/>
    <x v="735"/>
    <b v="0"/>
    <x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8T17:16:39"/>
    <n v="1428974199"/>
    <x v="736"/>
    <b v="0"/>
    <x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14:57:42"/>
    <n v="1444341462"/>
    <x v="737"/>
    <b v="0"/>
    <x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08:03:24"/>
    <n v="1434557004"/>
    <x v="738"/>
    <b v="0"/>
    <x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15:38:29"/>
    <n v="1462232309"/>
    <x v="739"/>
    <b v="0"/>
    <x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d v="2016-10-09T02:28:26"/>
    <n v="1473416906"/>
    <x v="740"/>
    <b v="0"/>
    <x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7-31T16:36:20"/>
    <n v="1464827780"/>
    <x v="741"/>
    <b v="0"/>
    <x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06:19:08"/>
    <n v="1381583948"/>
    <x v="742"/>
    <b v="0"/>
    <x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d v="2015-07-18T12:14:16"/>
    <n v="1434658456"/>
    <x v="743"/>
    <b v="0"/>
    <x v="8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03:30:48"/>
    <n v="1343993448"/>
    <x v="744"/>
    <b v="0"/>
    <x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13:45:31"/>
    <n v="1483307131"/>
    <x v="745"/>
    <b v="0"/>
    <x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d v="2017-04-27T11:15:19"/>
    <n v="1488140119"/>
    <x v="746"/>
    <b v="0"/>
    <x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07:48:33"/>
    <n v="1442850513"/>
    <x v="747"/>
    <b v="0"/>
    <x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d v="2015-10-01T11:02:22"/>
    <n v="1441134142"/>
    <x v="748"/>
    <b v="0"/>
    <x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d v="2015-02-16T02:11:17"/>
    <n v="1420798277"/>
    <x v="749"/>
    <b v="0"/>
    <x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d v="2014-12-18T13:33:15"/>
    <n v="1415050395"/>
    <x v="750"/>
    <b v="0"/>
    <x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d v="2016-02-20T14:22:18"/>
    <n v="1450822938"/>
    <x v="751"/>
    <b v="0"/>
    <x v="9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d v="2017-01-06T23:12:49"/>
    <n v="1481181169"/>
    <x v="752"/>
    <b v="0"/>
    <x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7T17:12:00"/>
    <n v="1416445931"/>
    <x v="753"/>
    <b v="0"/>
    <x v="5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07:55:59"/>
    <n v="1483372559"/>
    <x v="754"/>
    <b v="0"/>
    <x v="8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0:39:11"/>
    <n v="1430851151"/>
    <x v="755"/>
    <b v="0"/>
    <x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02:30:47"/>
    <n v="1418812247"/>
    <x v="756"/>
    <b v="0"/>
    <x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08:51:20"/>
    <n v="1396284680"/>
    <x v="757"/>
    <b v="0"/>
    <x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13:26:11"/>
    <n v="1430429171"/>
    <x v="758"/>
    <b v="0"/>
    <x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12:59:02"/>
    <n v="1409691542"/>
    <x v="759"/>
    <b v="0"/>
    <x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1:08:05"/>
    <n v="1400008085"/>
    <x v="760"/>
    <b v="0"/>
    <x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1T19:59:00"/>
    <n v="1407781013"/>
    <x v="761"/>
    <b v="0"/>
    <x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0:35:11"/>
    <n v="1403462111"/>
    <x v="762"/>
    <b v="0"/>
    <x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4T16:59:19"/>
    <n v="1415149159"/>
    <x v="763"/>
    <b v="0"/>
    <x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09:27:15"/>
    <n v="1415208435"/>
    <x v="764"/>
    <b v="0"/>
    <x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6T20:38:46"/>
    <n v="1447735126"/>
    <x v="765"/>
    <b v="0"/>
    <x v="15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d v="2016-06-16T07:37:26"/>
    <n v="1465227446"/>
    <x v="766"/>
    <b v="0"/>
    <x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d v="2015-08-20T10:19:02"/>
    <n v="1437502742"/>
    <x v="767"/>
    <b v="0"/>
    <x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1:23:22"/>
    <n v="1456777402"/>
    <x v="768"/>
    <b v="0"/>
    <x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09:20:01"/>
    <n v="1414599601"/>
    <x v="769"/>
    <b v="1"/>
    <x v="16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13:23:30"/>
    <n v="1397683410"/>
    <x v="770"/>
    <b v="0"/>
    <x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03:22:34"/>
    <n v="1467976954"/>
    <x v="771"/>
    <b v="0"/>
    <x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6T19:59:00"/>
    <n v="1436297723"/>
    <x v="772"/>
    <b v="0"/>
    <x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3T17:40:38"/>
    <n v="1426815638"/>
    <x v="773"/>
    <b v="0"/>
    <x v="15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d v="2015-06-13T08:37:23"/>
    <n v="1431621443"/>
    <x v="774"/>
    <b v="0"/>
    <x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0:57:09"/>
    <n v="1401044229"/>
    <x v="775"/>
    <b v="0"/>
    <x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4T18:21:26"/>
    <n v="1447122086"/>
    <x v="776"/>
    <b v="0"/>
    <x v="13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d v="2015-05-13T08:18:51"/>
    <n v="1428941931"/>
    <x v="777"/>
    <b v="0"/>
    <x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d v="2014-10-19T18:07:00"/>
    <n v="1412005602"/>
    <x v="778"/>
    <b v="0"/>
    <x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3T20:40:31"/>
    <n v="1392183631"/>
    <x v="779"/>
    <b v="0"/>
    <x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05:13:54"/>
    <n v="1414066434"/>
    <x v="780"/>
    <b v="0"/>
    <x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1:03:10"/>
    <n v="1476900190"/>
    <x v="781"/>
    <b v="0"/>
    <x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d v="2015-07-08T08:45:00"/>
    <n v="1433861210"/>
    <x v="782"/>
    <b v="0"/>
    <x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8T18:12:08"/>
    <n v="1415499128"/>
    <x v="783"/>
    <b v="0"/>
    <x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13:11:59"/>
    <n v="1457475119"/>
    <x v="784"/>
    <b v="0"/>
    <x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08:00:51"/>
    <n v="1427817651"/>
    <x v="785"/>
    <b v="0"/>
    <x v="8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3T19:21:58"/>
    <n v="1423801318"/>
    <x v="786"/>
    <b v="0"/>
    <x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d v="2017-03-02T14:57:58"/>
    <n v="1485903478"/>
    <x v="787"/>
    <b v="0"/>
    <x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1-30T21:06:21"/>
    <n v="1477973181"/>
    <x v="788"/>
    <b v="0"/>
    <x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d v="2015-10-04T22:39:46"/>
    <n v="1441435186"/>
    <x v="789"/>
    <b v="0"/>
    <x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0:16:31"/>
    <n v="1413393391"/>
    <x v="790"/>
    <b v="0"/>
    <x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d v="2012-12-19T07:24:05"/>
    <n v="1352906645"/>
    <x v="791"/>
    <b v="0"/>
    <x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12:04:28"/>
    <n v="1428955468"/>
    <x v="792"/>
    <b v="0"/>
    <x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15:27:00"/>
    <n v="1405466820"/>
    <x v="793"/>
    <b v="0"/>
    <x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3T23:51:34"/>
    <n v="1465890694"/>
    <x v="794"/>
    <b v="0"/>
    <x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04:52:58"/>
    <n v="1405687978"/>
    <x v="795"/>
    <b v="0"/>
    <x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02:46:30"/>
    <n v="1447757190"/>
    <x v="796"/>
    <b v="0"/>
    <x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1T22:00:03"/>
    <n v="1415858403"/>
    <x v="797"/>
    <b v="1"/>
    <x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2-28T20:00:00"/>
    <n v="1483768497"/>
    <x v="798"/>
    <b v="0"/>
    <x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d v="2016-09-01T07:59:54"/>
    <n v="1470153594"/>
    <x v="799"/>
    <b v="0"/>
    <x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09:28:00"/>
    <n v="1421346480"/>
    <x v="800"/>
    <b v="0"/>
    <x v="9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d v="2015-01-08T18:00:00"/>
    <n v="1415644395"/>
    <x v="801"/>
    <b v="0"/>
    <x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d v="2016-12-30T15:00:00"/>
    <n v="1480610046"/>
    <x v="802"/>
    <b v="0"/>
    <x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14:23:42"/>
    <n v="1352327022"/>
    <x v="803"/>
    <b v="0"/>
    <x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13:35:08"/>
    <n v="1465335308"/>
    <x v="804"/>
    <b v="0"/>
    <x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0:12:55"/>
    <n v="1476378775"/>
    <x v="805"/>
    <b v="0"/>
    <x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6-30T16:40:46"/>
    <n v="1433292046"/>
    <x v="806"/>
    <b v="0"/>
    <x v="7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0:18:21"/>
    <n v="1405966701"/>
    <x v="807"/>
    <b v="0"/>
    <x v="8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d v="2011-09-11T05:18:00"/>
    <n v="1314417502"/>
    <x v="808"/>
    <b v="0"/>
    <x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d v="2012-07-24T12:20:48"/>
    <n v="1337977248"/>
    <x v="809"/>
    <b v="0"/>
    <x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2T19:29:00"/>
    <n v="1454453021"/>
    <x v="810"/>
    <b v="0"/>
    <x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8T17:07:14"/>
    <n v="1443488834"/>
    <x v="811"/>
    <b v="0"/>
    <x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12:42:26"/>
    <n v="1466023346"/>
    <x v="812"/>
    <b v="0"/>
    <x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12:30:07"/>
    <n v="1421440207"/>
    <x v="813"/>
    <b v="0"/>
    <x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08:59:16"/>
    <n v="1456336756"/>
    <x v="814"/>
    <b v="0"/>
    <x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13:44:48"/>
    <n v="1342043088"/>
    <x v="815"/>
    <b v="0"/>
    <x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09:49:08"/>
    <n v="1481564948"/>
    <x v="816"/>
    <b v="0"/>
    <x v="7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d v="2015-04-29T18:25:39"/>
    <n v="1427768739"/>
    <x v="817"/>
    <b v="0"/>
    <x v="8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d v="2017-01-17T16:23:18"/>
    <n v="1479514998"/>
    <x v="818"/>
    <b v="0"/>
    <x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14:22:42"/>
    <n v="1412115762"/>
    <x v="819"/>
    <b v="0"/>
    <x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d v="2016-12-21T06:59:03"/>
    <n v="1479740343"/>
    <x v="820"/>
    <b v="0"/>
    <x v="9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3T18:30:00"/>
    <n v="1402612730"/>
    <x v="821"/>
    <b v="0"/>
    <x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13:00:00"/>
    <n v="1441955269"/>
    <x v="822"/>
    <b v="0"/>
    <x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d v="2015-05-15T19:00:00"/>
    <n v="1429170603"/>
    <x v="823"/>
    <b v="0"/>
    <x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3T18:59:00"/>
    <n v="1402506278"/>
    <x v="824"/>
    <b v="0"/>
    <x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09:34:42"/>
    <n v="1437932082"/>
    <x v="825"/>
    <b v="0"/>
    <x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d v="2015-04-18T08:52:02"/>
    <n v="1426783922"/>
    <x v="826"/>
    <b v="0"/>
    <x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09:08:25"/>
    <n v="1432055305"/>
    <x v="827"/>
    <b v="0"/>
    <x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0T20:36:30"/>
    <n v="1477107390"/>
    <x v="828"/>
    <b v="0"/>
    <x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0:35:00"/>
    <n v="1457628680"/>
    <x v="829"/>
    <b v="0"/>
    <x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d v="2015-11-28T17:49:04"/>
    <n v="1446166144"/>
    <x v="830"/>
    <b v="0"/>
    <x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d v="2015-06-19T10:28:03"/>
    <n v="1432146483"/>
    <x v="831"/>
    <b v="0"/>
    <x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1:46:21"/>
    <n v="1404207981"/>
    <x v="832"/>
    <b v="0"/>
    <x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d v="2016-08-06T07:45:32"/>
    <n v="1469202332"/>
    <x v="833"/>
    <b v="0"/>
    <x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d v="2014-09-26T08:18:55"/>
    <n v="1406564335"/>
    <x v="834"/>
    <b v="0"/>
    <x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0:00:00"/>
    <n v="1423847093"/>
    <x v="835"/>
    <b v="0"/>
    <x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08:18:00"/>
    <n v="1448469719"/>
    <x v="836"/>
    <b v="0"/>
    <x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d v="2014-12-24T21:00:00"/>
    <n v="1414889665"/>
    <x v="837"/>
    <b v="0"/>
    <x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d v="2013-11-06T18:00:03"/>
    <n v="1381194003"/>
    <x v="838"/>
    <b v="0"/>
    <x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14:50:11"/>
    <n v="1405291811"/>
    <x v="839"/>
    <b v="0"/>
    <x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d v="2016-01-18T05:00:00"/>
    <n v="1449151888"/>
    <x v="840"/>
    <b v="0"/>
    <x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d v="2016-07-22T07:02:20"/>
    <n v="1465311740"/>
    <x v="841"/>
    <b v="0"/>
    <x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1T19:59:00"/>
    <n v="1380559201"/>
    <x v="842"/>
    <b v="0"/>
    <x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d v="2015-05-02T14:02:16"/>
    <n v="1428012136"/>
    <x v="843"/>
    <b v="0"/>
    <x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13:29:10"/>
    <n v="1402867750"/>
    <x v="844"/>
    <b v="0"/>
    <x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d v="2014-11-16T00:05:48"/>
    <n v="1413356748"/>
    <x v="845"/>
    <b v="0"/>
    <x v="17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d v="2017-01-30T21:00:00"/>
    <n v="1484756245"/>
    <x v="846"/>
    <b v="0"/>
    <x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15:32:57"/>
    <n v="1372721577"/>
    <x v="847"/>
    <b v="0"/>
    <x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09-30T16:17:02"/>
    <n v="1347322622"/>
    <x v="848"/>
    <b v="0"/>
    <x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1T19:08:24"/>
    <n v="1452654504"/>
    <x v="849"/>
    <b v="0"/>
    <x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12:59:32"/>
    <n v="1408481972"/>
    <x v="850"/>
    <b v="0"/>
    <x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1T20:37:55"/>
    <n v="1467002275"/>
    <x v="851"/>
    <b v="0"/>
    <x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4T23:01:00"/>
    <n v="1424678460"/>
    <x v="852"/>
    <b v="0"/>
    <x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02:38:27"/>
    <n v="1474281507"/>
    <x v="853"/>
    <b v="0"/>
    <x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1:44:56"/>
    <n v="1452023096"/>
    <x v="854"/>
    <b v="0"/>
    <x v="5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d v="2014-12-02T07:04:04"/>
    <n v="1413900244"/>
    <x v="855"/>
    <b v="0"/>
    <x v="7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12:06:00"/>
    <n v="1436542030"/>
    <x v="856"/>
    <b v="0"/>
    <x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d v="2017-04-30T09:00:00"/>
    <n v="1489106948"/>
    <x v="857"/>
    <b v="0"/>
    <x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2T17:31:33"/>
    <n v="1354584693"/>
    <x v="858"/>
    <b v="0"/>
    <x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09:32:54"/>
    <n v="1308245574"/>
    <x v="859"/>
    <b v="0"/>
    <x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13:40:33"/>
    <n v="1444423233"/>
    <x v="860"/>
    <b v="0"/>
    <x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7T21:59:00"/>
    <n v="1484684247"/>
    <x v="861"/>
    <b v="0"/>
    <x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13:14:06"/>
    <n v="1305839646"/>
    <x v="862"/>
    <b v="0"/>
    <x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d v="2016-10-11T04:35:39"/>
    <n v="1471005339"/>
    <x v="863"/>
    <b v="0"/>
    <x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0:20:08"/>
    <n v="1405448408"/>
    <x v="864"/>
    <b v="0"/>
    <x v="15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14:37:44"/>
    <n v="1344465464"/>
    <x v="865"/>
    <b v="0"/>
    <x v="9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04:35:08"/>
    <n v="1413286508"/>
    <x v="866"/>
    <b v="0"/>
    <x v="8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14:13:50"/>
    <n v="1367878430"/>
    <x v="867"/>
    <b v="0"/>
    <x v="18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15:53:15"/>
    <n v="1326934395"/>
    <x v="868"/>
    <b v="0"/>
    <x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d v="2016-02-21T00:24:17"/>
    <n v="1453451057"/>
    <x v="869"/>
    <b v="0"/>
    <x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8T20:00:18"/>
    <n v="1436587218"/>
    <x v="870"/>
    <b v="0"/>
    <x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14:43:20"/>
    <n v="1389825800"/>
    <x v="871"/>
    <b v="0"/>
    <x v="8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d v="2016-06-05T04:42:12"/>
    <n v="1462538532"/>
    <x v="872"/>
    <b v="0"/>
    <x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d v="2015-09-01T07:05:19"/>
    <n v="1437663919"/>
    <x v="873"/>
    <b v="0"/>
    <x v="1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06:14:00"/>
    <n v="1332808501"/>
    <x v="874"/>
    <b v="0"/>
    <x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d v="2016-01-01T12:20:12"/>
    <n v="1449087612"/>
    <x v="875"/>
    <b v="0"/>
    <x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3T22:01:26"/>
    <n v="1322632886"/>
    <x v="876"/>
    <b v="0"/>
    <x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d v="2013-10-06T12:21:10"/>
    <n v="1377030070"/>
    <x v="877"/>
    <b v="0"/>
    <x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07:10:27"/>
    <n v="1389193827"/>
    <x v="878"/>
    <b v="0"/>
    <x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d v="2014-11-13T18:37:23"/>
    <n v="1413337043"/>
    <x v="879"/>
    <b v="0"/>
    <x v="15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2T19:19:26"/>
    <n v="1405307966"/>
    <x v="880"/>
    <b v="0"/>
    <x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13:42:19"/>
    <n v="1418161339"/>
    <x v="881"/>
    <b v="0"/>
    <x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d v="2017-04-18T11:13:39"/>
    <n v="1489090419"/>
    <x v="882"/>
    <b v="0"/>
    <x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d v="2016-07-12T22:49:59"/>
    <n v="1465800599"/>
    <x v="883"/>
    <b v="0"/>
    <x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1:48:47"/>
    <n v="1295898527"/>
    <x v="884"/>
    <b v="0"/>
    <x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d v="2014-12-01T22:19:05"/>
    <n v="1414041545"/>
    <x v="885"/>
    <b v="0"/>
    <x v="5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05:14:00"/>
    <n v="1414343571"/>
    <x v="886"/>
    <b v="0"/>
    <x v="9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d v="2014-08-02T07:49:43"/>
    <n v="1401810583"/>
    <x v="887"/>
    <b v="0"/>
    <x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08:28:00"/>
    <n v="1455725596"/>
    <x v="888"/>
    <b v="0"/>
    <x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15:30:00"/>
    <n v="1398911882"/>
    <x v="889"/>
    <b v="0"/>
    <x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1:49:59"/>
    <n v="1447098599"/>
    <x v="890"/>
    <b v="0"/>
    <x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13:52:38"/>
    <n v="1409176358"/>
    <x v="891"/>
    <b v="0"/>
    <x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4T19:56:39"/>
    <n v="1419566199"/>
    <x v="892"/>
    <b v="0"/>
    <x v="9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d v="2013-08-28T15:54:51"/>
    <n v="1374882891"/>
    <x v="893"/>
    <b v="0"/>
    <x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08:07:15"/>
    <n v="1424452035"/>
    <x v="894"/>
    <b v="0"/>
    <x v="20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d v="2017-02-08T13:40:35"/>
    <n v="1483998035"/>
    <x v="895"/>
    <b v="0"/>
    <x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09:05:05"/>
    <n v="1334855105"/>
    <x v="896"/>
    <b v="0"/>
    <x v="21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d v="2015-08-16T15:00:50"/>
    <n v="1434582050"/>
    <x v="897"/>
    <b v="0"/>
    <x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15:01:00"/>
    <n v="1428341985"/>
    <x v="898"/>
    <b v="0"/>
    <x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13:36:04"/>
    <n v="1474493764"/>
    <x v="899"/>
    <b v="0"/>
    <x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0T19:37:27"/>
    <n v="1350009447"/>
    <x v="900"/>
    <b v="0"/>
    <x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d v="2016-04-24T13:59:00"/>
    <n v="1459716480"/>
    <x v="901"/>
    <b v="0"/>
    <x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1:29:00"/>
    <n v="1428854344"/>
    <x v="902"/>
    <b v="0"/>
    <x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d v="2016-04-05T20:04:51"/>
    <n v="1457327091"/>
    <x v="903"/>
    <b v="0"/>
    <x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d v="2017-02-19T20:37:48"/>
    <n v="1482381468"/>
    <x v="904"/>
    <b v="0"/>
    <x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04:49:51"/>
    <n v="1408366191"/>
    <x v="905"/>
    <b v="0"/>
    <x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d v="2016-03-09T09:09:20"/>
    <n v="1454951360"/>
    <x v="906"/>
    <b v="0"/>
    <x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d v="2014-12-09T19:48:45"/>
    <n v="1415591325"/>
    <x v="907"/>
    <b v="0"/>
    <x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06:14:41"/>
    <n v="1466345681"/>
    <x v="908"/>
    <b v="0"/>
    <x v="9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14:00:00"/>
    <n v="1473893721"/>
    <x v="909"/>
    <b v="0"/>
    <x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d v="2012-04-16T08:00:00"/>
    <n v="1331982127"/>
    <x v="910"/>
    <b v="0"/>
    <x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4T17:00:00"/>
    <n v="1414505137"/>
    <x v="911"/>
    <b v="0"/>
    <x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d v="2016-12-02T15:36:43"/>
    <n v="1478126203"/>
    <x v="912"/>
    <b v="0"/>
    <x v="14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d v="2014-12-25T00:00:00"/>
    <n v="1416888470"/>
    <x v="913"/>
    <b v="0"/>
    <x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07:29:19"/>
    <n v="1474644559"/>
    <x v="914"/>
    <b v="0"/>
    <x v="5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d v="2017-04-07T08:15:03"/>
    <n v="1488993303"/>
    <x v="915"/>
    <b v="0"/>
    <x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04:52:06"/>
    <n v="1403355126"/>
    <x v="916"/>
    <b v="0"/>
    <x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d v="2015-06-15T14:06:20"/>
    <n v="1431813980"/>
    <x v="917"/>
    <b v="0"/>
    <x v="9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d v="2017-01-21T03:47:58"/>
    <n v="1482407278"/>
    <x v="918"/>
    <b v="0"/>
    <x v="9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0:05:47"/>
    <n v="1403201147"/>
    <x v="919"/>
    <b v="0"/>
    <x v="9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d v="2016-01-16T03:00:00"/>
    <n v="1449785223"/>
    <x v="920"/>
    <b v="0"/>
    <x v="9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08:11:56"/>
    <n v="1423933916"/>
    <x v="921"/>
    <b v="0"/>
    <x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d v="2014-08-25T09:12:18"/>
    <n v="1405098738"/>
    <x v="922"/>
    <b v="0"/>
    <x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1T18:31:00"/>
    <n v="1331666146"/>
    <x v="923"/>
    <b v="0"/>
    <x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d v="2017-03-05T20:08:52"/>
    <n v="1486613332"/>
    <x v="924"/>
    <b v="0"/>
    <x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d v="2015-04-15T13:54:53"/>
    <n v="1426542893"/>
    <x v="925"/>
    <b v="0"/>
    <x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08:20:08"/>
    <n v="1478881208"/>
    <x v="926"/>
    <b v="0"/>
    <x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d v="2016-05-09T12:50:00"/>
    <n v="1457710589"/>
    <x v="927"/>
    <b v="0"/>
    <x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12:09:00"/>
    <n v="1409341863"/>
    <x v="928"/>
    <b v="0"/>
    <x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0:44:57"/>
    <n v="1444844697"/>
    <x v="929"/>
    <b v="0"/>
    <x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02:16:40"/>
    <n v="1458814600"/>
    <x v="930"/>
    <b v="0"/>
    <x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13:56:38"/>
    <n v="1431122198"/>
    <x v="931"/>
    <b v="0"/>
    <x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14:59:00"/>
    <n v="1433833896"/>
    <x v="932"/>
    <b v="0"/>
    <x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05:55:54"/>
    <n v="1431093354"/>
    <x v="933"/>
    <b v="0"/>
    <x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8T22:25:04"/>
    <n v="1404973504"/>
    <x v="934"/>
    <b v="0"/>
    <x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15:05:00"/>
    <n v="1481756855"/>
    <x v="935"/>
    <b v="0"/>
    <x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5T20:00:00"/>
    <n v="1385524889"/>
    <x v="936"/>
    <b v="0"/>
    <x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0T22:45:37"/>
    <n v="1435819537"/>
    <x v="937"/>
    <b v="0"/>
    <x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14:00:00"/>
    <n v="1421274859"/>
    <x v="938"/>
    <b v="0"/>
    <x v="15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0:57:31"/>
    <n v="1404845851"/>
    <x v="939"/>
    <b v="0"/>
    <x v="5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d v="2016-07-07T15:42:17"/>
    <n v="1465342937"/>
    <x v="940"/>
    <b v="0"/>
    <x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5T16:37:18"/>
    <n v="1354840638"/>
    <x v="941"/>
    <b v="0"/>
    <x v="8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8T19:00:00"/>
    <n v="1405100992"/>
    <x v="942"/>
    <b v="0"/>
    <x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08:07:54"/>
    <n v="1407254874"/>
    <x v="943"/>
    <b v="0"/>
    <x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0:25:49"/>
    <n v="1424719549"/>
    <x v="944"/>
    <b v="0"/>
    <x v="22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8T20:00:00"/>
    <n v="1426407426"/>
    <x v="945"/>
    <b v="0"/>
    <x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04:30:20"/>
    <n v="1412166620"/>
    <x v="946"/>
    <b v="0"/>
    <x v="8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7T17:46:48"/>
    <n v="1424918808"/>
    <x v="947"/>
    <b v="0"/>
    <x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29T19:06:42"/>
    <n v="1433041602"/>
    <x v="948"/>
    <b v="0"/>
    <x v="18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09:03:22"/>
    <n v="1470243802"/>
    <x v="949"/>
    <b v="0"/>
    <x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0T22:14:57"/>
    <n v="1407824097"/>
    <x v="950"/>
    <b v="0"/>
    <x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07:15:19"/>
    <n v="1473693319"/>
    <x v="951"/>
    <b v="0"/>
    <x v="5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0:10:37"/>
    <n v="1425582637"/>
    <x v="952"/>
    <b v="0"/>
    <x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12:24:33"/>
    <n v="1468959873"/>
    <x v="953"/>
    <b v="0"/>
    <x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1:12:02"/>
    <n v="1409908322"/>
    <x v="954"/>
    <b v="0"/>
    <x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0:22:49"/>
    <n v="1436811769"/>
    <x v="955"/>
    <b v="0"/>
    <x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1:00:00"/>
    <n v="1335855631"/>
    <x v="956"/>
    <b v="0"/>
    <x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d v="2016-10-21T08:04:20"/>
    <n v="1471881860"/>
    <x v="957"/>
    <b v="0"/>
    <x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d v="2015-01-15T11:00:28"/>
    <n v="1417460428"/>
    <x v="958"/>
    <b v="0"/>
    <x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12:09:17"/>
    <n v="1380913757"/>
    <x v="959"/>
    <b v="0"/>
    <x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13:57:05"/>
    <n v="1404165425"/>
    <x v="960"/>
    <b v="0"/>
    <x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04:17:05"/>
    <n v="1329484625"/>
    <x v="961"/>
    <b v="0"/>
    <x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14:00:00"/>
    <n v="1441723912"/>
    <x v="962"/>
    <b v="0"/>
    <x v="23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5T19:59:00"/>
    <n v="1474676646"/>
    <x v="963"/>
    <b v="0"/>
    <x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07:46:00"/>
    <n v="1465055160"/>
    <x v="964"/>
    <b v="0"/>
    <x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0:57:27"/>
    <n v="1422903447"/>
    <x v="965"/>
    <b v="0"/>
    <x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14:24:14"/>
    <n v="1445203454"/>
    <x v="966"/>
    <b v="0"/>
    <x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d v="2015-08-05T08:50:32"/>
    <n v="1436201432"/>
    <x v="967"/>
    <b v="0"/>
    <x v="8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03:11:00"/>
    <n v="1439696174"/>
    <x v="968"/>
    <b v="0"/>
    <x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d v="2014-10-27T13:25:08"/>
    <n v="1411853108"/>
    <x v="969"/>
    <b v="0"/>
    <x v="5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0:24:37"/>
    <n v="1407695077"/>
    <x v="970"/>
    <b v="0"/>
    <x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0:36:01"/>
    <n v="1406140561"/>
    <x v="971"/>
    <b v="0"/>
    <x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08:04:57"/>
    <n v="1438445097"/>
    <x v="972"/>
    <b v="0"/>
    <x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d v="2015-01-15T11:29:00"/>
    <n v="1418761759"/>
    <x v="973"/>
    <b v="0"/>
    <x v="15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0T21:00:40"/>
    <n v="1349150440"/>
    <x v="974"/>
    <b v="0"/>
    <x v="9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2T16:57:56"/>
    <n v="1454979476"/>
    <x v="975"/>
    <b v="0"/>
    <x v="7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2T21:35:24"/>
    <n v="1290490524"/>
    <x v="976"/>
    <b v="0"/>
    <x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d v="2014-11-27T19:28:17"/>
    <n v="1414549697"/>
    <x v="977"/>
    <b v="0"/>
    <x v="15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5T23:13:43"/>
    <n v="1421478823"/>
    <x v="978"/>
    <b v="0"/>
    <x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d v="2016-12-23T09:58:57"/>
    <n v="1479923937"/>
    <x v="979"/>
    <b v="0"/>
    <x v="8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12:20:34"/>
    <n v="1405542034"/>
    <x v="980"/>
    <b v="0"/>
    <x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04:16:18"/>
    <n v="1410178578"/>
    <x v="981"/>
    <b v="0"/>
    <x v="10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09:05:14"/>
    <n v="1454259914"/>
    <x v="982"/>
    <b v="0"/>
    <x v="15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15:09:01"/>
    <n v="1316214541"/>
    <x v="983"/>
    <b v="0"/>
    <x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14:24:00"/>
    <n v="1414531440"/>
    <x v="984"/>
    <b v="1"/>
    <x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1:23:05"/>
    <n v="1408648985"/>
    <x v="985"/>
    <b v="0"/>
    <x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d v="2016-04-25T14:16:56"/>
    <n v="1456442216"/>
    <x v="986"/>
    <b v="0"/>
    <x v="13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d v="2016-02-20T17:02:56"/>
    <n v="1450832576"/>
    <x v="987"/>
    <b v="0"/>
    <x v="8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06:46:01"/>
    <n v="1483454761"/>
    <x v="988"/>
    <b v="0"/>
    <x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d v="2016-08-17T04:05:54"/>
    <n v="1468843554"/>
    <x v="989"/>
    <b v="0"/>
    <x v="2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14:36:27"/>
    <n v="1328916987"/>
    <x v="990"/>
    <b v="0"/>
    <x v="9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d v="2016-05-28T10:32:09"/>
    <n v="1461954729"/>
    <x v="991"/>
    <b v="0"/>
    <x v="5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14:45:42"/>
    <n v="1412203542"/>
    <x v="992"/>
    <b v="1"/>
    <x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d v="2014-12-26T12:35:39"/>
    <n v="1417034139"/>
    <x v="993"/>
    <b v="0"/>
    <x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d v="2016-09-24T17:16:29"/>
    <n v="1471310189"/>
    <x v="994"/>
    <b v="0"/>
    <x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d v="2014-03-14T08:49:11"/>
    <n v="1389635351"/>
    <x v="995"/>
    <b v="0"/>
    <x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4T16:33:53"/>
    <n v="1436142833"/>
    <x v="996"/>
    <b v="0"/>
    <x v="20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08:21:24"/>
    <n v="1401294084"/>
    <x v="997"/>
    <b v="0"/>
    <x v="5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0:00:29"/>
    <n v="1451462429"/>
    <x v="998"/>
    <b v="0"/>
    <x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d v="2017-02-05T08:44:00"/>
    <n v="1483131966"/>
    <x v="999"/>
    <b v="0"/>
    <x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d v="2015-08-13T22:16:59"/>
    <n v="1436941019"/>
    <x v="1000"/>
    <b v="0"/>
    <x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0:55:32"/>
    <n v="1466621732"/>
    <x v="1001"/>
    <b v="0"/>
    <x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1:58:00"/>
    <n v="1369246738"/>
    <x v="1002"/>
    <b v="0"/>
    <x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12:27:03"/>
    <n v="1416947223"/>
    <x v="1003"/>
    <b v="0"/>
    <x v="9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09:20:48"/>
    <n v="1405099248"/>
    <x v="1004"/>
    <b v="0"/>
    <x v="9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d v="2015-02-07T10:26:21"/>
    <n v="1420741581"/>
    <x v="1005"/>
    <b v="0"/>
    <x v="25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15:26:00"/>
    <n v="1417651630"/>
    <x v="1006"/>
    <b v="0"/>
    <x v="5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13:44:10"/>
    <n v="1425509050"/>
    <x v="1007"/>
    <b v="0"/>
    <x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d v="2016-08-25T06:34:36"/>
    <n v="1469543676"/>
    <x v="1008"/>
    <b v="0"/>
    <x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12:17:36"/>
    <n v="1449260256"/>
    <x v="1009"/>
    <b v="0"/>
    <x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08:04:40"/>
    <n v="1412607880"/>
    <x v="1010"/>
    <b v="0"/>
    <x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d v="2014-09-12T02:00:00"/>
    <n v="1406824948"/>
    <x v="1011"/>
    <b v="0"/>
    <x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1T17:10:22"/>
    <n v="1407892222"/>
    <x v="1012"/>
    <b v="0"/>
    <x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3T22:59:00"/>
    <n v="1300328399"/>
    <x v="1013"/>
    <b v="0"/>
    <x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d v="2015-07-17T05:18:00"/>
    <n v="1434552207"/>
    <x v="1014"/>
    <b v="0"/>
    <x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7T21:19:50"/>
    <n v="1461043190"/>
    <x v="1015"/>
    <b v="0"/>
    <x v="26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07:27:00"/>
    <n v="1403902060"/>
    <x v="1016"/>
    <b v="0"/>
    <x v="9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09:38:15"/>
    <n v="1407865095"/>
    <x v="1017"/>
    <b v="0"/>
    <x v="21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d v="2017-03-19T03:18:59"/>
    <n v="1487333939"/>
    <x v="1018"/>
    <b v="0"/>
    <x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04:14:45"/>
    <n v="1422447285"/>
    <x v="1019"/>
    <b v="1"/>
    <x v="9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1:13:32"/>
    <n v="1409944412"/>
    <x v="1020"/>
    <b v="0"/>
    <x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14:30:00"/>
    <n v="1437042490"/>
    <x v="1021"/>
    <b v="0"/>
    <x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13:30:00"/>
    <n v="1413318600"/>
    <x v="1022"/>
    <b v="0"/>
    <x v="27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5T17:26:35"/>
    <n v="1321406795"/>
    <x v="1023"/>
    <b v="0"/>
    <x v="9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d v="2015-09-23T12:34:24"/>
    <n v="1440448464"/>
    <x v="1024"/>
    <b v="0"/>
    <x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05:07:20"/>
    <n v="1376399240"/>
    <x v="1025"/>
    <b v="0"/>
    <x v="25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12:55:59"/>
    <n v="1424901359"/>
    <x v="1026"/>
    <b v="0"/>
    <x v="16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14:01:40"/>
    <n v="1480456900"/>
    <x v="1027"/>
    <b v="0"/>
    <x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13:16:31"/>
    <n v="1364505391"/>
    <x v="1028"/>
    <b v="0"/>
    <x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12:45:24"/>
    <n v="1452721524"/>
    <x v="1029"/>
    <b v="0"/>
    <x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13:13:28"/>
    <n v="1414008808"/>
    <x v="1030"/>
    <b v="1"/>
    <x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1:21:17"/>
    <n v="1407057677"/>
    <x v="1031"/>
    <b v="0"/>
    <x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0:41:44"/>
    <n v="1439800904"/>
    <x v="1032"/>
    <b v="0"/>
    <x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d v="2015-05-01T14:00:00"/>
    <n v="1426538129"/>
    <x v="1033"/>
    <b v="0"/>
    <x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04:38:23"/>
    <n v="1418906303"/>
    <x v="1034"/>
    <b v="0"/>
    <x v="5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7T16:00:00"/>
    <n v="1450628773"/>
    <x v="1035"/>
    <b v="0"/>
    <x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d v="2015-04-10T14:27:28"/>
    <n v="1426112848"/>
    <x v="1036"/>
    <b v="0"/>
    <x v="8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12:00:00"/>
    <n v="1425678057"/>
    <x v="1037"/>
    <b v="0"/>
    <x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13:01:15"/>
    <n v="1437339675"/>
    <x v="1038"/>
    <b v="0"/>
    <x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6T17:02:41"/>
    <n v="1409187761"/>
    <x v="1039"/>
    <b v="0"/>
    <x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d v="2015-03-27T15:16:12"/>
    <n v="1422317772"/>
    <x v="1040"/>
    <b v="0"/>
    <x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d v="2016-10-19T21:28:13"/>
    <n v="1473917293"/>
    <x v="1041"/>
    <b v="0"/>
    <x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d v="2015-12-17T11:20:09"/>
    <n v="1447960809"/>
    <x v="1042"/>
    <b v="0"/>
    <x v="16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15:36:18"/>
    <n v="1405899378"/>
    <x v="1043"/>
    <b v="0"/>
    <x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0T17:05:03"/>
    <n v="1400720703"/>
    <x v="1044"/>
    <b v="0"/>
    <x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0:00:48"/>
    <n v="1470852048"/>
    <x v="1045"/>
    <b v="0"/>
    <x v="9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3T17:24:57"/>
    <n v="1435627497"/>
    <x v="1046"/>
    <b v="0"/>
    <x v="2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06:15:33"/>
    <n v="1476710133"/>
    <x v="1047"/>
    <b v="0"/>
    <x v="8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2T21:00:00"/>
    <n v="1485909937"/>
    <x v="1048"/>
    <b v="0"/>
    <x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1:43:15"/>
    <n v="1423600995"/>
    <x v="1049"/>
    <b v="1"/>
    <x v="26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07:04:49"/>
    <n v="1426518289"/>
    <x v="1050"/>
    <b v="0"/>
    <x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d v="2015-05-09T11:09:22"/>
    <n v="1426014562"/>
    <x v="1051"/>
    <b v="0"/>
    <x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08:36:22"/>
    <n v="1425404182"/>
    <x v="1052"/>
    <b v="0"/>
    <x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08:01:58"/>
    <n v="1310486518"/>
    <x v="1053"/>
    <b v="0"/>
    <x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5T21:09:04"/>
    <n v="1407388144"/>
    <x v="1054"/>
    <b v="0"/>
    <x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13:00:00"/>
    <n v="1430734844"/>
    <x v="1055"/>
    <b v="0"/>
    <x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15:00:00"/>
    <n v="1446179553"/>
    <x v="1056"/>
    <b v="0"/>
    <x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03:47:36"/>
    <n v="1434973656"/>
    <x v="1057"/>
    <b v="0"/>
    <x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1:00:00"/>
    <n v="1467061303"/>
    <x v="1058"/>
    <b v="0"/>
    <x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0:33:17"/>
    <n v="1353177197"/>
    <x v="1059"/>
    <b v="0"/>
    <x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14:00:01"/>
    <n v="1409608801"/>
    <x v="1060"/>
    <b v="0"/>
    <x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d v="2017-03-10T11:00:35"/>
    <n v="1486580435"/>
    <x v="1061"/>
    <b v="1"/>
    <x v="29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8T17:21:33"/>
    <n v="1441844493"/>
    <x v="1062"/>
    <b v="0"/>
    <x v="15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0:03:16"/>
    <n v="1404151396"/>
    <x v="1063"/>
    <b v="0"/>
    <x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d v="2013-11-02T14:09:05"/>
    <n v="1380838145"/>
    <x v="1064"/>
    <b v="0"/>
    <x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06:46:35"/>
    <n v="1430750795"/>
    <x v="1065"/>
    <b v="0"/>
    <x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07:02:54"/>
    <n v="1441119774"/>
    <x v="1066"/>
    <b v="1"/>
    <x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03:41:32"/>
    <n v="1388835692"/>
    <x v="1067"/>
    <b v="0"/>
    <x v="30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07:03:41"/>
    <n v="1445609021"/>
    <x v="1068"/>
    <b v="0"/>
    <x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8T17:56:53"/>
    <n v="1439517413"/>
    <x v="1069"/>
    <b v="0"/>
    <x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d v="2015-11-30T09:00:00"/>
    <n v="1445369727"/>
    <x v="1070"/>
    <b v="0"/>
    <x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d v="2014-10-05T11:16:13"/>
    <n v="1408648573"/>
    <x v="1071"/>
    <b v="0"/>
    <x v="31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1T16:02:03"/>
    <n v="1414018923"/>
    <x v="1072"/>
    <b v="0"/>
    <x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0T17:00:00"/>
    <n v="1418862743"/>
    <x v="1073"/>
    <b v="0"/>
    <x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d v="2017-03-14T16:26:00"/>
    <n v="1484357160"/>
    <x v="1074"/>
    <b v="0"/>
    <x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d v="2014-06-02T19:59:00"/>
    <n v="1398727441"/>
    <x v="1075"/>
    <b v="0"/>
    <x v="32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d v="2015-09-16T18:31:52"/>
    <n v="1439865112"/>
    <x v="1076"/>
    <b v="0"/>
    <x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1:06:13"/>
    <n v="1430939173"/>
    <x v="1077"/>
    <b v="0"/>
    <x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15:10:04"/>
    <n v="1471475404"/>
    <x v="1078"/>
    <b v="0"/>
    <x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05:38:05"/>
    <n v="1379425085"/>
    <x v="1079"/>
    <b v="0"/>
    <x v="9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1:51:05"/>
    <n v="1471636265"/>
    <x v="1080"/>
    <b v="0"/>
    <x v="13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09:02:33"/>
    <n v="1311699753"/>
    <x v="1081"/>
    <b v="0"/>
    <x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08:56:25"/>
    <n v="1456854985"/>
    <x v="1082"/>
    <b v="0"/>
    <x v="9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03:19:29"/>
    <n v="1414577969"/>
    <x v="1083"/>
    <b v="0"/>
    <x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09T18:19:05"/>
    <n v="1484101145"/>
    <x v="1084"/>
    <b v="0"/>
    <x v="33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d v="2016-10-14T07:25:34"/>
    <n v="1472570734"/>
    <x v="1085"/>
    <b v="0"/>
    <x v="26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14:59:00"/>
    <n v="1412835530"/>
    <x v="1086"/>
    <b v="0"/>
    <x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d v="2015-04-03T05:59:01"/>
    <n v="1425481141"/>
    <x v="1087"/>
    <b v="0"/>
    <x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1:20:39"/>
    <n v="1473326439"/>
    <x v="1088"/>
    <b v="0"/>
    <x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0T18:34:27"/>
    <n v="1377570867"/>
    <x v="1089"/>
    <b v="0"/>
    <x v="9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05:31:00"/>
    <n v="1386336660"/>
    <x v="1090"/>
    <b v="0"/>
    <x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1:34:53"/>
    <n v="1435088093"/>
    <x v="1091"/>
    <b v="0"/>
    <x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4T18:59:39"/>
    <n v="1394078379"/>
    <x v="1092"/>
    <b v="0"/>
    <x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d v="2016-12-29T18:03:55"/>
    <n v="1480471435"/>
    <x v="1093"/>
    <b v="0"/>
    <x v="15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08:12:33"/>
    <n v="1448899953"/>
    <x v="1094"/>
    <b v="0"/>
    <x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4T19:03:49"/>
    <n v="1284087829"/>
    <x v="1095"/>
    <b v="0"/>
    <x v="8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13:12:39"/>
    <n v="1440969159"/>
    <x v="1096"/>
    <b v="0"/>
    <x v="5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09:44:28"/>
    <n v="1464889468"/>
    <x v="1097"/>
    <b v="0"/>
    <x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d v="2017-03-31T19:59:00"/>
    <n v="1487548802"/>
    <x v="1098"/>
    <b v="0"/>
    <x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d v="2017-02-18T15:59:00"/>
    <n v="1482958626"/>
    <x v="1099"/>
    <b v="0"/>
    <x v="21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d v="2016-01-06T12:38:37"/>
    <n v="1449520717"/>
    <x v="1100"/>
    <b v="0"/>
    <x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d v="2016-02-13T18:39:31"/>
    <n v="1452825571"/>
    <x v="1101"/>
    <b v="0"/>
    <x v="7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d v="2011-06-08T09:31:01"/>
    <n v="1304962261"/>
    <x v="1102"/>
    <b v="0"/>
    <x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d v="2015-08-03T20:30:03"/>
    <n v="1436502603"/>
    <x v="1103"/>
    <b v="0"/>
    <x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12:45:17"/>
    <n v="1445370317"/>
    <x v="1104"/>
    <b v="0"/>
    <x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d v="2015-09-09T14:31:19"/>
    <n v="1439245879"/>
    <x v="1105"/>
    <b v="0"/>
    <x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14:17:51"/>
    <n v="1424819871"/>
    <x v="1106"/>
    <b v="0"/>
    <x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d v="2014-09-15T19:00:00"/>
    <n v="1408116152"/>
    <x v="1107"/>
    <b v="0"/>
    <x v="8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3-31T19:59:00"/>
    <n v="1458178044"/>
    <x v="1108"/>
    <b v="0"/>
    <x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d v="2015-09-27T10:38:24"/>
    <n v="1440787104"/>
    <x v="1109"/>
    <b v="0"/>
    <x v="8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08:43:05"/>
    <n v="1461948185"/>
    <x v="1110"/>
    <b v="0"/>
    <x v="25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d v="2016-05-14T05:35:36"/>
    <n v="1461072936"/>
    <x v="1111"/>
    <b v="0"/>
    <x v="2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d v="2015-08-23T00:35:08"/>
    <n v="1436430908"/>
    <x v="1112"/>
    <b v="0"/>
    <x v="15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d v="2014-08-23T12:59:10"/>
    <n v="1406235550"/>
    <x v="1113"/>
    <b v="0"/>
    <x v="15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12:30:06"/>
    <n v="1375475406"/>
    <x v="1114"/>
    <b v="0"/>
    <x v="34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d v="2015-06-03T05:08:15"/>
    <n v="1429621695"/>
    <x v="1115"/>
    <b v="0"/>
    <x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4T20:00:00"/>
    <n v="1284567905"/>
    <x v="1116"/>
    <b v="0"/>
    <x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14:08:31"/>
    <n v="1382994511"/>
    <x v="1117"/>
    <b v="0"/>
    <x v="9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d v="2015-11-25T14:04:55"/>
    <n v="1445893495"/>
    <x v="1118"/>
    <b v="0"/>
    <x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d v="2017-03-29T09:44:10"/>
    <n v="1485629050"/>
    <x v="1119"/>
    <b v="0"/>
    <x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d v="2016-12-18T16:45:50"/>
    <n v="1479516350"/>
    <x v="1120"/>
    <b v="0"/>
    <x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d v="2017-01-10T08:31:21"/>
    <n v="1481473881"/>
    <x v="1121"/>
    <b v="0"/>
    <x v="33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05:00:00"/>
    <n v="1429707729"/>
    <x v="1122"/>
    <b v="0"/>
    <x v="3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1:08:42"/>
    <n v="1390381722"/>
    <x v="1123"/>
    <b v="0"/>
    <x v="9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3T22:59:00"/>
    <n v="1409721542"/>
    <x v="1124"/>
    <b v="1"/>
    <x v="15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1:39:19"/>
    <n v="1418585959"/>
    <x v="1125"/>
    <b v="1"/>
    <x v="36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07:17:02"/>
    <n v="1433776622"/>
    <x v="1126"/>
    <b v="0"/>
    <x v="15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d v="2015-04-17T17:40:10"/>
    <n v="1426729210"/>
    <x v="1127"/>
    <b v="0"/>
    <x v="7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08:01:26"/>
    <n v="1464969686"/>
    <x v="1128"/>
    <b v="0"/>
    <x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12:12:08"/>
    <n v="1455570728"/>
    <x v="1129"/>
    <b v="0"/>
    <x v="7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1:49:06"/>
    <n v="1422474546"/>
    <x v="1130"/>
    <b v="0"/>
    <x v="8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09:33:39"/>
    <n v="1462815219"/>
    <x v="1131"/>
    <b v="0"/>
    <x v="9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d v="2013-12-14T19:14:59"/>
    <n v="1383621299"/>
    <x v="1132"/>
    <b v="0"/>
    <x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0:11:50"/>
    <n v="1322763110"/>
    <x v="1133"/>
    <b v="0"/>
    <x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d v="2016-04-06T17:34:16"/>
    <n v="1456108456"/>
    <x v="1134"/>
    <b v="0"/>
    <x v="37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d v="2014-06-23T08:00:00"/>
    <n v="1400604056"/>
    <x v="1135"/>
    <b v="0"/>
    <x v="9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08:45:19"/>
    <n v="1408380319"/>
    <x v="1136"/>
    <b v="0"/>
    <x v="13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d v="2017-01-03T08:02:45"/>
    <n v="1480867365"/>
    <x v="1137"/>
    <b v="0"/>
    <x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09:28:59"/>
    <n v="1434389339"/>
    <x v="1138"/>
    <b v="0"/>
    <x v="5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06:17:15"/>
    <n v="1329146235"/>
    <x v="1139"/>
    <b v="0"/>
    <x v="23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07:19:09"/>
    <n v="1409066349"/>
    <x v="1140"/>
    <b v="1"/>
    <x v="15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29T23:42:18"/>
    <n v="1348731738"/>
    <x v="1141"/>
    <b v="0"/>
    <x v="15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5T22:16:22"/>
    <n v="1362640582"/>
    <x v="1142"/>
    <b v="0"/>
    <x v="9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d v="2015-05-08T00:14:03"/>
    <n v="1427184843"/>
    <x v="1143"/>
    <b v="0"/>
    <x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d v="2016-04-27T05:55:00"/>
    <n v="1459198499"/>
    <x v="1144"/>
    <b v="0"/>
    <x v="15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d v="2016-01-08T11:47:00"/>
    <n v="1447962505"/>
    <x v="1145"/>
    <b v="0"/>
    <x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5T16:19:14"/>
    <n v="1321402754"/>
    <x v="1146"/>
    <b v="0"/>
    <x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d v="2016-06-05T02:43:47"/>
    <n v="1462531427"/>
    <x v="1147"/>
    <b v="0"/>
    <x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14:27:26"/>
    <n v="1404944846"/>
    <x v="1148"/>
    <b v="0"/>
    <x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d v="2013-07-12T13:51:00"/>
    <n v="1368579457"/>
    <x v="1149"/>
    <b v="0"/>
    <x v="15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3T21:45:26"/>
    <n v="1290663926"/>
    <x v="1150"/>
    <b v="0"/>
    <x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0:47:59"/>
    <n v="1412963279"/>
    <x v="1151"/>
    <b v="0"/>
    <x v="2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1T19:59:00"/>
    <n v="1436805660"/>
    <x v="1152"/>
    <b v="0"/>
    <x v="18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0:09:57"/>
    <n v="1439057397"/>
    <x v="1153"/>
    <b v="0"/>
    <x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d v="2016-07-14T03:48:53"/>
    <n v="1465904933"/>
    <x v="1154"/>
    <b v="0"/>
    <x v="8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3T19:15:40"/>
    <n v="1422155740"/>
    <x v="1155"/>
    <b v="0"/>
    <x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d v="2015-07-31T20:59:00"/>
    <n v="1435731041"/>
    <x v="1156"/>
    <b v="0"/>
    <x v="31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d v="2017-04-09T12:29:29"/>
    <n v="1489181369"/>
    <x v="1157"/>
    <b v="0"/>
    <x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15:00:00"/>
    <n v="1467650771"/>
    <x v="1158"/>
    <b v="0"/>
    <x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15:00:57"/>
    <n v="1346799657"/>
    <x v="1159"/>
    <b v="0"/>
    <x v="7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2T18:25:00"/>
    <n v="1346180780"/>
    <x v="1160"/>
    <b v="0"/>
    <x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07:00:00"/>
    <n v="1437754137"/>
    <x v="1161"/>
    <b v="0"/>
    <x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06:54:54"/>
    <n v="1446562494"/>
    <x v="1162"/>
    <b v="0"/>
    <x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29T21:28:00"/>
    <n v="1438385283"/>
    <x v="1163"/>
    <b v="0"/>
    <x v="7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0T16:45:30"/>
    <n v="1405989930"/>
    <x v="1164"/>
    <b v="0"/>
    <x v="5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2T20:00:00"/>
    <n v="1340296440"/>
    <x v="1165"/>
    <b v="0"/>
    <x v="15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0:00:00"/>
    <n v="1422388822"/>
    <x v="1166"/>
    <b v="0"/>
    <x v="9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1:10:18"/>
    <n v="1431630618"/>
    <x v="1167"/>
    <b v="0"/>
    <x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d v="2015-04-23T17:39:31"/>
    <n v="1427247571"/>
    <x v="1168"/>
    <b v="0"/>
    <x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0:11:35"/>
    <n v="1398363095"/>
    <x v="1169"/>
    <b v="0"/>
    <x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d v="2015-08-02T11:17:13"/>
    <n v="1435951033"/>
    <x v="1170"/>
    <b v="0"/>
    <x v="26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14:16:00"/>
    <n v="1268255751"/>
    <x v="1171"/>
    <b v="0"/>
    <x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d v="2014-08-09T06:44:07"/>
    <n v="1405003447"/>
    <x v="1172"/>
    <b v="0"/>
    <x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2T21:34:20"/>
    <n v="1414992860"/>
    <x v="1173"/>
    <b v="0"/>
    <x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0-31T19:59:00"/>
    <n v="1252718519"/>
    <x v="1174"/>
    <b v="0"/>
    <x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13:50:26"/>
    <n v="1407621026"/>
    <x v="1175"/>
    <b v="0"/>
    <x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d v="2017-05-03T11:12:00"/>
    <n v="1489439669"/>
    <x v="1176"/>
    <b v="0"/>
    <x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09:36:09"/>
    <n v="1479317769"/>
    <x v="1177"/>
    <b v="0"/>
    <x v="21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d v="2016-11-17T11:28:06"/>
    <n v="1474223286"/>
    <x v="1178"/>
    <b v="0"/>
    <x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1T19:25:44"/>
    <n v="1472786744"/>
    <x v="1179"/>
    <b v="0"/>
    <x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15:06:22"/>
    <n v="1371769582"/>
    <x v="1180"/>
    <b v="0"/>
    <x v="3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d v="2014-08-31T19:59:00"/>
    <n v="1404586762"/>
    <x v="1181"/>
    <b v="0"/>
    <x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0:59:32"/>
    <n v="1427878772"/>
    <x v="1182"/>
    <b v="0"/>
    <x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d v="2016-03-14T07:06:15"/>
    <n v="1455379575"/>
    <x v="1183"/>
    <b v="0"/>
    <x v="5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d v="2015-03-13T19:11:00"/>
    <n v="1423761792"/>
    <x v="1184"/>
    <b v="0"/>
    <x v="26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5T20:59:00"/>
    <n v="1478386812"/>
    <x v="1185"/>
    <b v="0"/>
    <x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0T19:26:50"/>
    <n v="1429586810"/>
    <x v="1186"/>
    <b v="0"/>
    <x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d v="2017-02-05T10:00:53"/>
    <n v="1481133653"/>
    <x v="1187"/>
    <b v="0"/>
    <x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d v="2015-05-29T08:17:15"/>
    <n v="1430324235"/>
    <x v="1188"/>
    <b v="0"/>
    <x v="39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09:46:05"/>
    <n v="1417369565"/>
    <x v="1189"/>
    <b v="1"/>
    <x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7T16:17:00"/>
    <n v="1450724449"/>
    <x v="1190"/>
    <b v="0"/>
    <x v="20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05:27:24"/>
    <n v="1406640444"/>
    <x v="1191"/>
    <b v="1"/>
    <x v="26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d v="2017-04-13T20:59:00"/>
    <n v="1489504916"/>
    <x v="1192"/>
    <b v="0"/>
    <x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2T17:29:53"/>
    <n v="1414110593"/>
    <x v="1193"/>
    <b v="0"/>
    <x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4-12-31T18:59:03"/>
    <n v="1417489143"/>
    <x v="1194"/>
    <b v="1"/>
    <x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1:02:18"/>
    <n v="1461229338"/>
    <x v="1195"/>
    <b v="0"/>
    <x v="16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7T18:43:06"/>
    <n v="1424922186"/>
    <x v="1196"/>
    <b v="0"/>
    <x v="40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d v="2014-04-20T17:00:00"/>
    <n v="1395089981"/>
    <x v="1197"/>
    <b v="0"/>
    <x v="41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05:14:00"/>
    <n v="1423325626"/>
    <x v="1198"/>
    <b v="0"/>
    <x v="15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08:49:20"/>
    <n v="1406825360"/>
    <x v="1199"/>
    <b v="0"/>
    <x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5T16:10:11"/>
    <n v="1407370211"/>
    <x v="1200"/>
    <b v="0"/>
    <x v="18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d v="2014-08-14T07:20:23"/>
    <n v="1405437623"/>
    <x v="1201"/>
    <b v="0"/>
    <x v="18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1:48:46"/>
    <n v="1429559326"/>
    <x v="1202"/>
    <b v="0"/>
    <x v="13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1T19:59:00"/>
    <n v="1476391223"/>
    <x v="1203"/>
    <b v="0"/>
    <x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d v="2015-06-30T15:55:00"/>
    <n v="1434412500"/>
    <x v="1204"/>
    <b v="0"/>
    <x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07:40:33"/>
    <n v="1408549233"/>
    <x v="1205"/>
    <b v="0"/>
    <x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0T20:59:00"/>
    <n v="1418146883"/>
    <x v="1206"/>
    <b v="0"/>
    <x v="21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14:20:43"/>
    <n v="1455142843"/>
    <x v="1207"/>
    <b v="0"/>
    <x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0:07:49"/>
    <n v="1466186869"/>
    <x v="1208"/>
    <b v="0"/>
    <x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1:02:50"/>
    <n v="1424203370"/>
    <x v="1209"/>
    <b v="0"/>
    <x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6T20:19:09"/>
    <n v="1463545149"/>
    <x v="1210"/>
    <b v="0"/>
    <x v="8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14:00:00"/>
    <n v="1440497876"/>
    <x v="1211"/>
    <b v="0"/>
    <x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d v="2014-02-16T16:00:00"/>
    <n v="1391293745"/>
    <x v="1212"/>
    <b v="0"/>
    <x v="18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d v="2016-03-27T15:26:02"/>
    <n v="1456532762"/>
    <x v="1213"/>
    <b v="0"/>
    <x v="16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09:46:19"/>
    <n v="1382460379"/>
    <x v="1214"/>
    <b v="0"/>
    <x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08:08:13"/>
    <n v="1454342893"/>
    <x v="1215"/>
    <b v="0"/>
    <x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08:42:00"/>
    <n v="1482609088"/>
    <x v="1216"/>
    <b v="0"/>
    <x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07:57:33"/>
    <n v="1443715053"/>
    <x v="1217"/>
    <b v="0"/>
    <x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d v="2017-04-11T12:44:05"/>
    <n v="1489351445"/>
    <x v="1218"/>
    <b v="0"/>
    <x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0:51:00"/>
    <n v="1466186988"/>
    <x v="1219"/>
    <b v="0"/>
    <x v="8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09:33:02"/>
    <n v="1426699982"/>
    <x v="1220"/>
    <b v="0"/>
    <x v="42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d v="2017-01-13T19:59:00"/>
    <n v="1480219174"/>
    <x v="1221"/>
    <b v="0"/>
    <x v="2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09:11:00"/>
    <n v="1475760567"/>
    <x v="1222"/>
    <b v="0"/>
    <x v="18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1T23:00:00"/>
    <n v="1470874618"/>
    <x v="1223"/>
    <b v="0"/>
    <x v="21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d v="2015-02-21T17:21:47"/>
    <n v="1421976107"/>
    <x v="1224"/>
    <b v="0"/>
    <x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d v="2013-10-22T13:44:38"/>
    <n v="1377294278"/>
    <x v="1225"/>
    <b v="0"/>
    <x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05:01:00"/>
    <n v="1452259131"/>
    <x v="1226"/>
    <b v="0"/>
    <x v="5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1T18:49:26"/>
    <n v="1326422966"/>
    <x v="1227"/>
    <b v="0"/>
    <x v="9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13:41:56"/>
    <n v="1333748516"/>
    <x v="1228"/>
    <b v="0"/>
    <x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d v="2016-04-02T00:06:57"/>
    <n v="1456996017"/>
    <x v="1229"/>
    <b v="0"/>
    <x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1:57:02"/>
    <n v="1427486222"/>
    <x v="1230"/>
    <b v="0"/>
    <x v="3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3T17:31:39"/>
    <n v="1415064699"/>
    <x v="1231"/>
    <b v="0"/>
    <x v="18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07:29:05"/>
    <n v="1441985458"/>
    <x v="1232"/>
    <b v="0"/>
    <x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0:17:29"/>
    <n v="1321035449"/>
    <x v="1233"/>
    <b v="0"/>
    <x v="36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13:00:00"/>
    <n v="1403356792"/>
    <x v="1234"/>
    <b v="0"/>
    <x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04:12:00"/>
    <n v="1435656759"/>
    <x v="1235"/>
    <b v="0"/>
    <x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09:43:33"/>
    <n v="1417455813"/>
    <x v="1236"/>
    <b v="0"/>
    <x v="18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0:02:06"/>
    <n v="1388772126"/>
    <x v="1237"/>
    <b v="0"/>
    <x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0T20:00:00"/>
    <n v="1445985299"/>
    <x v="1238"/>
    <b v="0"/>
    <x v="9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0-31T18:55:34"/>
    <n v="1472784934"/>
    <x v="1239"/>
    <b v="0"/>
    <x v="5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09:35:00"/>
    <n v="1430242488"/>
    <x v="1240"/>
    <b v="0"/>
    <x v="15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15:30:00"/>
    <n v="1431770802"/>
    <x v="1241"/>
    <b v="0"/>
    <x v="15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1:39:00"/>
    <n v="1405949514"/>
    <x v="1242"/>
    <b v="0"/>
    <x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13:34:00"/>
    <n v="1433897647"/>
    <x v="1243"/>
    <b v="0"/>
    <x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4T23:59:00"/>
    <n v="1448044925"/>
    <x v="1244"/>
    <b v="0"/>
    <x v="16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1:50:21"/>
    <n v="1399888221"/>
    <x v="1245"/>
    <b v="0"/>
    <x v="42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08:11:18"/>
    <n v="1420560678"/>
    <x v="1246"/>
    <b v="1"/>
    <x v="26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d v="2016-12-08T08:15:52"/>
    <n v="1478621752"/>
    <x v="1247"/>
    <b v="0"/>
    <x v="13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02:35:38"/>
    <n v="1440326138"/>
    <x v="1248"/>
    <b v="0"/>
    <x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13:01:42"/>
    <n v="1383076902"/>
    <x v="1249"/>
    <b v="0"/>
    <x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13:46:01"/>
    <n v="1324158361"/>
    <x v="1250"/>
    <b v="0"/>
    <x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d v="2016-08-06T15:44:54"/>
    <n v="1467935094"/>
    <x v="1251"/>
    <b v="0"/>
    <x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d v="2016-02-20T02:29:30"/>
    <n v="1450780170"/>
    <x v="1252"/>
    <b v="0"/>
    <x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d v="2016-02-28T15:59:00"/>
    <n v="1454546859"/>
    <x v="1253"/>
    <b v="0"/>
    <x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1T20:58:11"/>
    <n v="1434085091"/>
    <x v="1254"/>
    <b v="0"/>
    <x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8T19:59:00"/>
    <n v="1442243484"/>
    <x v="1255"/>
    <b v="0"/>
    <x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04:00:00"/>
    <n v="1414538031"/>
    <x v="1256"/>
    <b v="0"/>
    <x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d v="2014-11-12T13:47:00"/>
    <n v="1412258977"/>
    <x v="1257"/>
    <b v="0"/>
    <x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d v="2017-02-19T16:26:39"/>
    <n v="1484958399"/>
    <x v="1258"/>
    <b v="0"/>
    <x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7T22:00:18"/>
    <n v="1422424818"/>
    <x v="1259"/>
    <b v="0"/>
    <x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d v="2015-07-25T21:42:16"/>
    <n v="1432705336"/>
    <x v="1260"/>
    <b v="0"/>
    <x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14:59:21"/>
    <n v="1414879161"/>
    <x v="1261"/>
    <b v="0"/>
    <x v="7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04:53:40"/>
    <n v="1375275220"/>
    <x v="1262"/>
    <b v="0"/>
    <x v="43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09:53:00"/>
    <n v="1434609424"/>
    <x v="1263"/>
    <b v="0"/>
    <x v="22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4T19:10:40"/>
    <n v="1443233440"/>
    <x v="1264"/>
    <b v="0"/>
    <x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d v="2015-02-17T14:15:29"/>
    <n v="1421187329"/>
    <x v="1265"/>
    <b v="0"/>
    <x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d v="2014-07-09T09:24:25"/>
    <n v="1402334665"/>
    <x v="1266"/>
    <b v="0"/>
    <x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0:39:05"/>
    <n v="1425325145"/>
    <x v="1267"/>
    <b v="0"/>
    <x v="5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d v="2014-08-02T18:59:56"/>
    <n v="1401850796"/>
    <x v="1268"/>
    <b v="0"/>
    <x v="26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09:12:00"/>
    <n v="1404927690"/>
    <x v="1269"/>
    <b v="0"/>
    <x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8T17:29:58"/>
    <n v="1327886998"/>
    <x v="1270"/>
    <b v="0"/>
    <x v="36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8T21:59:00"/>
    <n v="1383095125"/>
    <x v="1271"/>
    <b v="0"/>
    <x v="25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d v="2015-10-28T09:17:07"/>
    <n v="1443460627"/>
    <x v="1272"/>
    <b v="0"/>
    <x v="9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d v="2017-03-24T20:33:00"/>
    <n v="1487485760"/>
    <x v="1273"/>
    <b v="0"/>
    <x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0T18:13:11"/>
    <n v="1431396791"/>
    <x v="1274"/>
    <b v="0"/>
    <x v="9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02:17:40"/>
    <n v="1476436660"/>
    <x v="1275"/>
    <b v="0"/>
    <x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15:34:19"/>
    <n v="1444689259"/>
    <x v="1276"/>
    <b v="0"/>
    <x v="5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06:28:15"/>
    <n v="1383139695"/>
    <x v="1277"/>
    <b v="0"/>
    <x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0:00:08"/>
    <n v="1475604008"/>
    <x v="1278"/>
    <b v="0"/>
    <x v="44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12:16:26"/>
    <n v="1482092186"/>
    <x v="1279"/>
    <b v="0"/>
    <x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d v="2017-01-04T05:06:20"/>
    <n v="1480943180"/>
    <x v="1280"/>
    <b v="0"/>
    <x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d v="2016-08-18T13:52:19"/>
    <n v="1468965139"/>
    <x v="1281"/>
    <b v="0"/>
    <x v="7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0:45:30"/>
    <n v="1428691530"/>
    <x v="1282"/>
    <b v="0"/>
    <x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d v="2015-06-10T18:00:00"/>
    <n v="1431353337"/>
    <x v="1283"/>
    <b v="0"/>
    <x v="18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15:32:00"/>
    <n v="1481150949"/>
    <x v="1284"/>
    <b v="0"/>
    <x v="8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1:47:51"/>
    <n v="1412966871"/>
    <x v="1285"/>
    <b v="0"/>
    <x v="15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14:00:00"/>
    <n v="1400523845"/>
    <x v="1286"/>
    <b v="0"/>
    <x v="18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12:16:00"/>
    <n v="1416600960"/>
    <x v="1287"/>
    <b v="0"/>
    <x v="37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2T23:05:00"/>
    <n v="1470294300"/>
    <x v="1288"/>
    <b v="0"/>
    <x v="45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1T17:17:45"/>
    <n v="1471915065"/>
    <x v="1289"/>
    <b v="0"/>
    <x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0:11:57"/>
    <n v="1463731917"/>
    <x v="1290"/>
    <b v="0"/>
    <x v="8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d v="2016-07-01T10:35:38"/>
    <n v="1465670138"/>
    <x v="1291"/>
    <b v="0"/>
    <x v="5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d v="2015-05-15T09:01:52"/>
    <n v="1429117312"/>
    <x v="1292"/>
    <b v="0"/>
    <x v="26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d v="2015-12-30T08:50:10"/>
    <n v="1449075010"/>
    <x v="1293"/>
    <b v="0"/>
    <x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d v="2016-07-21T06:00:00"/>
    <n v="1464586746"/>
    <x v="1294"/>
    <b v="0"/>
    <x v="40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2-29T20:59:00"/>
    <n v="1327853914"/>
    <x v="1295"/>
    <b v="0"/>
    <x v="5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d v="2014-12-11T23:11:00"/>
    <n v="1417654672"/>
    <x v="1296"/>
    <b v="0"/>
    <x v="15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12:12:07"/>
    <n v="1460146327"/>
    <x v="1297"/>
    <b v="0"/>
    <x v="40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1T20:03:29"/>
    <n v="1394683409"/>
    <x v="1298"/>
    <b v="0"/>
    <x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09:58:47"/>
    <n v="1471370327"/>
    <x v="1299"/>
    <b v="0"/>
    <x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15:08:27"/>
    <n v="1435014507"/>
    <x v="1300"/>
    <b v="0"/>
    <x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d v="2017-04-05T11:41:54"/>
    <n v="1487709714"/>
    <x v="1301"/>
    <b v="0"/>
    <x v="8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08:08:09"/>
    <n v="1347293289"/>
    <x v="1302"/>
    <b v="0"/>
    <x v="23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0:14:58"/>
    <n v="1417803298"/>
    <x v="1303"/>
    <b v="1"/>
    <x v="40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d v="2015-12-31T15:00:00"/>
    <n v="1449011610"/>
    <x v="1304"/>
    <b v="0"/>
    <x v="27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08:19:46"/>
    <n v="1424279986"/>
    <x v="1305"/>
    <b v="0"/>
    <x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3T20:09:05"/>
    <n v="1386216545"/>
    <x v="1306"/>
    <b v="0"/>
    <x v="46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7T16:00:00"/>
    <n v="1412809644"/>
    <x v="1307"/>
    <b v="0"/>
    <x v="7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8T16:29:40"/>
    <n v="1404174580"/>
    <x v="1308"/>
    <b v="1"/>
    <x v="47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d v="2015-12-19T08:07:09"/>
    <n v="1447949229"/>
    <x v="1309"/>
    <b v="0"/>
    <x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0:40:11"/>
    <n v="1407177611"/>
    <x v="1310"/>
    <b v="0"/>
    <x v="10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5T18:36:46"/>
    <n v="1438915006"/>
    <x v="1311"/>
    <b v="0"/>
    <x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6-30T22:00:00"/>
    <n v="1430855315"/>
    <x v="1312"/>
    <b v="0"/>
    <x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1:01:03"/>
    <n v="1479805263"/>
    <x v="1313"/>
    <b v="0"/>
    <x v="48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d v="2015-04-19T07:08:52"/>
    <n v="1424275732"/>
    <x v="1314"/>
    <b v="0"/>
    <x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14:00:00"/>
    <n v="1392021502"/>
    <x v="1315"/>
    <b v="0"/>
    <x v="8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3-31T17:01:30"/>
    <n v="1425261690"/>
    <x v="1316"/>
    <b v="0"/>
    <x v="15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12:29:34"/>
    <n v="1356121774"/>
    <x v="1317"/>
    <b v="0"/>
    <x v="49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d v="2015-03-07T11:55:01"/>
    <n v="1423166101"/>
    <x v="1318"/>
    <b v="0"/>
    <x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4T19:20:19"/>
    <n v="1333596019"/>
    <x v="1319"/>
    <b v="0"/>
    <x v="25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d v="2014-12-08T08:31:55"/>
    <n v="1414164715"/>
    <x v="1320"/>
    <b v="0"/>
    <x v="42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1:12:56"/>
    <n v="1461179576"/>
    <x v="1321"/>
    <b v="0"/>
    <x v="5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14:57:51"/>
    <n v="1411513071"/>
    <x v="1322"/>
    <b v="1"/>
    <x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d v="2016-12-10T03:00:00"/>
    <n v="1477839675"/>
    <x v="1323"/>
    <b v="0"/>
    <x v="7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0:01:39"/>
    <n v="1327568499"/>
    <x v="1324"/>
    <b v="0"/>
    <x v="9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12:25:16"/>
    <n v="1445023516"/>
    <x v="1325"/>
    <b v="0"/>
    <x v="8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12:36:40"/>
    <n v="1453757800"/>
    <x v="1326"/>
    <b v="0"/>
    <x v="46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d v="2016-12-25T16:15:09"/>
    <n v="1479860109"/>
    <x v="1327"/>
    <b v="0"/>
    <x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13:26:26"/>
    <n v="1434144386"/>
    <x v="1328"/>
    <b v="0"/>
    <x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d v="2015-06-11T10:24:44"/>
    <n v="1431455084"/>
    <x v="1329"/>
    <b v="1"/>
    <x v="22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02:56:59"/>
    <n v="1473418619"/>
    <x v="1330"/>
    <b v="0"/>
    <x v="7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d v="2014-06-06T05:11:42"/>
    <n v="1396876302"/>
    <x v="1331"/>
    <b v="0"/>
    <x v="2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2T17:00:00"/>
    <n v="1486077481"/>
    <x v="1332"/>
    <b v="0"/>
    <x v="8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8-31T22:00:00"/>
    <n v="1311789885"/>
    <x v="1333"/>
    <b v="0"/>
    <x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13:55:56"/>
    <n v="1444856156"/>
    <x v="1334"/>
    <b v="0"/>
    <x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0:18:15"/>
    <n v="1394821095"/>
    <x v="1335"/>
    <b v="0"/>
    <x v="36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2T19:55:12"/>
    <n v="1423198512"/>
    <x v="1336"/>
    <b v="0"/>
    <x v="9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08:00:00"/>
    <n v="1415140480"/>
    <x v="1337"/>
    <b v="0"/>
    <x v="5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3T18:00:20"/>
    <n v="1422842420"/>
    <x v="1338"/>
    <b v="0"/>
    <x v="21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4T21:11:00"/>
    <n v="1401585752"/>
    <x v="1339"/>
    <b v="0"/>
    <x v="5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8T19:55:00"/>
    <n v="1471638646"/>
    <x v="1340"/>
    <b v="0"/>
    <x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d v="2014-07-24T19:00:00"/>
    <n v="1403176891"/>
    <x v="1341"/>
    <b v="0"/>
    <x v="50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1T20:42:01"/>
    <n v="1307421721"/>
    <x v="1342"/>
    <b v="0"/>
    <x v="9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06:51:39"/>
    <n v="1477835499"/>
    <x v="1343"/>
    <b v="0"/>
    <x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d v="2015-08-11T05:00:52"/>
    <n v="1436965252"/>
    <x v="1344"/>
    <b v="0"/>
    <x v="5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07:59:35"/>
    <n v="1426348775"/>
    <x v="1345"/>
    <b v="0"/>
    <x v="1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13:34:49"/>
    <n v="1413059689"/>
    <x v="1346"/>
    <b v="1"/>
    <x v="1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05:04:38"/>
    <n v="1419858278"/>
    <x v="1347"/>
    <b v="0"/>
    <x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d v="2014-11-13T00:02:00"/>
    <n v="1413270690"/>
    <x v="1348"/>
    <b v="0"/>
    <x v="41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d v="2015-07-16T13:38:56"/>
    <n v="1435354736"/>
    <x v="1349"/>
    <b v="0"/>
    <x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d v="2015-06-25T20:32:55"/>
    <n v="1432701175"/>
    <x v="1350"/>
    <b v="0"/>
    <x v="51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03:26:29"/>
    <n v="1398511589"/>
    <x v="1351"/>
    <b v="0"/>
    <x v="8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14:02:41"/>
    <n v="1427925761"/>
    <x v="1352"/>
    <b v="0"/>
    <x v="16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1T23:07:56"/>
    <n v="1431414476"/>
    <x v="1353"/>
    <b v="0"/>
    <x v="52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d v="2017-03-29T15:32:11"/>
    <n v="1488241931"/>
    <x v="1354"/>
    <b v="0"/>
    <x v="8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d v="2016-10-16T20:00:00"/>
    <n v="1473957239"/>
    <x v="1355"/>
    <b v="0"/>
    <x v="15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1:31:28"/>
    <n v="1416339088"/>
    <x v="1356"/>
    <b v="0"/>
    <x v="9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7T23:30:00"/>
    <n v="1484912974"/>
    <x v="1357"/>
    <b v="0"/>
    <x v="21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15:00:00"/>
    <n v="1421432810"/>
    <x v="1358"/>
    <b v="0"/>
    <x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08:47:40"/>
    <n v="1365958060"/>
    <x v="1359"/>
    <b v="0"/>
    <x v="51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07:36:50"/>
    <n v="1411400210"/>
    <x v="1360"/>
    <b v="0"/>
    <x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d v="2015-12-25T06:21:53"/>
    <n v="1448461313"/>
    <x v="1361"/>
    <b v="0"/>
    <x v="15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07:38:00"/>
    <n v="1418922443"/>
    <x v="1362"/>
    <b v="0"/>
    <x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d v="2016-09-18T12:26:25"/>
    <n v="1471638385"/>
    <x v="1363"/>
    <b v="0"/>
    <x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d v="2015-09-08T23:31:09"/>
    <n v="1439191869"/>
    <x v="1364"/>
    <b v="1"/>
    <x v="53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06:52:09"/>
    <n v="1404658329"/>
    <x v="1365"/>
    <b v="0"/>
    <x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08:13:36"/>
    <n v="1417536816"/>
    <x v="1366"/>
    <b v="0"/>
    <x v="5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d v="2015-05-19T22:04:15"/>
    <n v="1429509855"/>
    <x v="1367"/>
    <b v="0"/>
    <x v="54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14:10:20"/>
    <n v="1444425020"/>
    <x v="1368"/>
    <b v="0"/>
    <x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8T18:27:20"/>
    <n v="1467253640"/>
    <x v="1369"/>
    <b v="0"/>
    <x v="14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8T19:14:56"/>
    <n v="1405307696"/>
    <x v="1370"/>
    <b v="0"/>
    <x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13:51:48"/>
    <n v="1473285108"/>
    <x v="1371"/>
    <b v="0"/>
    <x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0:51:27"/>
    <n v="1400698287"/>
    <x v="1372"/>
    <b v="1"/>
    <x v="2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14:52:53"/>
    <n v="1395787973"/>
    <x v="1373"/>
    <b v="0"/>
    <x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d v="2016-04-25T22:55:00"/>
    <n v="1458665146"/>
    <x v="1374"/>
    <b v="0"/>
    <x v="55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07:38:00"/>
    <n v="1425489613"/>
    <x v="1375"/>
    <b v="0"/>
    <x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09:03:14"/>
    <n v="1479747794"/>
    <x v="1376"/>
    <b v="0"/>
    <x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12:14:20"/>
    <n v="1452716060"/>
    <x v="1377"/>
    <b v="0"/>
    <x v="21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6T21:28:23"/>
    <n v="1369286903"/>
    <x v="1378"/>
    <b v="0"/>
    <x v="56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0-31T19:59:00"/>
    <n v="1413519073"/>
    <x v="1379"/>
    <b v="0"/>
    <x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d v="2015-04-16T10:10:33"/>
    <n v="1426615833"/>
    <x v="1380"/>
    <b v="0"/>
    <x v="8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13:00:00"/>
    <n v="1408381704"/>
    <x v="1381"/>
    <b v="0"/>
    <x v="16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0T19:18:53"/>
    <n v="1397186333"/>
    <x v="1382"/>
    <b v="0"/>
    <x v="57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d v="2015-10-26T13:20:00"/>
    <n v="1440961053"/>
    <x v="1383"/>
    <b v="0"/>
    <x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8T20:06:16"/>
    <n v="1437365176"/>
    <x v="1384"/>
    <b v="0"/>
    <x v="33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d v="2017-04-09T12:00:00"/>
    <n v="1489097112"/>
    <x v="1385"/>
    <b v="0"/>
    <x v="15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7T23:15:58"/>
    <n v="1445235358"/>
    <x v="1386"/>
    <b v="0"/>
    <x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7-31T17:00:00"/>
    <n v="1436888066"/>
    <x v="1387"/>
    <b v="0"/>
    <x v="8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0:49:03"/>
    <n v="1409942943"/>
    <x v="1388"/>
    <b v="0"/>
    <x v="58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09:26:21"/>
    <n v="1440264381"/>
    <x v="1389"/>
    <b v="0"/>
    <x v="15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12:59:00"/>
    <n v="1250630968"/>
    <x v="1390"/>
    <b v="0"/>
    <x v="10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15:07:13"/>
    <n v="1346800033"/>
    <x v="1391"/>
    <b v="0"/>
    <x v="36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d v="2014-11-07T12:30:07"/>
    <n v="1411500607"/>
    <x v="1392"/>
    <b v="0"/>
    <x v="59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09:01:45"/>
    <n v="1477843305"/>
    <x v="1393"/>
    <b v="0"/>
    <x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08:18:15"/>
    <n v="1456593495"/>
    <x v="1394"/>
    <b v="0"/>
    <x v="5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05:04:00"/>
    <n v="1460034594"/>
    <x v="1395"/>
    <b v="0"/>
    <x v="18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d v="2015-03-19T10:15:30"/>
    <n v="1424200530"/>
    <x v="1396"/>
    <b v="0"/>
    <x v="60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d v="2016-10-13T07:12:32"/>
    <n v="1473779552"/>
    <x v="1397"/>
    <b v="0"/>
    <x v="61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d v="2015-06-08T07:00:00"/>
    <n v="1431973478"/>
    <x v="1398"/>
    <b v="0"/>
    <x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12:32:43"/>
    <n v="1425331963"/>
    <x v="1399"/>
    <b v="0"/>
    <x v="9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4T22:59:00"/>
    <n v="1263982307"/>
    <x v="1400"/>
    <b v="0"/>
    <x v="9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08:15:59"/>
    <n v="1437236159"/>
    <x v="1401"/>
    <b v="0"/>
    <x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08:45:02"/>
    <n v="1405097102"/>
    <x v="1402"/>
    <b v="0"/>
    <x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29T22:04:09"/>
    <n v="1446267849"/>
    <x v="1403"/>
    <b v="0"/>
    <x v="8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12:53:59"/>
    <n v="1404161639"/>
    <x v="1404"/>
    <b v="0"/>
    <x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0:32:00"/>
    <n v="1435953566"/>
    <x v="1405"/>
    <b v="0"/>
    <x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d v="2016-10-29T00:57:43"/>
    <n v="1474275463"/>
    <x v="1406"/>
    <b v="0"/>
    <x v="22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06:05:47"/>
    <n v="1421417147"/>
    <x v="1407"/>
    <b v="0"/>
    <x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14:54:35"/>
    <n v="1447109675"/>
    <x v="1408"/>
    <b v="0"/>
    <x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15:14:09"/>
    <n v="1406330049"/>
    <x v="1409"/>
    <b v="0"/>
    <x v="5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1-30T16:00:00"/>
    <n v="1414511307"/>
    <x v="1410"/>
    <b v="0"/>
    <x v="21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0T20:17:00"/>
    <n v="1451723535"/>
    <x v="1411"/>
    <b v="0"/>
    <x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07:55:30"/>
    <n v="1392569730"/>
    <x v="1412"/>
    <b v="0"/>
    <x v="60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29T21:00:00"/>
    <n v="1286930435"/>
    <x v="1413"/>
    <b v="0"/>
    <x v="9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13:00:00"/>
    <n v="1483734100"/>
    <x v="1414"/>
    <b v="0"/>
    <x v="15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13:36:41"/>
    <n v="1386884201"/>
    <x v="1415"/>
    <b v="0"/>
    <x v="60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d v="2014-09-05T05:39:00"/>
    <n v="1405181320"/>
    <x v="1416"/>
    <b v="0"/>
    <x v="8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07:30:34"/>
    <n v="1406907034"/>
    <x v="1417"/>
    <b v="0"/>
    <x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d v="2014-11-08T13:13:23"/>
    <n v="1412885603"/>
    <x v="1418"/>
    <b v="1"/>
    <x v="27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0:47:46"/>
    <n v="1464943666"/>
    <x v="1419"/>
    <b v="0"/>
    <x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d v="2017-04-16T07:22:46"/>
    <n v="1488471766"/>
    <x v="1420"/>
    <b v="0"/>
    <x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d v="2015-10-21T04:45:33"/>
    <n v="1442839533"/>
    <x v="1421"/>
    <b v="0"/>
    <x v="20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d v="2017-03-24T12:59:18"/>
    <n v="1486504758"/>
    <x v="1422"/>
    <b v="0"/>
    <x v="15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1:34:33"/>
    <n v="1458761673"/>
    <x v="1423"/>
    <b v="0"/>
    <x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08:04:58"/>
    <n v="1445094298"/>
    <x v="1424"/>
    <b v="0"/>
    <x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6T20:36:18"/>
    <n v="1401770178"/>
    <x v="1425"/>
    <b v="0"/>
    <x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07:25:53"/>
    <n v="1417533953"/>
    <x v="1426"/>
    <b v="0"/>
    <x v="15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2T18:31:16"/>
    <n v="1429410676"/>
    <x v="1427"/>
    <b v="0"/>
    <x v="62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d v="2016-03-11T10:34:47"/>
    <n v="1455129287"/>
    <x v="1428"/>
    <b v="0"/>
    <x v="63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d v="2015-05-30T19:40:23"/>
    <n v="1429155623"/>
    <x v="1429"/>
    <b v="0"/>
    <x v="22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02:26:00"/>
    <n v="1418827324"/>
    <x v="1430"/>
    <b v="0"/>
    <x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d v="2010-09-01T18:00:00"/>
    <n v="1281317691"/>
    <x v="1431"/>
    <b v="0"/>
    <x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09:00:00"/>
    <n v="1477781724"/>
    <x v="1432"/>
    <b v="0"/>
    <x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d v="2015-03-01T13:47:19"/>
    <n v="1422222439"/>
    <x v="1433"/>
    <b v="1"/>
    <x v="5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7T16:00:00"/>
    <n v="1348864913"/>
    <x v="1434"/>
    <b v="0"/>
    <x v="22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d v="2015-12-10T14:12:46"/>
    <n v="1447193566"/>
    <x v="1435"/>
    <b v="0"/>
    <x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14:37:49"/>
    <n v="1358203069"/>
    <x v="1436"/>
    <b v="0"/>
    <x v="26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1:32:25"/>
    <n v="1468006345"/>
    <x v="1437"/>
    <b v="0"/>
    <x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05:00:00"/>
    <n v="1439827639"/>
    <x v="1438"/>
    <b v="0"/>
    <x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d v="2014-09-27T17:38:33"/>
    <n v="1409276313"/>
    <x v="1439"/>
    <b v="1"/>
    <x v="15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05:13:42"/>
    <n v="1420636422"/>
    <x v="1440"/>
    <b v="1"/>
    <x v="2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1:00:00"/>
    <n v="1275599812"/>
    <x v="1441"/>
    <b v="0"/>
    <x v="9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09T19:23:00"/>
    <n v="1418234646"/>
    <x v="1442"/>
    <b v="0"/>
    <x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1T22:59:00"/>
    <n v="1445483246"/>
    <x v="1443"/>
    <b v="0"/>
    <x v="64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09T20:59:00"/>
    <n v="1426792563"/>
    <x v="1444"/>
    <b v="0"/>
    <x v="16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1:38:00"/>
    <n v="1416419916"/>
    <x v="1445"/>
    <b v="1"/>
    <x v="65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d v="2016-10-08T06:43:32"/>
    <n v="1472481812"/>
    <x v="1446"/>
    <b v="0"/>
    <x v="37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06:25:00"/>
    <n v="1462585315"/>
    <x v="1447"/>
    <b v="0"/>
    <x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0:51:00"/>
    <n v="1484484219"/>
    <x v="1448"/>
    <b v="0"/>
    <x v="9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d v="2017-03-12T11:00:00"/>
    <n v="1485966688"/>
    <x v="1449"/>
    <b v="0"/>
    <x v="66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d v="2015-02-04T03:50:18"/>
    <n v="1420458618"/>
    <x v="1450"/>
    <b v="0"/>
    <x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0:21:44"/>
    <n v="1320776504"/>
    <x v="1451"/>
    <b v="0"/>
    <x v="13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d v="2016-02-17T04:04:39"/>
    <n v="1453118679"/>
    <x v="1452"/>
    <b v="0"/>
    <x v="67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d v="2014-06-12T20:00:00"/>
    <n v="1399909127"/>
    <x v="1453"/>
    <b v="0"/>
    <x v="68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15:00:00"/>
    <n v="1430405903"/>
    <x v="1454"/>
    <b v="0"/>
    <x v="8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0:48:00"/>
    <n v="1428340931"/>
    <x v="1455"/>
    <b v="0"/>
    <x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d v="2012-02-21T14:46:14"/>
    <n v="1328049974"/>
    <x v="1456"/>
    <b v="0"/>
    <x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02:36:23"/>
    <n v="1474886183"/>
    <x v="1457"/>
    <b v="0"/>
    <x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d v="2017-04-09T17:00:00"/>
    <n v="1488847514"/>
    <x v="1458"/>
    <b v="0"/>
    <x v="27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15:14:16"/>
    <n v="1420586056"/>
    <x v="1459"/>
    <b v="0"/>
    <x v="25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1:21:54"/>
    <n v="1400786514"/>
    <x v="1460"/>
    <b v="0"/>
    <x v="69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09T16:35:00"/>
    <n v="1454978100"/>
    <x v="1461"/>
    <b v="0"/>
    <x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1:17:37"/>
    <n v="1362860257"/>
    <x v="1462"/>
    <b v="0"/>
    <x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08:19:39"/>
    <n v="1394039979"/>
    <x v="1463"/>
    <b v="0"/>
    <x v="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d v="2014-12-28T07:22:29"/>
    <n v="1417101749"/>
    <x v="1464"/>
    <b v="0"/>
    <x v="37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09T21:28:57"/>
    <n v="1465536537"/>
    <x v="1465"/>
    <b v="0"/>
    <x v="26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1:52:44"/>
    <n v="1455220364"/>
    <x v="1466"/>
    <b v="0"/>
    <x v="15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d v="2015-07-15T23:56:00"/>
    <n v="1434445937"/>
    <x v="1467"/>
    <b v="0"/>
    <x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15:31:11"/>
    <n v="1426203071"/>
    <x v="1468"/>
    <b v="0"/>
    <x v="16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1:10:10"/>
    <n v="1408389010"/>
    <x v="1469"/>
    <b v="0"/>
    <x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3T21:51:40"/>
    <n v="1485323500"/>
    <x v="1470"/>
    <b v="0"/>
    <x v="40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13:44:14"/>
    <n v="1432763054"/>
    <x v="1471"/>
    <b v="0"/>
    <x v="9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d v="2015-05-24T00:18:52"/>
    <n v="1429863532"/>
    <x v="1472"/>
    <b v="0"/>
    <x v="40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8T22:00:00"/>
    <n v="1469718841"/>
    <x v="1473"/>
    <b v="0"/>
    <x v="2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d v="2016-06-17T15:00:00"/>
    <n v="1463469062"/>
    <x v="1474"/>
    <b v="0"/>
    <x v="3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0:41:12"/>
    <n v="1457725272"/>
    <x v="1475"/>
    <b v="0"/>
    <x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d v="2016-01-06T14:50:13"/>
    <n v="1449528613"/>
    <x v="1476"/>
    <b v="0"/>
    <x v="3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1:32:19"/>
    <n v="1463686339"/>
    <x v="1477"/>
    <b v="0"/>
    <x v="9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09T16:00:00"/>
    <n v="1447698300"/>
    <x v="1478"/>
    <b v="0"/>
    <x v="27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04:09:11"/>
    <n v="1418818151"/>
    <x v="1479"/>
    <b v="0"/>
    <x v="15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8T17:18:59"/>
    <n v="1381364339"/>
    <x v="1480"/>
    <b v="0"/>
    <x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6T18:39:00"/>
    <n v="1422383318"/>
    <x v="1481"/>
    <b v="0"/>
    <x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d v="2015-06-30T13:06:08"/>
    <n v="1431810368"/>
    <x v="1482"/>
    <b v="0"/>
    <x v="7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5T20:59:00"/>
    <n v="1442593427"/>
    <x v="1483"/>
    <b v="0"/>
    <x v="8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d v="2014-07-30T15:00:00"/>
    <n v="1403724820"/>
    <x v="1484"/>
    <b v="0"/>
    <x v="16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d v="2016-06-19T06:30:46"/>
    <n v="1463754646"/>
    <x v="1485"/>
    <b v="0"/>
    <x v="7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2T23:04:10"/>
    <n v="1400051050"/>
    <x v="1486"/>
    <b v="0"/>
    <x v="39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2T23:38:56"/>
    <n v="1464939536"/>
    <x v="1487"/>
    <b v="0"/>
    <x v="27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06:00:00"/>
    <n v="1458050450"/>
    <x v="1488"/>
    <b v="0"/>
    <x v="72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08:38:09"/>
    <n v="1430239089"/>
    <x v="1489"/>
    <b v="0"/>
    <x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d v="2014-07-01T11:00:00"/>
    <n v="1401354597"/>
    <x v="1490"/>
    <b v="0"/>
    <x v="9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02:47:14"/>
    <n v="1460458034"/>
    <x v="1491"/>
    <b v="0"/>
    <x v="8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0:34:13"/>
    <n v="1421829253"/>
    <x v="1492"/>
    <b v="1"/>
    <x v="7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3T23:50:33"/>
    <n v="1449388233"/>
    <x v="1493"/>
    <b v="1"/>
    <x v="42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d v="2014-12-23T17:29:45"/>
    <n v="1416360585"/>
    <x v="1494"/>
    <b v="0"/>
    <x v="36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12:54:43"/>
    <n v="1465160083"/>
    <x v="1495"/>
    <b v="0"/>
    <x v="15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04:10:00"/>
    <n v="1447429868"/>
    <x v="1496"/>
    <b v="1"/>
    <x v="42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1T20:33:11"/>
    <n v="1452659591"/>
    <x v="1497"/>
    <b v="0"/>
    <x v="9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4T23:00:00"/>
    <n v="1467387705"/>
    <x v="1498"/>
    <b v="0"/>
    <x v="73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d v="2017-02-03T15:51:20"/>
    <n v="1480981880"/>
    <x v="1499"/>
    <b v="0"/>
    <x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12:56:40"/>
    <n v="1408395400"/>
    <x v="1500"/>
    <b v="0"/>
    <x v="8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4T19:09:34"/>
    <n v="1450235374"/>
    <x v="1501"/>
    <b v="0"/>
    <x v="10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d v="2016-02-11T15:22:17"/>
    <n v="1453936937"/>
    <x v="1502"/>
    <b v="0"/>
    <x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d v="2011-07-08T13:00:00"/>
    <n v="1304888771"/>
    <x v="1503"/>
    <b v="0"/>
    <x v="37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12:00:34"/>
    <n v="1415995234"/>
    <x v="1504"/>
    <b v="0"/>
    <x v="8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02:17:59"/>
    <n v="1411467479"/>
    <x v="1505"/>
    <b v="0"/>
    <x v="37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1:11:07"/>
    <n v="1395774667"/>
    <x v="1506"/>
    <b v="0"/>
    <x v="74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7T19:02:08"/>
    <n v="1360119728"/>
    <x v="1507"/>
    <b v="0"/>
    <x v="18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3T20:39:40"/>
    <n v="1455428380"/>
    <x v="1508"/>
    <b v="0"/>
    <x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05:45:23"/>
    <n v="1330440323"/>
    <x v="1509"/>
    <b v="0"/>
    <x v="2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d v="2016-12-31T18:46:11"/>
    <n v="1480646771"/>
    <x v="1510"/>
    <b v="0"/>
    <x v="18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14:15:45"/>
    <n v="1360106145"/>
    <x v="1511"/>
    <b v="0"/>
    <x v="46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d v="2015-08-03T07:35:24"/>
    <n v="1433432124"/>
    <x v="1512"/>
    <b v="0"/>
    <x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07:15:32"/>
    <n v="1473174932"/>
    <x v="1513"/>
    <b v="0"/>
    <x v="46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09T17:41:35"/>
    <n v="1410396095"/>
    <x v="1514"/>
    <b v="0"/>
    <x v="52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4-12-31T22:59:00"/>
    <n v="1417558804"/>
    <x v="1515"/>
    <b v="0"/>
    <x v="10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14:42:02"/>
    <n v="1413495722"/>
    <x v="1516"/>
    <b v="0"/>
    <x v="33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0:54:42"/>
    <n v="1483124082"/>
    <x v="1517"/>
    <b v="0"/>
    <x v="22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6T20:32:45"/>
    <n v="1397709165"/>
    <x v="1518"/>
    <b v="0"/>
    <x v="5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d v="2014-07-02T20:07:58"/>
    <n v="1401768478"/>
    <x v="1519"/>
    <b v="0"/>
    <x v="7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d v="2015-10-09T07:38:43"/>
    <n v="1439221123"/>
    <x v="1520"/>
    <b v="0"/>
    <x v="75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d v="2014-07-11T08:00:00"/>
    <n v="1403810965"/>
    <x v="1521"/>
    <b v="0"/>
    <x v="5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d v="2015-01-03T20:43:58"/>
    <n v="1417754638"/>
    <x v="1522"/>
    <b v="0"/>
    <x v="18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06:56:15"/>
    <n v="1411224975"/>
    <x v="1523"/>
    <b v="0"/>
    <x v="18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15:02:02"/>
    <n v="1401231722"/>
    <x v="1524"/>
    <b v="0"/>
    <x v="41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12:08:00"/>
    <n v="1411587606"/>
    <x v="1525"/>
    <b v="0"/>
    <x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d v="2015-01-10T17:02:52"/>
    <n v="1418346172"/>
    <x v="1526"/>
    <b v="0"/>
    <x v="50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06:43:57"/>
    <n v="1425570237"/>
    <x v="1527"/>
    <b v="1"/>
    <x v="25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7T18:00:00"/>
    <n v="1408141245"/>
    <x v="1528"/>
    <b v="0"/>
    <x v="1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04:00:00"/>
    <n v="1416932133"/>
    <x v="1529"/>
    <b v="0"/>
    <x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08:41:49"/>
    <n v="1467736909"/>
    <x v="1530"/>
    <b v="0"/>
    <x v="43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05:48:09"/>
    <n v="1453211289"/>
    <x v="1531"/>
    <b v="1"/>
    <x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d v="2016-08-19T08:00:50"/>
    <n v="1467734450"/>
    <x v="1532"/>
    <b v="0"/>
    <x v="25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15:42:00"/>
    <n v="1405393356"/>
    <x v="1533"/>
    <b v="0"/>
    <x v="7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09:13:56"/>
    <n v="1399482836"/>
    <x v="1534"/>
    <b v="1"/>
    <x v="40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d v="2017-04-08T04:54:05"/>
    <n v="1489067645"/>
    <x v="1535"/>
    <b v="0"/>
    <x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04:57:05"/>
    <n v="1423231025"/>
    <x v="1536"/>
    <b v="0"/>
    <x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6T16:43:00"/>
    <n v="1466205262"/>
    <x v="1537"/>
    <b v="0"/>
    <x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0T18:53:41"/>
    <n v="1421031221"/>
    <x v="1538"/>
    <b v="0"/>
    <x v="58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14:45:43"/>
    <n v="1468622743"/>
    <x v="1539"/>
    <b v="0"/>
    <x v="5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0T22:59:00"/>
    <n v="1435383457"/>
    <x v="1540"/>
    <b v="0"/>
    <x v="9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0:49:00"/>
    <n v="1452008599"/>
    <x v="1541"/>
    <b v="0"/>
    <x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d v="2017-03-16T08:01:01"/>
    <n v="1487091661"/>
    <x v="1542"/>
    <b v="0"/>
    <x v="26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8T21:23:11"/>
    <n v="1433395391"/>
    <x v="1543"/>
    <b v="1"/>
    <x v="5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07:10:22"/>
    <n v="1441120222"/>
    <x v="1544"/>
    <b v="0"/>
    <x v="16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13:14:18"/>
    <n v="1428614058"/>
    <x v="1545"/>
    <b v="0"/>
    <x v="14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1:36:29"/>
    <n v="1442604989"/>
    <x v="1546"/>
    <b v="1"/>
    <x v="77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7T20:59:00"/>
    <n v="1454996887"/>
    <x v="1547"/>
    <b v="0"/>
    <x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2-28T19:00:00"/>
    <n v="1422374420"/>
    <x v="1548"/>
    <b v="0"/>
    <x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1:51:49"/>
    <n v="1406058798"/>
    <x v="1549"/>
    <b v="0"/>
    <x v="13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08:04:00"/>
    <n v="1415341464"/>
    <x v="1550"/>
    <b v="0"/>
    <x v="16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3T19:34:59"/>
    <n v="1424579699"/>
    <x v="1551"/>
    <b v="0"/>
    <x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d v="2016-05-04T15:00:50"/>
    <n v="1459810850"/>
    <x v="1552"/>
    <b v="0"/>
    <x v="14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d v="2016-09-28T14:24:55"/>
    <n v="1472509495"/>
    <x v="1553"/>
    <b v="0"/>
    <x v="58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0:12:24"/>
    <n v="1434478344"/>
    <x v="1554"/>
    <b v="0"/>
    <x v="15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12:10:58"/>
    <n v="1454188258"/>
    <x v="1555"/>
    <b v="0"/>
    <x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2T20:42:12"/>
    <n v="1454042532"/>
    <x v="1556"/>
    <b v="0"/>
    <x v="9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06:00:00"/>
    <n v="1474027501"/>
    <x v="1557"/>
    <b v="0"/>
    <x v="78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0T16:12:06"/>
    <n v="1435363926"/>
    <x v="1558"/>
    <b v="0"/>
    <x v="13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d v="2015-08-15T05:22:00"/>
    <n v="1436793939"/>
    <x v="1559"/>
    <b v="0"/>
    <x v="7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2T16:42:23"/>
    <n v="1401756143"/>
    <x v="1560"/>
    <b v="0"/>
    <x v="20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d v="2015-01-08T12:58:03"/>
    <n v="1418158683"/>
    <x v="1561"/>
    <b v="0"/>
    <x v="7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07:33:51"/>
    <n v="1400600031"/>
    <x v="1562"/>
    <b v="0"/>
    <x v="23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14:08:38"/>
    <n v="1406239718"/>
    <x v="1563"/>
    <b v="0"/>
    <x v="9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3-31T22:59:00"/>
    <n v="1456732225"/>
    <x v="1564"/>
    <b v="0"/>
    <x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03:13:07"/>
    <n v="1457352787"/>
    <x v="1565"/>
    <b v="0"/>
    <x v="80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07:51:50"/>
    <n v="1405266710"/>
    <x v="1566"/>
    <b v="0"/>
    <x v="18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6T17:21:53"/>
    <n v="1472001713"/>
    <x v="1567"/>
    <b v="0"/>
    <x v="16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d v="2011-08-06T06:38:56"/>
    <n v="1310049536"/>
    <x v="1568"/>
    <b v="0"/>
    <x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1T21:06:14"/>
    <n v="1456121174"/>
    <x v="1569"/>
    <b v="0"/>
    <x v="59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1T17:53:58"/>
    <n v="1405217355"/>
    <x v="1570"/>
    <b v="0"/>
    <x v="13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3T19:30:00"/>
    <n v="1409747154"/>
    <x v="1571"/>
    <b v="0"/>
    <x v="1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14:00:00"/>
    <n v="1403562705"/>
    <x v="1572"/>
    <b v="0"/>
    <x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06:22:27"/>
    <n v="1401978147"/>
    <x v="1573"/>
    <b v="0"/>
    <x v="8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04:35:13"/>
    <n v="1382528113"/>
    <x v="1574"/>
    <b v="0"/>
    <x v="81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08:13:11"/>
    <n v="1436285591"/>
    <x v="1575"/>
    <b v="0"/>
    <x v="5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07:10:00"/>
    <n v="1421853518"/>
    <x v="1576"/>
    <b v="0"/>
    <x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09:07:13"/>
    <n v="1315588033"/>
    <x v="1577"/>
    <b v="0"/>
    <x v="20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12:09:13"/>
    <n v="1422043753"/>
    <x v="1578"/>
    <b v="0"/>
    <x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09:04:21"/>
    <n v="1479143061"/>
    <x v="1579"/>
    <b v="0"/>
    <x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d v="2016-08-02T17:30:00"/>
    <n v="1467325053"/>
    <x v="1580"/>
    <b v="0"/>
    <x v="82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13:37:03"/>
    <n v="1343425023"/>
    <x v="1581"/>
    <b v="0"/>
    <x v="15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5T20:59:00"/>
    <n v="1451684437"/>
    <x v="1582"/>
    <b v="0"/>
    <x v="9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5T20:00:00"/>
    <n v="1432640342"/>
    <x v="1583"/>
    <b v="0"/>
    <x v="15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06:07:06"/>
    <n v="1427724426"/>
    <x v="1584"/>
    <b v="0"/>
    <x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04:00:15"/>
    <n v="1373457615"/>
    <x v="1585"/>
    <b v="0"/>
    <x v="83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14:08:58"/>
    <n v="1474150138"/>
    <x v="1586"/>
    <b v="0"/>
    <x v="27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03:39:39"/>
    <n v="1404560379"/>
    <x v="1587"/>
    <b v="1"/>
    <x v="7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15:19:28"/>
    <n v="1454541568"/>
    <x v="1588"/>
    <b v="0"/>
    <x v="41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d v="2017-02-20T10:00:00"/>
    <n v="1482444295"/>
    <x v="1589"/>
    <b v="0"/>
    <x v="26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d v="2015-12-05T14:28:22"/>
    <n v="1446762502"/>
    <x v="1590"/>
    <b v="0"/>
    <x v="21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1:32:31"/>
    <n v="1430767951"/>
    <x v="1591"/>
    <b v="0"/>
    <x v="1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3T17:55:55"/>
    <n v="1454464555"/>
    <x v="1592"/>
    <b v="0"/>
    <x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14:29:09"/>
    <n v="1415053749"/>
    <x v="1593"/>
    <b v="0"/>
    <x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1:26:20"/>
    <n v="1431113180"/>
    <x v="1594"/>
    <b v="0"/>
    <x v="9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07:28:02"/>
    <n v="1430494082"/>
    <x v="1595"/>
    <b v="0"/>
    <x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04:36:20"/>
    <n v="1456839380"/>
    <x v="1596"/>
    <b v="0"/>
    <x v="25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02:47:48"/>
    <n v="1467024468"/>
    <x v="1597"/>
    <b v="0"/>
    <x v="15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12:39:10"/>
    <n v="1312490350"/>
    <x v="1598"/>
    <b v="0"/>
    <x v="13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3T20:00:00"/>
    <n v="1465533672"/>
    <x v="1599"/>
    <b v="0"/>
    <x v="7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d v="2017-04-09T15:47:28"/>
    <n v="1489193248"/>
    <x v="1600"/>
    <b v="0"/>
    <x v="36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5T16:00:00"/>
    <n v="1410750855"/>
    <x v="1601"/>
    <b v="1"/>
    <x v="84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0:13:22"/>
    <n v="1478106802"/>
    <x v="1602"/>
    <b v="0"/>
    <x v="13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d v="2015-12-16T12:18:00"/>
    <n v="1448565459"/>
    <x v="1603"/>
    <b v="0"/>
    <x v="85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06:32:50"/>
    <n v="1473517970"/>
    <x v="1604"/>
    <b v="1"/>
    <x v="86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08:21:00"/>
    <n v="1458147982"/>
    <x v="1605"/>
    <b v="0"/>
    <x v="7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5T21:08:50"/>
    <n v="1401685730"/>
    <x v="1606"/>
    <b v="0"/>
    <x v="3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d v="2017-03-26T12:14:45"/>
    <n v="1487970885"/>
    <x v="1607"/>
    <b v="0"/>
    <x v="87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1T22:00:00"/>
    <n v="1480283321"/>
    <x v="1608"/>
    <b v="0"/>
    <x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d v="2017-04-03T19:38:41"/>
    <n v="1489376321"/>
    <x v="1609"/>
    <b v="0"/>
    <x v="8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d v="2016-02-09T12:00:00"/>
    <n v="1452631647"/>
    <x v="1610"/>
    <b v="0"/>
    <x v="77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04:43:13"/>
    <n v="1409143393"/>
    <x v="1611"/>
    <b v="0"/>
    <x v="46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09:48:15"/>
    <n v="1432403295"/>
    <x v="1612"/>
    <b v="0"/>
    <x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5T17:37:14"/>
    <n v="1418002634"/>
    <x v="1613"/>
    <b v="0"/>
    <x v="15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1:58:01"/>
    <n v="1412189881"/>
    <x v="1614"/>
    <b v="0"/>
    <x v="8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d v="2016-07-27T14:00:00"/>
    <n v="1467151204"/>
    <x v="1615"/>
    <b v="0"/>
    <x v="82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14:46:32"/>
    <n v="1434840392"/>
    <x v="1616"/>
    <b v="0"/>
    <x v="26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5-31T17:44:24"/>
    <n v="1399427064"/>
    <x v="1617"/>
    <b v="1"/>
    <x v="40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15:30:40"/>
    <n v="1411515040"/>
    <x v="1618"/>
    <b v="1"/>
    <x v="3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d v="2015-09-30T20:59:00"/>
    <n v="1441022120"/>
    <x v="1619"/>
    <b v="0"/>
    <x v="88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6T22:40:34"/>
    <n v="1474958434"/>
    <x v="1620"/>
    <b v="0"/>
    <x v="13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1T22:59:00"/>
    <n v="1445358903"/>
    <x v="1621"/>
    <b v="0"/>
    <x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d v="2016-07-06T07:00:58"/>
    <n v="1465225258"/>
    <x v="1622"/>
    <b v="0"/>
    <x v="22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6-30T22:00:00"/>
    <n v="1400600840"/>
    <x v="1623"/>
    <b v="0"/>
    <x v="65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08:18:54"/>
    <n v="1344961134"/>
    <x v="1624"/>
    <b v="0"/>
    <x v="7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4-12-31T20:59:00"/>
    <n v="1417410964"/>
    <x v="1625"/>
    <b v="0"/>
    <x v="89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0:16:56"/>
    <n v="1450203416"/>
    <x v="1626"/>
    <b v="0"/>
    <x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d v="2017-04-07T10:45:38"/>
    <n v="1489517138"/>
    <x v="1627"/>
    <b v="0"/>
    <x v="7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5T21:37:27"/>
    <n v="1440826647"/>
    <x v="1628"/>
    <b v="0"/>
    <x v="5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15:42:48"/>
    <n v="1337125368"/>
    <x v="1629"/>
    <b v="0"/>
    <x v="51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04:08:19"/>
    <n v="1366200499"/>
    <x v="1630"/>
    <b v="0"/>
    <x v="90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03:50:52"/>
    <n v="1397217052"/>
    <x v="1631"/>
    <b v="1"/>
    <x v="27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12:00:00"/>
    <n v="1413477228"/>
    <x v="1632"/>
    <b v="0"/>
    <x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02:32:46"/>
    <n v="1464172366"/>
    <x v="1633"/>
    <b v="1"/>
    <x v="91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05:56:40"/>
    <n v="1405432600"/>
    <x v="1634"/>
    <b v="0"/>
    <x v="92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15:00:00"/>
    <n v="1446506080"/>
    <x v="1635"/>
    <b v="0"/>
    <x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05:05:19"/>
    <n v="1483362319"/>
    <x v="1636"/>
    <b v="0"/>
    <x v="9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04:07:39"/>
    <n v="1411042059"/>
    <x v="1637"/>
    <b v="0"/>
    <x v="7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d v="2016-07-01T20:00:00"/>
    <n v="1464763109"/>
    <x v="1638"/>
    <b v="0"/>
    <x v="75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d v="2017-03-27T08:16:59"/>
    <n v="1488820619"/>
    <x v="1639"/>
    <b v="0"/>
    <x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06:02:55"/>
    <n v="1471096975"/>
    <x v="1640"/>
    <b v="0"/>
    <x v="14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d v="2014-05-31T19:59:00"/>
    <n v="1398980941"/>
    <x v="1641"/>
    <b v="0"/>
    <x v="16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d v="2015-11-21T09:12:15"/>
    <n v="1444666335"/>
    <x v="1642"/>
    <b v="0"/>
    <x v="93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1:23:41"/>
    <n v="1352107421"/>
    <x v="1643"/>
    <b v="0"/>
    <x v="68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d v="2014-07-09T04:34:56"/>
    <n v="1402317296"/>
    <x v="1644"/>
    <b v="0"/>
    <x v="94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07:15:45"/>
    <n v="1425744945"/>
    <x v="1645"/>
    <b v="0"/>
    <x v="8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d v="2015-05-25T19:53:02"/>
    <n v="1427428382"/>
    <x v="1646"/>
    <b v="0"/>
    <x v="95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09:05:00"/>
    <n v="1436305452"/>
    <x v="1647"/>
    <b v="0"/>
    <x v="1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8T17:59:00"/>
    <n v="1465304483"/>
    <x v="1648"/>
    <b v="0"/>
    <x v="67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d v="2014-08-07T07:56:49"/>
    <n v="1404835009"/>
    <x v="1649"/>
    <b v="0"/>
    <x v="20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1:59:05"/>
    <n v="1483955945"/>
    <x v="1650"/>
    <b v="1"/>
    <x v="94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14:47:58"/>
    <n v="1429656478"/>
    <x v="1651"/>
    <b v="1"/>
    <x v="96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1-30T20:59:00"/>
    <n v="1254450706"/>
    <x v="1652"/>
    <b v="0"/>
    <x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5T22:58:27"/>
    <n v="1486191507"/>
    <x v="1653"/>
    <b v="0"/>
    <x v="7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0:29:26"/>
    <n v="1412879366"/>
    <x v="1654"/>
    <b v="0"/>
    <x v="37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13:22:21"/>
    <n v="1446150141"/>
    <x v="1655"/>
    <b v="0"/>
    <x v="15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06:00:34"/>
    <n v="1365084034"/>
    <x v="1656"/>
    <b v="0"/>
    <x v="23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0:55:56"/>
    <n v="1409338556"/>
    <x v="1657"/>
    <b v="0"/>
    <x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04:00:00"/>
    <n v="1445308730"/>
    <x v="1658"/>
    <b v="0"/>
    <x v="9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15:43:42"/>
    <n v="1440632622"/>
    <x v="1659"/>
    <b v="0"/>
    <x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7T19:00:10"/>
    <n v="1406170810"/>
    <x v="1660"/>
    <b v="0"/>
    <x v="97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13:42:37"/>
    <n v="1364852557"/>
    <x v="1661"/>
    <b v="0"/>
    <x v="26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1T21:00:00"/>
    <n v="1476054568"/>
    <x v="1662"/>
    <b v="0"/>
    <x v="98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09-30T21:00:00"/>
    <n v="1441157592"/>
    <x v="1663"/>
    <b v="0"/>
    <x v="60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0T22:00:00"/>
    <n v="1426772928"/>
    <x v="1664"/>
    <b v="0"/>
    <x v="60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d v="2017-04-06T01:20:42"/>
    <n v="1488882042"/>
    <x v="1665"/>
    <b v="0"/>
    <x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03:46:41"/>
    <n v="1447933601"/>
    <x v="1666"/>
    <b v="0"/>
    <x v="2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15:28:26"/>
    <n v="1406417306"/>
    <x v="1667"/>
    <b v="0"/>
    <x v="26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d v="2016-06-28T01:41:35"/>
    <n v="1463218895"/>
    <x v="1668"/>
    <b v="0"/>
    <x v="72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1:00:00"/>
    <n v="1472711224"/>
    <x v="1669"/>
    <b v="0"/>
    <x v="43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06:49:05"/>
    <n v="1471272545"/>
    <x v="1670"/>
    <b v="1"/>
    <x v="25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04:02:11"/>
    <n v="1407931331"/>
    <x v="1671"/>
    <b v="0"/>
    <x v="9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d v="2016-07-21T09:30:00"/>
    <n v="1466611108"/>
    <x v="1672"/>
    <b v="0"/>
    <x v="91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12:32:11"/>
    <n v="1385065931"/>
    <x v="1673"/>
    <b v="0"/>
    <x v="7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d v="2017-03-31T20:00:00"/>
    <n v="1488418990"/>
    <x v="1674"/>
    <b v="0"/>
    <x v="100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4T18:00:03"/>
    <n v="1408154403"/>
    <x v="1675"/>
    <b v="0"/>
    <x v="2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7-31T18:50:38"/>
    <n v="1402973438"/>
    <x v="1676"/>
    <b v="0"/>
    <x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14:00:00"/>
    <n v="1435876423"/>
    <x v="1677"/>
    <b v="0"/>
    <x v="29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07:54:40"/>
    <n v="1403538880"/>
    <x v="1678"/>
    <b v="0"/>
    <x v="23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06:17:00"/>
    <n v="1409753820"/>
    <x v="1679"/>
    <b v="0"/>
    <x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0:45:11"/>
    <n v="1406745911"/>
    <x v="1680"/>
    <b v="0"/>
    <x v="40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06:16:15"/>
    <n v="1444137375"/>
    <x v="1681"/>
    <b v="0"/>
    <x v="23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d v="2015-03-25T10:01:10"/>
    <n v="1424718070"/>
    <x v="1682"/>
    <b v="0"/>
    <x v="18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2T20:59:00"/>
    <n v="1402058739"/>
    <x v="1683"/>
    <b v="0"/>
    <x v="36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d v="2014-08-29T21:30:00"/>
    <n v="1405957098"/>
    <x v="1684"/>
    <b v="0"/>
    <x v="13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6T18:52:54"/>
    <n v="1402455174"/>
    <x v="1685"/>
    <b v="0"/>
    <x v="15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05:05:58"/>
    <n v="1485522358"/>
    <x v="1686"/>
    <b v="0"/>
    <x v="13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07:06:47"/>
    <n v="1443712007"/>
    <x v="1687"/>
    <b v="0"/>
    <x v="14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d v="2015-11-15T07:13:09"/>
    <n v="1444140789"/>
    <x v="1688"/>
    <b v="0"/>
    <x v="2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12:21:13"/>
    <n v="1460751673"/>
    <x v="1689"/>
    <b v="0"/>
    <x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14:45:00"/>
    <n v="1412081999"/>
    <x v="1690"/>
    <b v="1"/>
    <x v="101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d v="2015-04-13T09:17:52"/>
    <n v="1423765072"/>
    <x v="1691"/>
    <b v="0"/>
    <x v="42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12:47:52"/>
    <n v="1417207672"/>
    <x v="1692"/>
    <b v="0"/>
    <x v="7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5T19:10:00"/>
    <n v="1337095997"/>
    <x v="1693"/>
    <b v="0"/>
    <x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d v="2016-01-17T10:01:01"/>
    <n v="1450461661"/>
    <x v="1694"/>
    <b v="0"/>
    <x v="25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14:31:40"/>
    <n v="1399415500"/>
    <x v="1695"/>
    <b v="0"/>
    <x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d v="2016-12-22T23:59:00"/>
    <n v="1479684783"/>
    <x v="1696"/>
    <b v="0"/>
    <x v="102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1T21:59:00"/>
    <n v="1413838540"/>
    <x v="1697"/>
    <b v="0"/>
    <x v="14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d v="2014-12-05T10:30:29"/>
    <n v="1415212229"/>
    <x v="1698"/>
    <b v="0"/>
    <x v="103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13:38:16"/>
    <n v="1427405896"/>
    <x v="1699"/>
    <b v="0"/>
    <x v="8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09:05:53"/>
    <n v="1451927153"/>
    <x v="1700"/>
    <b v="0"/>
    <x v="42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d v="2014-12-11T08:31:10"/>
    <n v="1415723470"/>
    <x v="1701"/>
    <b v="0"/>
    <x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07:02:31"/>
    <n v="1463929351"/>
    <x v="1702"/>
    <b v="0"/>
    <x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09:28:00"/>
    <n v="1400547969"/>
    <x v="1703"/>
    <b v="0"/>
    <x v="18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d v="2015-03-12T03:07:43"/>
    <n v="1423570063"/>
    <x v="1704"/>
    <b v="0"/>
    <x v="104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6T21:06:39"/>
    <n v="1405746399"/>
    <x v="1705"/>
    <b v="0"/>
    <x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08:25:41"/>
    <n v="1457112341"/>
    <x v="1706"/>
    <b v="0"/>
    <x v="105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09:16:27"/>
    <n v="1335892587"/>
    <x v="1707"/>
    <b v="0"/>
    <x v="2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d v="2016-06-19T00:10:00"/>
    <n v="1463418120"/>
    <x v="1708"/>
    <b v="0"/>
    <x v="106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d v="2011-09-28T09:30:08"/>
    <n v="1312047008"/>
    <x v="1709"/>
    <b v="0"/>
    <x v="25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3T20:00:11"/>
    <n v="1450152011"/>
    <x v="1710"/>
    <b v="0"/>
    <x v="10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d v="2016-08-23T12:54:00"/>
    <n v="1469289685"/>
    <x v="1711"/>
    <b v="0"/>
    <x v="108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d v="2015-12-16T21:59:00"/>
    <n v="1447777514"/>
    <x v="1712"/>
    <b v="0"/>
    <x v="36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2T18:00:00"/>
    <n v="1420235311"/>
    <x v="1713"/>
    <b v="0"/>
    <x v="9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12:21:04"/>
    <n v="1417378864"/>
    <x v="1714"/>
    <b v="0"/>
    <x v="15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13:48:59"/>
    <n v="1427492939"/>
    <x v="1715"/>
    <b v="0"/>
    <x v="5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d v="2014-05-03T22:00:00"/>
    <n v="1396633284"/>
    <x v="1716"/>
    <b v="0"/>
    <x v="46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6T22:41:54"/>
    <n v="1382938914"/>
    <x v="1717"/>
    <b v="0"/>
    <x v="10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d v="2014-12-31T16:03:35"/>
    <n v="1415750615"/>
    <x v="1718"/>
    <b v="0"/>
    <x v="21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1:55:05"/>
    <n v="1336506905"/>
    <x v="1719"/>
    <b v="0"/>
    <x v="46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3T17:43:02"/>
    <n v="1421199782"/>
    <x v="1720"/>
    <b v="1"/>
    <x v="110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0:26:27"/>
    <n v="1477416387"/>
    <x v="1721"/>
    <b v="0"/>
    <x v="42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05:27:54"/>
    <n v="1378214874"/>
    <x v="1722"/>
    <b v="0"/>
    <x v="40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08:48:55"/>
    <n v="1417538935"/>
    <x v="1723"/>
    <b v="0"/>
    <x v="13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1T21:06:16"/>
    <n v="1320033976"/>
    <x v="1724"/>
    <b v="0"/>
    <x v="14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d v="2016-03-03T09:01:54"/>
    <n v="1454432514"/>
    <x v="1725"/>
    <b v="0"/>
    <x v="111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d v="2017-04-10T12:15:00"/>
    <n v="1488935245"/>
    <x v="1726"/>
    <b v="0"/>
    <x v="7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7T19:00:00"/>
    <n v="1432100004"/>
    <x v="1727"/>
    <b v="0"/>
    <x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7T16:23:53"/>
    <n v="1428539033"/>
    <x v="1728"/>
    <b v="0"/>
    <x v="7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5T22:03:36"/>
    <n v="1445922216"/>
    <x v="1729"/>
    <b v="0"/>
    <x v="112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06:10:48"/>
    <n v="1441894248"/>
    <x v="1730"/>
    <b v="0"/>
    <x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05:07:28"/>
    <n v="1462280848"/>
    <x v="1731"/>
    <b v="0"/>
    <x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d v="2016-11-30T12:15:19"/>
    <n v="1477509319"/>
    <x v="1732"/>
    <b v="0"/>
    <x v="113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06:00:00"/>
    <n v="1403822912"/>
    <x v="1733"/>
    <b v="0"/>
    <x v="21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13:05:00"/>
    <n v="1454173120"/>
    <x v="1734"/>
    <b v="0"/>
    <x v="40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d v="2015-03-13T16:50:01"/>
    <n v="1423705801"/>
    <x v="1735"/>
    <b v="0"/>
    <x v="9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2T20:59:00"/>
    <n v="1424488244"/>
    <x v="1736"/>
    <b v="0"/>
    <x v="8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02:47:15"/>
    <n v="1411379235"/>
    <x v="1737"/>
    <b v="0"/>
    <x v="17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08:00:00"/>
    <n v="1436355270"/>
    <x v="1738"/>
    <b v="0"/>
    <x v="21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7T22:00:00"/>
    <n v="1449436390"/>
    <x v="1739"/>
    <b v="1"/>
    <x v="112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1:00:00"/>
    <n v="1425512843"/>
    <x v="1740"/>
    <b v="0"/>
    <x v="18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d v="2017-04-02T17:00:00"/>
    <n v="1488387008"/>
    <x v="1741"/>
    <b v="0"/>
    <x v="37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d v="2016-12-20T23:59:00"/>
    <n v="1479218315"/>
    <x v="1742"/>
    <b v="1"/>
    <x v="114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06:18:38"/>
    <n v="1459520318"/>
    <x v="1743"/>
    <b v="0"/>
    <x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d v="2016-02-21T14:36:37"/>
    <n v="1453502197"/>
    <x v="1744"/>
    <b v="0"/>
    <x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14:04:24"/>
    <n v="1401401064"/>
    <x v="1745"/>
    <b v="0"/>
    <x v="21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04:01:08"/>
    <n v="1478257268"/>
    <x v="1746"/>
    <b v="0"/>
    <x v="115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4T16:03:01"/>
    <n v="1415145781"/>
    <x v="1747"/>
    <b v="0"/>
    <x v="8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2T20:15:59"/>
    <n v="1443928559"/>
    <x v="1748"/>
    <b v="0"/>
    <x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02:32:59"/>
    <n v="1434537179"/>
    <x v="1749"/>
    <b v="1"/>
    <x v="25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04:00:00"/>
    <n v="1421596356"/>
    <x v="1750"/>
    <b v="0"/>
    <x v="18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d v="2017-04-05T10:14:37"/>
    <n v="1488827677"/>
    <x v="1751"/>
    <b v="1"/>
    <x v="10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d v="2015-12-29T12:00:00"/>
    <n v="1449000056"/>
    <x v="1752"/>
    <b v="0"/>
    <x v="61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3T22:59:00"/>
    <n v="1407271598"/>
    <x v="1753"/>
    <b v="0"/>
    <x v="67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19T22:59:00"/>
    <n v="1397854356"/>
    <x v="1754"/>
    <b v="0"/>
    <x v="11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03:27:00"/>
    <n v="1421339077"/>
    <x v="1755"/>
    <b v="0"/>
    <x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09:16:44"/>
    <n v="1444061804"/>
    <x v="1756"/>
    <b v="1"/>
    <x v="29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8T17:00:00"/>
    <n v="1475765867"/>
    <x v="1757"/>
    <b v="0"/>
    <x v="33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1:23:47"/>
    <n v="1427829827"/>
    <x v="1758"/>
    <b v="0"/>
    <x v="117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0:30:00"/>
    <n v="1416507211"/>
    <x v="1759"/>
    <b v="0"/>
    <x v="118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08:50:00"/>
    <n v="1443811268"/>
    <x v="1760"/>
    <b v="0"/>
    <x v="18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d v="2014-11-26T12:26:50"/>
    <n v="1414438010"/>
    <x v="1761"/>
    <b v="0"/>
    <x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05:01:24"/>
    <n v="1411131684"/>
    <x v="1762"/>
    <b v="0"/>
    <x v="55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08:36:20"/>
    <n v="1470242180"/>
    <x v="1763"/>
    <b v="1"/>
    <x v="37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14:59:00"/>
    <n v="1429558756"/>
    <x v="1764"/>
    <b v="0"/>
    <x v="20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d v="2015-10-02T10:00:00"/>
    <n v="1441048658"/>
    <x v="1765"/>
    <b v="1"/>
    <x v="111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d v="2016-04-20T13:11:16"/>
    <n v="1458594676"/>
    <x v="1766"/>
    <b v="0"/>
    <x v="7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0:27:06"/>
    <n v="1431973626"/>
    <x v="1767"/>
    <b v="0"/>
    <x v="13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1T20:59:00"/>
    <n v="1410141900"/>
    <x v="1768"/>
    <b v="0"/>
    <x v="15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08:26:12"/>
    <n v="1411143972"/>
    <x v="1769"/>
    <b v="0"/>
    <x v="36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13:11:27"/>
    <n v="1411333887"/>
    <x v="1770"/>
    <b v="0"/>
    <x v="3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7T18:22:42"/>
    <n v="1302661362"/>
    <x v="1771"/>
    <b v="0"/>
    <x v="15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12:29:37"/>
    <n v="1414438177"/>
    <x v="1772"/>
    <b v="0"/>
    <x v="52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09T21:00:00"/>
    <n v="1426050982"/>
    <x v="1773"/>
    <b v="0"/>
    <x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13:05:16"/>
    <n v="1408050316"/>
    <x v="1774"/>
    <b v="0"/>
    <x v="18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14:11:30"/>
    <n v="1399414290"/>
    <x v="1775"/>
    <b v="0"/>
    <x v="18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1:00:00"/>
    <n v="1486681708"/>
    <x v="1776"/>
    <b v="0"/>
    <x v="13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12:43:05"/>
    <n v="1406752985"/>
    <x v="1777"/>
    <b v="0"/>
    <x v="13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1:37:11"/>
    <n v="1419881831"/>
    <x v="1778"/>
    <b v="0"/>
    <x v="15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13:32:00"/>
    <n v="1273874306"/>
    <x v="1779"/>
    <b v="0"/>
    <x v="9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d v="2016-06-04T07:41:12"/>
    <n v="1461166872"/>
    <x v="1780"/>
    <b v="0"/>
    <x v="88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5T22:30:59"/>
    <n v="1382679059"/>
    <x v="1781"/>
    <b v="0"/>
    <x v="23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d v="2016-10-14T08:00:00"/>
    <n v="1473922541"/>
    <x v="1782"/>
    <b v="1"/>
    <x v="59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8T20:11:05"/>
    <n v="1419048665"/>
    <x v="1783"/>
    <b v="0"/>
    <x v="119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12:10:01"/>
    <n v="1440447001"/>
    <x v="1784"/>
    <b v="0"/>
    <x v="13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0:10:18"/>
    <n v="1467619818"/>
    <x v="1785"/>
    <b v="0"/>
    <x v="61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d v="2017-04-03T21:15:01"/>
    <n v="1488694501"/>
    <x v="1786"/>
    <b v="0"/>
    <x v="120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15:33:30"/>
    <n v="1462577610"/>
    <x v="1787"/>
    <b v="0"/>
    <x v="121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d v="2015-02-19T13:19:43"/>
    <n v="1421788783"/>
    <x v="1788"/>
    <b v="0"/>
    <x v="16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14:45:00"/>
    <n v="1442531217"/>
    <x v="1789"/>
    <b v="0"/>
    <x v="122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3T20:00:00"/>
    <n v="1418315852"/>
    <x v="1790"/>
    <b v="0"/>
    <x v="26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1:40:21"/>
    <n v="1458848421"/>
    <x v="1791"/>
    <b v="0"/>
    <x v="7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d v="2017-03-12T19:40:05"/>
    <n v="1484196005"/>
    <x v="1792"/>
    <b v="0"/>
    <x v="123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06:25:10"/>
    <n v="1462285510"/>
    <x v="1793"/>
    <b v="1"/>
    <x v="66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0T19:25:00"/>
    <n v="1419954240"/>
    <x v="1794"/>
    <b v="1"/>
    <x v="60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07:43:32"/>
    <n v="1476888212"/>
    <x v="1795"/>
    <b v="0"/>
    <x v="98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3T16:08:46"/>
    <n v="1425690526"/>
    <x v="1796"/>
    <b v="0"/>
    <x v="8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7T20:00:00"/>
    <n v="1438549026"/>
    <x v="1797"/>
    <b v="0"/>
    <x v="64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14:27:15"/>
    <n v="1451773635"/>
    <x v="1798"/>
    <b v="0"/>
    <x v="25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0T16:50:59"/>
    <n v="1431391859"/>
    <x v="1799"/>
    <b v="0"/>
    <x v="9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d v="2015-11-05T17:00:00"/>
    <n v="1443700648"/>
    <x v="1800"/>
    <b v="0"/>
    <x v="124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7-31T20:00:00"/>
    <n v="1273121283"/>
    <x v="1801"/>
    <b v="0"/>
    <x v="16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d v="2013-02-04T03:55:27"/>
    <n v="1357127727"/>
    <x v="1802"/>
    <b v="0"/>
    <x v="67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12:53:33"/>
    <n v="1471812813"/>
    <x v="1803"/>
    <b v="0"/>
    <x v="8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08:46:15"/>
    <n v="1330969575"/>
    <x v="1804"/>
    <b v="0"/>
    <x v="8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8T18:39:50"/>
    <n v="1418179190"/>
    <x v="1805"/>
    <b v="0"/>
    <x v="21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15:54:54"/>
    <n v="1385510094"/>
    <x v="1806"/>
    <b v="0"/>
    <x v="29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d v="2016-04-08T10:31:22"/>
    <n v="1457551882"/>
    <x v="1807"/>
    <b v="0"/>
    <x v="29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08:20:30"/>
    <n v="1483806030"/>
    <x v="1808"/>
    <b v="1"/>
    <x v="72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2T22:59:00"/>
    <n v="1399474134"/>
    <x v="1809"/>
    <b v="1"/>
    <x v="75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1:59:00"/>
    <n v="1379990038"/>
    <x v="1810"/>
    <b v="0"/>
    <x v="100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09:11:59"/>
    <n v="1429290719"/>
    <x v="1811"/>
    <b v="0"/>
    <x v="13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13:00:00"/>
    <n v="1442062898"/>
    <x v="1812"/>
    <b v="0"/>
    <x v="40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1:50:54"/>
    <n v="1473105054"/>
    <x v="1813"/>
    <b v="0"/>
    <x v="47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1:00:00"/>
    <n v="1483634335"/>
    <x v="1814"/>
    <b v="0"/>
    <x v="125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8T21:00:00"/>
    <n v="1408986916"/>
    <x v="1815"/>
    <b v="0"/>
    <x v="33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07:21:16"/>
    <n v="1422631276"/>
    <x v="1816"/>
    <b v="0"/>
    <x v="22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0T20:00:00"/>
    <n v="1459467238"/>
    <x v="1817"/>
    <b v="0"/>
    <x v="39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08:06:23"/>
    <n v="1464105983"/>
    <x v="1818"/>
    <b v="0"/>
    <x v="30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09:11:40"/>
    <n v="1396631500"/>
    <x v="1819"/>
    <b v="0"/>
    <x v="81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15:00:00"/>
    <n v="1443042061"/>
    <x v="1820"/>
    <b v="0"/>
    <x v="126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12:00:39"/>
    <n v="1436472039"/>
    <x v="1821"/>
    <b v="0"/>
    <x v="127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07:45:46"/>
    <n v="1438789546"/>
    <x v="1822"/>
    <b v="0"/>
    <x v="27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d v="2017-04-09T03:49:54"/>
    <n v="1489150194"/>
    <x v="1823"/>
    <b v="0"/>
    <x v="8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d v="2016-12-14T07:00:23"/>
    <n v="1478095223"/>
    <x v="1824"/>
    <b v="0"/>
    <x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8T19:50:17"/>
    <n v="1440042617"/>
    <x v="1825"/>
    <b v="0"/>
    <x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d v="2016-07-03T19:40:24"/>
    <n v="1465011624"/>
    <x v="1826"/>
    <b v="0"/>
    <x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07:48:04"/>
    <n v="1404488884"/>
    <x v="1827"/>
    <b v="1"/>
    <x v="7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d v="2017-01-22T20:59:00"/>
    <n v="1481951853"/>
    <x v="1828"/>
    <b v="0"/>
    <x v="13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06:59:00"/>
    <n v="1413609292"/>
    <x v="1829"/>
    <b v="1"/>
    <x v="18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06:02:35"/>
    <n v="1485874955"/>
    <x v="1830"/>
    <b v="0"/>
    <x v="12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d v="2017-04-07T09:35:34"/>
    <n v="1488911734"/>
    <x v="1831"/>
    <b v="0"/>
    <x v="11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2T21:40:07"/>
    <n v="1424587207"/>
    <x v="1832"/>
    <b v="0"/>
    <x v="52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d v="2016-02-03T04:33:09"/>
    <n v="1453206789"/>
    <x v="1833"/>
    <b v="0"/>
    <x v="97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0:29:51"/>
    <n v="1480357791"/>
    <x v="1834"/>
    <b v="0"/>
    <x v="39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d v="2017-02-08T23:16:47"/>
    <n v="1483773407"/>
    <x v="1835"/>
    <b v="0"/>
    <x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14:30:00"/>
    <n v="1402784964"/>
    <x v="1836"/>
    <b v="0"/>
    <x v="16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d v="2015-02-04T15:22:29"/>
    <n v="1420500149"/>
    <x v="1837"/>
    <b v="0"/>
    <x v="129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13:00:49"/>
    <n v="1429477249"/>
    <x v="1838"/>
    <b v="0"/>
    <x v="15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05:12:57"/>
    <n v="1416057177"/>
    <x v="1839"/>
    <b v="1"/>
    <x v="1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7-31T23:00:00"/>
    <n v="1405024561"/>
    <x v="1840"/>
    <b v="0"/>
    <x v="7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d v="2017-03-26T15:59:00"/>
    <n v="1487734667"/>
    <x v="1841"/>
    <b v="0"/>
    <x v="26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d v="2017-03-20T10:07:27"/>
    <n v="1489428447"/>
    <x v="1842"/>
    <b v="0"/>
    <x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d v="2015-06-27T13:59:00"/>
    <n v="1433416830"/>
    <x v="1843"/>
    <b v="1"/>
    <x v="2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04:14:02"/>
    <n v="1476962042"/>
    <x v="1844"/>
    <b v="0"/>
    <x v="33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7T23:32:16"/>
    <n v="1422516736"/>
    <x v="1845"/>
    <b v="0"/>
    <x v="83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09-30T19:59:00"/>
    <n v="1410366708"/>
    <x v="1846"/>
    <b v="0"/>
    <x v="21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d v="2017-03-03T05:51:19"/>
    <n v="1485957079"/>
    <x v="1847"/>
    <b v="0"/>
    <x v="83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15:34:00"/>
    <n v="1451607071"/>
    <x v="1848"/>
    <b v="0"/>
    <x v="9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8T20:44:32"/>
    <n v="1354250672"/>
    <x v="1849"/>
    <b v="0"/>
    <x v="74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d v="2016-05-22T06:59:34"/>
    <n v="1461337174"/>
    <x v="1850"/>
    <b v="0"/>
    <x v="5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06:00:03"/>
    <n v="1467727203"/>
    <x v="1851"/>
    <b v="0"/>
    <x v="130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d v="2014-11-02T21:59:00"/>
    <n v="1413057980"/>
    <x v="1852"/>
    <b v="0"/>
    <x v="2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2T19:59:00"/>
    <n v="1409335497"/>
    <x v="1853"/>
    <b v="0"/>
    <x v="82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0T21:00:00"/>
    <n v="1441297645"/>
    <x v="1854"/>
    <b v="0"/>
    <x v="102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d v="2017-04-16T12:00:00"/>
    <n v="1488823488"/>
    <x v="1855"/>
    <b v="0"/>
    <x v="15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d v="2015-04-08T10:58:47"/>
    <n v="1425927527"/>
    <x v="1856"/>
    <b v="0"/>
    <x v="26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13:00:00"/>
    <n v="1407435418"/>
    <x v="1857"/>
    <b v="0"/>
    <x v="121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29T22:59:00"/>
    <n v="1480607607"/>
    <x v="1858"/>
    <b v="0"/>
    <x v="113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d v="2017-02-09T22:28:53"/>
    <n v="1484116133"/>
    <x v="1859"/>
    <b v="0"/>
    <x v="68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d v="2016-02-02T06:58:48"/>
    <n v="1451833128"/>
    <x v="1860"/>
    <b v="0"/>
    <x v="11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1:59:00"/>
    <n v="1465856639"/>
    <x v="1861"/>
    <b v="0"/>
    <x v="5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3T21:59:00"/>
    <n v="1445027346"/>
    <x v="1862"/>
    <b v="0"/>
    <x v="3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14:00:37"/>
    <n v="1425423637"/>
    <x v="1863"/>
    <b v="0"/>
    <x v="65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d v="2016-02-24T23:25:01"/>
    <n v="1453793101"/>
    <x v="1864"/>
    <b v="0"/>
    <x v="56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0:43:14"/>
    <n v="1410288194"/>
    <x v="1865"/>
    <b v="1"/>
    <x v="105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14:07:06"/>
    <n v="1424992026"/>
    <x v="1866"/>
    <b v="0"/>
    <x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04:22:05"/>
    <n v="1426681325"/>
    <x v="1867"/>
    <b v="0"/>
    <x v="7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7T20:59:00"/>
    <n v="1478016097"/>
    <x v="1868"/>
    <b v="0"/>
    <x v="131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d v="2016-11-09T15:22:12"/>
    <n v="1478298132"/>
    <x v="1869"/>
    <b v="0"/>
    <x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1:38:49"/>
    <n v="1421696329"/>
    <x v="1870"/>
    <b v="0"/>
    <x v="8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d v="2015-11-18T21:03:21"/>
    <n v="1444017801"/>
    <x v="1871"/>
    <b v="0"/>
    <x v="132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06:15:42"/>
    <n v="1421158542"/>
    <x v="1872"/>
    <b v="0"/>
    <x v="7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3T21:26:00"/>
    <n v="1430803560"/>
    <x v="1873"/>
    <b v="0"/>
    <x v="78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15:31:52"/>
    <n v="1405380712"/>
    <x v="1874"/>
    <b v="1"/>
    <x v="13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d v="2015-06-16T09:47:29"/>
    <n v="1431884849"/>
    <x v="1875"/>
    <b v="0"/>
    <x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14:32:09"/>
    <n v="1416954729"/>
    <x v="1876"/>
    <b v="0"/>
    <x v="25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0T21:59:00"/>
    <n v="1428082481"/>
    <x v="1877"/>
    <b v="0"/>
    <x v="134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5T17:49:22"/>
    <n v="1481939362"/>
    <x v="1878"/>
    <b v="0"/>
    <x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1-30T21:59:00"/>
    <n v="1446048367"/>
    <x v="1879"/>
    <b v="0"/>
    <x v="9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7T18:49:10"/>
    <n v="1439952550"/>
    <x v="1880"/>
    <b v="0"/>
    <x v="16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0:33:10"/>
    <n v="1455528790"/>
    <x v="1881"/>
    <b v="0"/>
    <x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09T22:59:00"/>
    <n v="1435970682"/>
    <x v="1882"/>
    <b v="1"/>
    <x v="135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8T21:37:12"/>
    <n v="1404970632"/>
    <x v="1883"/>
    <b v="0"/>
    <x v="8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1:04:10"/>
    <n v="1405674250"/>
    <x v="1884"/>
    <b v="0"/>
    <x v="136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4T20:59:00"/>
    <n v="1465398670"/>
    <x v="1885"/>
    <b v="1"/>
    <x v="119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08:53:35"/>
    <n v="1428944015"/>
    <x v="1886"/>
    <b v="0"/>
    <x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1:58:22"/>
    <n v="1432115902"/>
    <x v="1887"/>
    <b v="0"/>
    <x v="5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5T19:21:13"/>
    <n v="1421464873"/>
    <x v="1888"/>
    <b v="0"/>
    <x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15:26:00"/>
    <n v="1410305160"/>
    <x v="1889"/>
    <b v="1"/>
    <x v="32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d v="2014-12-04T02:58:54"/>
    <n v="1415098734"/>
    <x v="1890"/>
    <b v="0"/>
    <x v="137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0:00:00"/>
    <n v="1441111892"/>
    <x v="1891"/>
    <b v="0"/>
    <x v="95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05:25:00"/>
    <n v="1432072893"/>
    <x v="1892"/>
    <b v="0"/>
    <x v="21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0:56:00"/>
    <n v="1384887360"/>
    <x v="1893"/>
    <b v="0"/>
    <x v="1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05:39:49"/>
    <n v="1479217189"/>
    <x v="1894"/>
    <b v="1"/>
    <x v="83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d v="2016-07-09T15:49:58"/>
    <n v="1465516198"/>
    <x v="1895"/>
    <b v="0"/>
    <x v="13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07:01:14"/>
    <n v="1442847674"/>
    <x v="1896"/>
    <b v="0"/>
    <x v="8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1-31T18:54:00"/>
    <n v="1418824867"/>
    <x v="1897"/>
    <b v="0"/>
    <x v="139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0:43:38"/>
    <n v="1390589018"/>
    <x v="1898"/>
    <b v="0"/>
    <x v="5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d v="2016-10-01T06:58:37"/>
    <n v="1472569117"/>
    <x v="1899"/>
    <b v="0"/>
    <x v="11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1T17:00:00"/>
    <n v="1424221866"/>
    <x v="1900"/>
    <b v="0"/>
    <x v="60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1:48:21"/>
    <n v="1413053301"/>
    <x v="1901"/>
    <b v="0"/>
    <x v="140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4T18:30:53"/>
    <n v="1442284253"/>
    <x v="1902"/>
    <b v="0"/>
    <x v="52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14:35:11"/>
    <n v="1481322911"/>
    <x v="1903"/>
    <b v="0"/>
    <x v="23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d v="2015-10-30T06:59:43"/>
    <n v="1443538783"/>
    <x v="1904"/>
    <b v="0"/>
    <x v="14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d v="2017-03-18T22:00:00"/>
    <n v="1488459307"/>
    <x v="1905"/>
    <b v="0"/>
    <x v="46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8T20:00:00"/>
    <n v="1460219110"/>
    <x v="1906"/>
    <b v="0"/>
    <x v="42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07:55:27"/>
    <n v="1479830127"/>
    <x v="1907"/>
    <b v="0"/>
    <x v="142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d v="2016-12-25T03:00:00"/>
    <n v="1480800568"/>
    <x v="1908"/>
    <b v="0"/>
    <x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d v="2016-02-18T09:00:27"/>
    <n v="1453222827"/>
    <x v="1909"/>
    <b v="0"/>
    <x v="140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08:00:00"/>
    <n v="1381923548"/>
    <x v="1910"/>
    <b v="0"/>
    <x v="143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0:59:00"/>
    <n v="1463392828"/>
    <x v="1911"/>
    <b v="0"/>
    <x v="72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d v="2014-12-17T12:43:48"/>
    <n v="1415825028"/>
    <x v="1912"/>
    <b v="0"/>
    <x v="14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07:09:20"/>
    <n v="1465830560"/>
    <x v="1913"/>
    <b v="0"/>
    <x v="7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13:09:25"/>
    <n v="1426972165"/>
    <x v="1914"/>
    <b v="0"/>
    <x v="42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d v="2016-07-12T11:22:21"/>
    <n v="1467746541"/>
    <x v="1915"/>
    <b v="0"/>
    <x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d v="2016-01-25T11:00:34"/>
    <n v="1452193234"/>
    <x v="1916"/>
    <b v="0"/>
    <x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d v="2014-10-05T05:39:14"/>
    <n v="1409924354"/>
    <x v="1917"/>
    <b v="0"/>
    <x v="40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d v="2014-10-06T18:22:17"/>
    <n v="1408760537"/>
    <x v="1918"/>
    <b v="0"/>
    <x v="26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d v="2015-10-23T20:14:05"/>
    <n v="1443068045"/>
    <x v="1919"/>
    <b v="0"/>
    <x v="145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d v="2015-01-30T09:00:00"/>
    <n v="1419271458"/>
    <x v="1920"/>
    <b v="0"/>
    <x v="36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d v="2011-05-02T19:59:00"/>
    <n v="1297620584"/>
    <x v="1921"/>
    <b v="0"/>
    <x v="2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d v="2011-05-15T10:11:26"/>
    <n v="1302891086"/>
    <x v="1922"/>
    <b v="0"/>
    <x v="8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d v="2012-11-04T11:04:46"/>
    <n v="1350324286"/>
    <x v="1923"/>
    <b v="0"/>
    <x v="10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d v="2013-01-24T10:38:30"/>
    <n v="1356979110"/>
    <x v="1924"/>
    <b v="0"/>
    <x v="94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d v="2015-07-12T14:06:12"/>
    <n v="1435874772"/>
    <x v="1925"/>
    <b v="0"/>
    <x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d v="2010-07-19T08:00:00"/>
    <n v="1276480894"/>
    <x v="1926"/>
    <b v="1"/>
    <x v="75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d v="2015-05-07T16:52:52"/>
    <n v="1429318372"/>
    <x v="1927"/>
    <b v="0"/>
    <x v="13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d v="2014-09-13T01:37:21"/>
    <n v="1406713041"/>
    <x v="1928"/>
    <b v="0"/>
    <x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d v="2016-12-16T22:59:00"/>
    <n v="1478050429"/>
    <x v="1929"/>
    <b v="0"/>
    <x v="33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d v="2012-08-25T10:11:42"/>
    <n v="1343326302"/>
    <x v="1930"/>
    <b v="0"/>
    <x v="13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d v="2011-07-22T19:59:00"/>
    <n v="1309919526"/>
    <x v="1931"/>
    <b v="0"/>
    <x v="2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d v="2014-12-21T20:59:00"/>
    <n v="1416363886"/>
    <x v="1932"/>
    <b v="0"/>
    <x v="77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d v="2015-05-03T20:01:00"/>
    <n v="1427753265"/>
    <x v="1933"/>
    <b v="0"/>
    <x v="146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d v="2015-07-10T11:09:36"/>
    <n v="1433963376"/>
    <x v="1934"/>
    <b v="0"/>
    <x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d v="2015-04-14T11:00:33"/>
    <n v="1426446033"/>
    <x v="1935"/>
    <b v="0"/>
    <x v="21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d v="2015-02-16T11:58:29"/>
    <n v="1421524709"/>
    <x v="1936"/>
    <b v="0"/>
    <x v="7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d v="2015-11-25T06:57:11"/>
    <n v="1444831031"/>
    <x v="1937"/>
    <b v="0"/>
    <x v="25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d v="2016-11-30T18:23:31"/>
    <n v="1477963411"/>
    <x v="1938"/>
    <b v="0"/>
    <x v="75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d v="2016-02-14T23:59:00"/>
    <n v="1453925727"/>
    <x v="1939"/>
    <b v="0"/>
    <x v="9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d v="2012-01-15T21:00:00"/>
    <n v="1324329156"/>
    <x v="1940"/>
    <b v="0"/>
    <x v="31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d v="2012-03-03T07:39:25"/>
    <n v="1328197165"/>
    <x v="1941"/>
    <b v="0"/>
    <x v="40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d v="2011-06-13T16:35:27"/>
    <n v="1306283727"/>
    <x v="1942"/>
    <b v="0"/>
    <x v="22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d v="2017-03-16T13:37:10"/>
    <n v="1487111830"/>
    <x v="1943"/>
    <b v="0"/>
    <x v="13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d v="2014-01-31T11:01:00"/>
    <n v="1388084862"/>
    <x v="1944"/>
    <b v="0"/>
    <x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d v="2016-06-16T20:55:00"/>
    <n v="1464854398"/>
    <x v="1945"/>
    <b v="0"/>
    <x v="40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d v="2014-09-12T10:26:53"/>
    <n v="1407954413"/>
    <x v="1946"/>
    <b v="0"/>
    <x v="36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d v="2011-10-02T09:36:13"/>
    <n v="1312392973"/>
    <x v="1947"/>
    <b v="0"/>
    <x v="36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d v="2011-12-01T07:02:15"/>
    <n v="1317564135"/>
    <x v="1948"/>
    <b v="0"/>
    <x v="37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d v="2013-04-15T14:16:33"/>
    <n v="1364854593"/>
    <x v="1949"/>
    <b v="0"/>
    <x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d v="2017-03-02T08:49:11"/>
    <n v="1488214151"/>
    <x v="1950"/>
    <b v="0"/>
    <x v="8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d v="2015-04-18T05:55:20"/>
    <n v="1426773320"/>
    <x v="1951"/>
    <b v="0"/>
    <x v="18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d v="2013-11-15T21:39:33"/>
    <n v="1381984773"/>
    <x v="1952"/>
    <b v="0"/>
    <x v="8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d v="2013-05-08T18:27:33"/>
    <n v="1365474453"/>
    <x v="1953"/>
    <b v="0"/>
    <x v="29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d v="2012-11-10T10:57:49"/>
    <n v="1349978269"/>
    <x v="1954"/>
    <b v="0"/>
    <x v="112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d v="2015-10-10T14:28:04"/>
    <n v="1439332084"/>
    <x v="1955"/>
    <b v="0"/>
    <x v="15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d v="2013-03-29T14:54:52"/>
    <n v="1361577292"/>
    <x v="1956"/>
    <b v="0"/>
    <x v="7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d v="2016-04-22T06:52:00"/>
    <n v="1459431960"/>
    <x v="1957"/>
    <b v="0"/>
    <x v="20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d v="2015-04-19T20:50:00"/>
    <n v="1426711505"/>
    <x v="1958"/>
    <b v="0"/>
    <x v="81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d v="2015-03-09T13:49:21"/>
    <n v="1422917361"/>
    <x v="1959"/>
    <b v="0"/>
    <x v="65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d v="2014-09-23T14:08:55"/>
    <n v="1408918135"/>
    <x v="1960"/>
    <b v="0"/>
    <x v="94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d v="2015-03-27T07:24:52"/>
    <n v="1424881492"/>
    <x v="1961"/>
    <b v="0"/>
    <x v="43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d v="2014-05-11T19:59:00"/>
    <n v="1398802148"/>
    <x v="1962"/>
    <b v="0"/>
    <x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d v="2015-12-09T14:48:04"/>
    <n v="1446241684"/>
    <x v="1963"/>
    <b v="0"/>
    <x v="23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d v="2015-05-18T12:58:47"/>
    <n v="1428094727"/>
    <x v="1964"/>
    <b v="0"/>
    <x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d v="2015-01-23T19:00:00"/>
    <n v="1420774779"/>
    <x v="1965"/>
    <b v="0"/>
    <x v="7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d v="2016-03-04T15:57:26"/>
    <n v="1454543846"/>
    <x v="1966"/>
    <b v="0"/>
    <x v="25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d v="2016-06-20T00:41:21"/>
    <n v="1463820081"/>
    <x v="1967"/>
    <b v="0"/>
    <x v="22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d v="2016-01-07T05:47:00"/>
    <n v="1449150420"/>
    <x v="1968"/>
    <b v="0"/>
    <x v="20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d v="2017-01-31T10:00:00"/>
    <n v="1484682670"/>
    <x v="1969"/>
    <b v="0"/>
    <x v="15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d v="2016-10-14T13:10:47"/>
    <n v="1471295447"/>
    <x v="1970"/>
    <b v="0"/>
    <x v="1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d v="2014-07-16T15:27:21"/>
    <n v="1404948441"/>
    <x v="1971"/>
    <b v="1"/>
    <x v="25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d v="2015-11-28T10:00:28"/>
    <n v="1446573628"/>
    <x v="1972"/>
    <b v="0"/>
    <x v="2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d v="2014-07-19T12:38:50"/>
    <n v="1403210330"/>
    <x v="1973"/>
    <b v="0"/>
    <x v="34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d v="2016-04-05T00:34:06"/>
    <n v="1457429646"/>
    <x v="1974"/>
    <b v="0"/>
    <x v="5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d v="2016-06-12T09:00:00"/>
    <n v="1463771421"/>
    <x v="1975"/>
    <b v="0"/>
    <x v="22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d v="2014-05-18T06:39:33"/>
    <n v="1399387173"/>
    <x v="1976"/>
    <b v="0"/>
    <x v="16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d v="2014-12-10T12:49:12"/>
    <n v="1415652552"/>
    <x v="1977"/>
    <b v="0"/>
    <x v="26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d v="2016-05-06T12:17:35"/>
    <n v="1458245855"/>
    <x v="1978"/>
    <b v="0"/>
    <x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d v="2015-06-25T03:05:24"/>
    <n v="1432638324"/>
    <x v="1979"/>
    <b v="0"/>
    <x v="16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d v="2014-09-27T15:01:02"/>
    <n v="1409266862"/>
    <x v="1980"/>
    <b v="0"/>
    <x v="10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d v="2016-04-17T15:30:00"/>
    <n v="1459999656"/>
    <x v="1981"/>
    <b v="0"/>
    <x v="5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d v="2014-07-02T07:29:12"/>
    <n v="1401722952"/>
    <x v="1982"/>
    <b v="0"/>
    <x v="1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d v="2014-08-18T09:32:33"/>
    <n v="1405791153"/>
    <x v="1983"/>
    <b v="0"/>
    <x v="23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d v="2015-05-30T12:11:12"/>
    <n v="1430424672"/>
    <x v="1984"/>
    <b v="0"/>
    <x v="15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d v="2015-10-23T04:43:56"/>
    <n v="1443185036"/>
    <x v="1985"/>
    <b v="0"/>
    <x v="33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d v="2015-03-20T12:27:00"/>
    <n v="1425067296"/>
    <x v="1986"/>
    <b v="0"/>
    <x v="60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d v="2014-08-16T21:11:00"/>
    <n v="1406580436"/>
    <x v="1987"/>
    <b v="0"/>
    <x v="1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d v="2016-11-25T22:00:00"/>
    <n v="1479186575"/>
    <x v="1988"/>
    <b v="0"/>
    <x v="18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d v="2015-11-19T10:58:11"/>
    <n v="1445363891"/>
    <x v="1989"/>
    <b v="0"/>
    <x v="15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d v="2015-04-23T03:53:12"/>
    <n v="1424609592"/>
    <x v="1990"/>
    <b v="0"/>
    <x v="16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d v="2014-09-07T19:00:00"/>
    <n v="1407197670"/>
    <x v="1991"/>
    <b v="0"/>
    <x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d v="2014-07-04T03:00:00"/>
    <n v="1401910634"/>
    <x v="1992"/>
    <b v="0"/>
    <x v="18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d v="2015-09-15T02:06:00"/>
    <n v="1439924246"/>
    <x v="1993"/>
    <b v="0"/>
    <x v="2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d v="2016-04-10T12:00:00"/>
    <n v="1457881057"/>
    <x v="1994"/>
    <b v="0"/>
    <x v="36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d v="2015-03-07T11:57:37"/>
    <n v="1423166257"/>
    <x v="1995"/>
    <b v="0"/>
    <x v="25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d v="2014-06-28T06:05:24"/>
    <n v="1401372324"/>
    <x v="1996"/>
    <b v="0"/>
    <x v="14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d v="2016-11-17T03:36:34"/>
    <n v="1476786994"/>
    <x v="1997"/>
    <b v="0"/>
    <x v="13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d v="2015-06-21T05:41:22"/>
    <n v="1432302082"/>
    <x v="1998"/>
    <b v="0"/>
    <x v="5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d v="2016-12-05T06:10:54"/>
    <n v="1475759454"/>
    <x v="1999"/>
    <b v="0"/>
    <x v="9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d v="2016-03-31T09:17:36"/>
    <n v="1456856256"/>
    <x v="2000"/>
    <b v="0"/>
    <x v="13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d v="2014-07-30T03:18:30"/>
    <n v="1405509510"/>
    <x v="2001"/>
    <b v="0"/>
    <x v="67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d v="2016-06-17T06:00:00"/>
    <n v="1463418090"/>
    <x v="2002"/>
    <b v="0"/>
    <x v="20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d v="2014-06-28T06:09:34"/>
    <n v="1401372574"/>
    <x v="2003"/>
    <b v="0"/>
    <x v="14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d v="2016-05-20T19:59:00"/>
    <n v="1459446487"/>
    <x v="2004"/>
    <b v="0"/>
    <x v="1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d v="2016-02-02T03:29:44"/>
    <n v="1452598184"/>
    <x v="2005"/>
    <b v="0"/>
    <x v="16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d v="2014-12-23T13:08:45"/>
    <n v="1417208925"/>
    <x v="2006"/>
    <b v="0"/>
    <x v="36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d v="2014-07-23T23:00:00"/>
    <n v="1404337382"/>
    <x v="2007"/>
    <b v="0"/>
    <x v="37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d v="2016-09-03T12:57:09"/>
    <n v="1467752229"/>
    <x v="2008"/>
    <b v="0"/>
    <x v="33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d v="2015-08-10T15:00:00"/>
    <n v="1434625937"/>
    <x v="2009"/>
    <b v="0"/>
    <x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d v="2015-04-01T09:00:26"/>
    <n v="1425319226"/>
    <x v="2010"/>
    <b v="0"/>
    <x v="14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d v="2016-05-28T16:36:00"/>
    <n v="1462824832"/>
    <x v="2011"/>
    <b v="0"/>
    <x v="20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d v="2016-04-15T06:21:19"/>
    <n v="1458138079"/>
    <x v="2012"/>
    <b v="0"/>
    <x v="26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d v="2015-06-13T14:20:10"/>
    <n v="1431642010"/>
    <x v="2013"/>
    <b v="0"/>
    <x v="14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d v="2015-04-09T11:00:55"/>
    <n v="1427223655"/>
    <x v="2014"/>
    <b v="0"/>
    <x v="3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d v="2015-04-25T01:53:39"/>
    <n v="1424775219"/>
    <x v="2015"/>
    <b v="0"/>
    <x v="25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d v="2014-12-31T05:39:47"/>
    <n v="1414845587"/>
    <x v="2016"/>
    <b v="0"/>
    <x v="22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d v="2014-10-25T16:43:00"/>
    <n v="1410558948"/>
    <x v="2017"/>
    <b v="0"/>
    <x v="67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d v="2015-08-20T15:00:00"/>
    <n v="1437545657"/>
    <x v="2018"/>
    <b v="0"/>
    <x v="14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d v="2010-10-10T16:16:16"/>
    <n v="1282868176"/>
    <x v="2019"/>
    <b v="0"/>
    <x v="37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d v="2016-03-31T00:46:56"/>
    <n v="1456480016"/>
    <x v="2020"/>
    <b v="1"/>
    <x v="111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d v="2015-11-20T19:00:00"/>
    <n v="1444874768"/>
    <x v="2021"/>
    <b v="0"/>
    <x v="120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d v="2011-10-09T11:41:01"/>
    <n v="1315597261"/>
    <x v="2022"/>
    <b v="0"/>
    <x v="113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d v="2015-04-25T07:49:54"/>
    <n v="1424796594"/>
    <x v="2023"/>
    <b v="0"/>
    <x v="40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d v="2016-04-30T09:36:17"/>
    <n v="1459445777"/>
    <x v="2024"/>
    <b v="0"/>
    <x v="42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d v="2012-04-27T08:00:46"/>
    <n v="1332950446"/>
    <x v="2025"/>
    <b v="0"/>
    <x v="22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d v="2012-01-27T20:04:19"/>
    <n v="1322539459"/>
    <x v="2026"/>
    <b v="0"/>
    <x v="46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d v="2014-05-04T22:38:31"/>
    <n v="1396334311"/>
    <x v="2027"/>
    <b v="0"/>
    <x v="14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d v="2016-11-11T14:00:00"/>
    <n v="1477077946"/>
    <x v="2028"/>
    <b v="0"/>
    <x v="39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d v="2015-01-15T02:54:00"/>
    <n v="1418649019"/>
    <x v="2029"/>
    <b v="0"/>
    <x v="17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d v="2016-04-15T13:00:00"/>
    <n v="1460155212"/>
    <x v="2030"/>
    <b v="0"/>
    <x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d v="2015-07-11T06:30:00"/>
    <n v="1433934371"/>
    <x v="2031"/>
    <b v="1"/>
    <x v="94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d v="2016-05-17T13:27:59"/>
    <n v="1458336479"/>
    <x v="2032"/>
    <b v="0"/>
    <x v="51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d v="2012-05-26T17:59:57"/>
    <n v="1335491997"/>
    <x v="2033"/>
    <b v="0"/>
    <x v="37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d v="2014-10-20T00:00:34"/>
    <n v="1411200034"/>
    <x v="2034"/>
    <b v="0"/>
    <x v="127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d v="2014-01-07T18:08:00"/>
    <n v="1387403967"/>
    <x v="2035"/>
    <b v="0"/>
    <x v="41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d v="2013-09-05T19:59:00"/>
    <n v="1376003254"/>
    <x v="2036"/>
    <b v="0"/>
    <x v="13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d v="2015-07-27T14:59:00"/>
    <n v="1436380256"/>
    <x v="2037"/>
    <b v="0"/>
    <x v="55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d v="2014-07-27T17:00:00"/>
    <n v="1404769538"/>
    <x v="2038"/>
    <b v="0"/>
    <x v="10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d v="2015-10-06T14:17:05"/>
    <n v="1441577825"/>
    <x v="2039"/>
    <b v="0"/>
    <x v="33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d v="2014-08-08T05:54:00"/>
    <n v="1404680075"/>
    <x v="2040"/>
    <b v="0"/>
    <x v="90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d v="2014-09-27T19:23:00"/>
    <n v="1409030371"/>
    <x v="2041"/>
    <b v="0"/>
    <x v="23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d v="2012-06-26T10:00:00"/>
    <n v="1339098689"/>
    <x v="2042"/>
    <b v="0"/>
    <x v="3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d v="2011-08-01T10:46:23"/>
    <n v="1308336383"/>
    <x v="2043"/>
    <b v="0"/>
    <x v="3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d v="2015-03-06T14:49:34"/>
    <n v="1423090174"/>
    <x v="2044"/>
    <b v="0"/>
    <x v="23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d v="2015-03-22T14:35:47"/>
    <n v="1424043347"/>
    <x v="2045"/>
    <b v="1"/>
    <x v="14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d v="2015-07-26T10:19:19"/>
    <n v="1434478759"/>
    <x v="2046"/>
    <b v="1"/>
    <x v="112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d v="2016-06-05T22:01:07"/>
    <n v="1463032867"/>
    <x v="2047"/>
    <b v="0"/>
    <x v="37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d v="2015-09-04T11:00:10"/>
    <n v="1438801210"/>
    <x v="2048"/>
    <b v="0"/>
    <x v="102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d v="2014-11-26T19:00:00"/>
    <n v="1414599886"/>
    <x v="2049"/>
    <b v="0"/>
    <x v="86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d v="2015-01-11T12:53:30"/>
    <n v="1419281610"/>
    <x v="2050"/>
    <b v="0"/>
    <x v="60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d v="2015-09-14T13:00:00"/>
    <n v="1439530776"/>
    <x v="2051"/>
    <b v="0"/>
    <x v="60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d v="2011-09-30T19:00:00"/>
    <n v="1314989557"/>
    <x v="2052"/>
    <b v="0"/>
    <x v="22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d v="2014-08-31T07:47:58"/>
    <n v="1406908078"/>
    <x v="2053"/>
    <b v="0"/>
    <x v="77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d v="2014-05-09T14:00:00"/>
    <n v="1396906530"/>
    <x v="2054"/>
    <b v="0"/>
    <x v="81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d v="2015-08-10T14:49:51"/>
    <n v="1437950991"/>
    <x v="2055"/>
    <b v="0"/>
    <x v="18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d v="2011-10-14T15:00:00"/>
    <n v="1314947317"/>
    <x v="2056"/>
    <b v="0"/>
    <x v="58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d v="2015-09-13T10:11:52"/>
    <n v="1436983912"/>
    <x v="2057"/>
    <b v="0"/>
    <x v="3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d v="2016-05-16T02:26:05"/>
    <n v="1461320765"/>
    <x v="2058"/>
    <b v="0"/>
    <x v="16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d v="2016-08-31T12:46:11"/>
    <n v="1470948371"/>
    <x v="2059"/>
    <b v="0"/>
    <x v="15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d v="2014-06-15T21:30:00"/>
    <n v="1398971211"/>
    <x v="2060"/>
    <b v="0"/>
    <x v="68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d v="2015-08-22T12:18:55"/>
    <n v="1437682735"/>
    <x v="2061"/>
    <b v="0"/>
    <x v="150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d v="2014-06-26T21:14:15"/>
    <n v="1401254055"/>
    <x v="2062"/>
    <b v="0"/>
    <x v="3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d v="2016-05-12T19:59:00"/>
    <n v="1459523017"/>
    <x v="2063"/>
    <b v="0"/>
    <x v="10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d v="2013-04-07T20:33:00"/>
    <n v="1364426260"/>
    <x v="2064"/>
    <b v="0"/>
    <x v="29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d v="2014-08-10T12:19:26"/>
    <n v="1405109966"/>
    <x v="2065"/>
    <b v="0"/>
    <x v="55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d v="2015-02-02T13:39:12"/>
    <n v="1417729152"/>
    <x v="2066"/>
    <b v="0"/>
    <x v="82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d v="2015-07-18T08:00:00"/>
    <n v="1435177840"/>
    <x v="2067"/>
    <b v="0"/>
    <x v="46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d v="2015-04-08T20:00:00"/>
    <n v="1426199843"/>
    <x v="2068"/>
    <b v="0"/>
    <x v="13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d v="2014-06-16T19:00:00"/>
    <n v="1400290255"/>
    <x v="2069"/>
    <b v="0"/>
    <x v="15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d v="2016-06-20T15:00:00"/>
    <n v="1463337315"/>
    <x v="2070"/>
    <b v="0"/>
    <x v="152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d v="2015-03-16T08:35:52"/>
    <n v="1423935352"/>
    <x v="2071"/>
    <b v="0"/>
    <x v="105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d v="2015-02-23T03:55:03"/>
    <n v="1422100503"/>
    <x v="2072"/>
    <b v="0"/>
    <x v="84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d v="2015-02-08T20:30:00"/>
    <n v="1421183271"/>
    <x v="2073"/>
    <b v="1"/>
    <x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d v="2015-07-10T19:59:00"/>
    <n v="1434113406"/>
    <x v="2074"/>
    <b v="0"/>
    <x v="7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d v="2016-04-29T19:59:00"/>
    <n v="1459949080"/>
    <x v="2075"/>
    <b v="0"/>
    <x v="100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d v="2016-02-20T12:07:47"/>
    <n v="1453406867"/>
    <x v="2076"/>
    <b v="0"/>
    <x v="36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d v="2014-07-16T03:49:36"/>
    <n v="1401623376"/>
    <x v="2077"/>
    <b v="0"/>
    <x v="80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d v="2011-07-04T16:31:06"/>
    <n v="1306197066"/>
    <x v="2078"/>
    <b v="0"/>
    <x v="110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d v="2014-08-03T15:00:00"/>
    <n v="1404749446"/>
    <x v="2079"/>
    <b v="0"/>
    <x v="15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d v="2012-06-28T12:16:11"/>
    <n v="1338322571"/>
    <x v="2080"/>
    <b v="0"/>
    <x v="154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d v="2012-10-17T12:17:39"/>
    <n v="1347913059"/>
    <x v="2081"/>
    <b v="0"/>
    <x v="15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d v="2012-03-07T18:43:55"/>
    <n v="1328582635"/>
    <x v="2082"/>
    <b v="0"/>
    <x v="58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d v="2015-06-04T04:59:53"/>
    <n v="1430830793"/>
    <x v="2083"/>
    <b v="0"/>
    <x v="7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d v="2012-12-13T14:17:32"/>
    <n v="1352845052"/>
    <x v="2084"/>
    <b v="0"/>
    <x v="81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d v="2015-12-16T15:08:04"/>
    <n v="1447715284"/>
    <x v="2085"/>
    <b v="0"/>
    <x v="15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d v="2015-12-13T07:01:52"/>
    <n v="1447426912"/>
    <x v="2086"/>
    <b v="0"/>
    <x v="83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d v="2014-05-27T20:59:00"/>
    <n v="1398873969"/>
    <x v="2087"/>
    <b v="0"/>
    <x v="37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d v="2015-09-09T19:59:00"/>
    <n v="1438617471"/>
    <x v="2088"/>
    <b v="1"/>
    <x v="155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d v="2016-08-23T22:41:21"/>
    <n v="1469428881"/>
    <x v="2089"/>
    <b v="1"/>
    <x v="156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d v="2016-04-29T10:44:25"/>
    <n v="1459363465"/>
    <x v="2090"/>
    <b v="1"/>
    <x v="157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d v="2015-10-02T15:00:00"/>
    <n v="1441606869"/>
    <x v="2091"/>
    <b v="0"/>
    <x v="158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d v="2014-10-04T23:00:45"/>
    <n v="1409900445"/>
    <x v="2092"/>
    <b v="0"/>
    <x v="127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d v="2017-02-01T15:31:00"/>
    <n v="1483124208"/>
    <x v="2093"/>
    <b v="0"/>
    <x v="159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d v="2011-07-11T23:08:19"/>
    <n v="1307862499"/>
    <x v="2094"/>
    <b v="0"/>
    <x v="21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d v="2015-08-14T19:59:00"/>
    <n v="1437668354"/>
    <x v="2095"/>
    <b v="0"/>
    <x v="87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d v="2014-09-10T12:09:34"/>
    <n v="1407787774"/>
    <x v="2096"/>
    <b v="1"/>
    <x v="2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d v="2015-04-11T11:22:39"/>
    <n v="1426188159"/>
    <x v="2097"/>
    <b v="0"/>
    <x v="15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d v="2014-08-28T14:53:34"/>
    <n v="1405378414"/>
    <x v="2098"/>
    <b v="0"/>
    <x v="69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d v="2016-08-26T19:59:00"/>
    <n v="1470348775"/>
    <x v="2099"/>
    <b v="0"/>
    <x v="95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d v="2012-10-28T23:21:24"/>
    <n v="1349335284"/>
    <x v="2100"/>
    <b v="0"/>
    <x v="30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d v="2013-06-29T12:13:07"/>
    <n v="1367352787"/>
    <x v="2101"/>
    <b v="0"/>
    <x v="127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d v="2013-11-07T13:58:03"/>
    <n v="1381265883"/>
    <x v="2102"/>
    <b v="0"/>
    <x v="47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d v="2016-08-09T20:00:00"/>
    <n v="1468122163"/>
    <x v="2103"/>
    <b v="0"/>
    <x v="87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d v="2015-02-09T23:59:00"/>
    <n v="1421105608"/>
    <x v="2104"/>
    <b v="0"/>
    <x v="22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d v="2015-07-16T09:24:36"/>
    <n v="1434475476"/>
    <x v="2105"/>
    <b v="1"/>
    <x v="51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d v="2014-08-17T07:35:24"/>
    <n v="1403105724"/>
    <x v="2106"/>
    <b v="0"/>
    <x v="14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d v="2012-02-24T12:33:58"/>
    <n v="1327523638"/>
    <x v="2107"/>
    <b v="1"/>
    <x v="84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d v="2016-12-01T09:34:10"/>
    <n v="1478018050"/>
    <x v="2108"/>
    <b v="0"/>
    <x v="22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d v="2014-01-11T13:02:25"/>
    <n v="1386882145"/>
    <x v="2109"/>
    <b v="1"/>
    <x v="75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d v="2015-01-08T08:31:36"/>
    <n v="1418142696"/>
    <x v="2110"/>
    <b v="0"/>
    <x v="39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d v="2010-06-09T11:00:00"/>
    <n v="1268337744"/>
    <x v="2111"/>
    <b v="0"/>
    <x v="20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d v="2014-06-24T17:37:59"/>
    <n v="1400636279"/>
    <x v="2112"/>
    <b v="0"/>
    <x v="40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d v="2012-04-02T10:38:21"/>
    <n v="1332182301"/>
    <x v="2113"/>
    <b v="0"/>
    <x v="20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d v="2011-06-01T21:59:00"/>
    <n v="1303706001"/>
    <x v="2114"/>
    <b v="0"/>
    <x v="58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d v="2016-03-03T22:03:17"/>
    <n v="1451887397"/>
    <x v="2115"/>
    <b v="0"/>
    <x v="20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d v="2015-10-05T08:00:00"/>
    <n v="1440082649"/>
    <x v="2116"/>
    <b v="0"/>
    <x v="16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d v="2015-04-29T15:00:00"/>
    <n v="1428436410"/>
    <x v="2117"/>
    <b v="0"/>
    <x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d v="2015-08-05T00:43:27"/>
    <n v="1436172207"/>
    <x v="2118"/>
    <b v="0"/>
    <x v="60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d v="2014-12-12T16:25:11"/>
    <n v="1415838311"/>
    <x v="2119"/>
    <b v="0"/>
    <x v="126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d v="2014-07-02T06:54:06"/>
    <n v="1402584846"/>
    <x v="2120"/>
    <b v="0"/>
    <x v="26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d v="2015-08-23T06:14:55"/>
    <n v="1437747295"/>
    <x v="2121"/>
    <b v="0"/>
    <x v="23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d v="2017-02-16T15:00:00"/>
    <n v="1484843948"/>
    <x v="2122"/>
    <b v="0"/>
    <x v="2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d v="2015-08-14T12:18:53"/>
    <n v="1434399533"/>
    <x v="2123"/>
    <b v="0"/>
    <x v="46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d v="2014-05-23T08:25:55"/>
    <n v="1396974355"/>
    <x v="2124"/>
    <b v="0"/>
    <x v="59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d v="2012-03-13T19:59:00"/>
    <n v="1328749249"/>
    <x v="2125"/>
    <b v="0"/>
    <x v="40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d v="2016-12-28T14:00:33"/>
    <n v="1480370433"/>
    <x v="2126"/>
    <b v="0"/>
    <x v="125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d v="2016-02-02T08:38:00"/>
    <n v="1451839080"/>
    <x v="2127"/>
    <b v="0"/>
    <x v="46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d v="2012-01-21T00:13:00"/>
    <n v="1321978335"/>
    <x v="2128"/>
    <b v="0"/>
    <x v="160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d v="2011-12-17T16:59:00"/>
    <n v="1321578051"/>
    <x v="2129"/>
    <b v="0"/>
    <x v="161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d v="2009-11-22T21:59:00"/>
    <n v="1255730520"/>
    <x v="2130"/>
    <b v="1"/>
    <x v="27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d v="2015-07-22T22:46:37"/>
    <n v="1435041997"/>
    <x v="2131"/>
    <b v="0"/>
    <x v="123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d v="2015-04-30T19:59:00"/>
    <n v="1427390901"/>
    <x v="2132"/>
    <b v="1"/>
    <x v="16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d v="2016-07-04T17:11:47"/>
    <n v="1465866707"/>
    <x v="2133"/>
    <b v="0"/>
    <x v="14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d v="2016-10-13T10:00:27"/>
    <n v="1473789627"/>
    <x v="2134"/>
    <b v="0"/>
    <x v="150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d v="2011-03-02T23:49:21"/>
    <n v="1294818561"/>
    <x v="2135"/>
    <b v="0"/>
    <x v="72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d v="2014-11-04T10:33:42"/>
    <n v="1412530422"/>
    <x v="2136"/>
    <b v="0"/>
    <x v="52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d v="2013-11-24T04:49:53"/>
    <n v="1382701793"/>
    <x v="2137"/>
    <b v="0"/>
    <x v="68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d v="2015-09-11T10:19:55"/>
    <n v="1439835595"/>
    <x v="2138"/>
    <b v="0"/>
    <x v="78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d v="2014-07-01T19:59:00"/>
    <n v="1400272580"/>
    <x v="2139"/>
    <b v="0"/>
    <x v="14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d v="2016-08-01T05:03:34"/>
    <n v="1467464614"/>
    <x v="2140"/>
    <b v="0"/>
    <x v="14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d v="2015-03-19T06:05:20"/>
    <n v="1424185520"/>
    <x v="2141"/>
    <b v="1"/>
    <x v="163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d v="2011-07-31T23:00:00"/>
    <n v="1311380313"/>
    <x v="2142"/>
    <b v="0"/>
    <x v="55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d v="2011-12-13T20:59:00"/>
    <n v="1321200332"/>
    <x v="2143"/>
    <b v="0"/>
    <x v="94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d v="2010-12-31T20:59:00"/>
    <n v="1290281691"/>
    <x v="2144"/>
    <b v="1"/>
    <x v="86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d v="2014-08-06T13:32:00"/>
    <n v="1404769819"/>
    <x v="2145"/>
    <b v="0"/>
    <x v="98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d v="2015-07-20T14:00:00"/>
    <n v="1433747376"/>
    <x v="2146"/>
    <b v="0"/>
    <x v="39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d v="2014-07-31T08:45:59"/>
    <n v="1404233159"/>
    <x v="2147"/>
    <b v="0"/>
    <x v="23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d v="2014-06-20T14:01:00"/>
    <n v="1400694790"/>
    <x v="2148"/>
    <b v="1"/>
    <x v="127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d v="2012-02-15T07:37:15"/>
    <n v="1326728235"/>
    <x v="2149"/>
    <b v="1"/>
    <x v="8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d v="2016-08-01T14:59:00"/>
    <n v="1467973256"/>
    <x v="2150"/>
    <b v="0"/>
    <x v="11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d v="2011-04-25T22:59:00"/>
    <n v="1300916220"/>
    <x v="2151"/>
    <b v="0"/>
    <x v="14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d v="2012-08-15T19:07:25"/>
    <n v="1342494445"/>
    <x v="2152"/>
    <b v="0"/>
    <x v="36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d v="2015-09-06T05:47:00"/>
    <n v="1439322412"/>
    <x v="2153"/>
    <b v="0"/>
    <x v="23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d v="2015-05-09T12:47:29"/>
    <n v="1428526049"/>
    <x v="2154"/>
    <b v="0"/>
    <x v="18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d v="2016-10-19T20:55:00"/>
    <n v="1474273294"/>
    <x v="2155"/>
    <b v="0"/>
    <x v="60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d v="2015-09-28T19:59:00"/>
    <n v="1441452184"/>
    <x v="2156"/>
    <b v="1"/>
    <x v="164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d v="2017-01-02T20:17:00"/>
    <n v="1480480167"/>
    <x v="2157"/>
    <b v="0"/>
    <x v="73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d v="2015-04-04T12:19:17"/>
    <n v="1425590357"/>
    <x v="2158"/>
    <b v="1"/>
    <x v="165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d v="2015-06-18T17:00:16"/>
    <n v="1432083616"/>
    <x v="2159"/>
    <b v="0"/>
    <x v="15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d v="2014-10-15T06:26:56"/>
    <n v="1410791216"/>
    <x v="2160"/>
    <b v="0"/>
    <x v="41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d v="2014-11-05T15:28:04"/>
    <n v="1413412084"/>
    <x v="2161"/>
    <b v="0"/>
    <x v="55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d v="2013-12-11T08:14:43"/>
    <n v="1384186483"/>
    <x v="2162"/>
    <b v="1"/>
    <x v="16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d v="2012-07-08T04:29:29"/>
    <n v="1339158569"/>
    <x v="2163"/>
    <b v="0"/>
    <x v="102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d v="2015-05-22T09:03:29"/>
    <n v="1429722209"/>
    <x v="2164"/>
    <b v="0"/>
    <x v="113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d v="2017-03-12T13:00:00"/>
    <n v="1486411204"/>
    <x v="2165"/>
    <b v="1"/>
    <x v="82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d v="2017-03-10T20:50:08"/>
    <n v="1486183808"/>
    <x v="2166"/>
    <b v="0"/>
    <x v="167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d v="2015-10-07T19:59:00"/>
    <n v="1439392406"/>
    <x v="2167"/>
    <b v="0"/>
    <x v="168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d v="2017-02-17T08:05:00"/>
    <n v="1484715366"/>
    <x v="2168"/>
    <b v="0"/>
    <x v="169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d v="2012-05-08T18:00:04"/>
    <n v="1331348404"/>
    <x v="2169"/>
    <b v="0"/>
    <x v="81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d v="2014-07-20T19:59:00"/>
    <n v="1404140667"/>
    <x v="2170"/>
    <b v="0"/>
    <x v="41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d v="2015-06-13T04:09:11"/>
    <n v="1431605351"/>
    <x v="2171"/>
    <b v="0"/>
    <x v="170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d v="2014-05-23T12:01:47"/>
    <n v="1398283307"/>
    <x v="2172"/>
    <b v="0"/>
    <x v="44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d v="2016-08-27T14:53:29"/>
    <n v="1468450409"/>
    <x v="2173"/>
    <b v="0"/>
    <x v="170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d v="2014-01-01T15:08:56"/>
    <n v="1384384136"/>
    <x v="2174"/>
    <b v="0"/>
    <x v="150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d v="2016-08-29T09:00:00"/>
    <n v="1467468008"/>
    <x v="2175"/>
    <b v="0"/>
    <x v="7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d v="2012-01-31T09:00:00"/>
    <n v="1323211621"/>
    <x v="2176"/>
    <b v="1"/>
    <x v="17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d v="2012-07-10T15:48:00"/>
    <n v="1339109212"/>
    <x v="2177"/>
    <b v="0"/>
    <x v="59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d v="2011-09-07T19:00:00"/>
    <n v="1312823571"/>
    <x v="2178"/>
    <b v="0"/>
    <x v="172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d v="2012-10-02T10:40:03"/>
    <n v="1345056003"/>
    <x v="2179"/>
    <b v="0"/>
    <x v="105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d v="2015-05-07T06:01:04"/>
    <n v="1428415264"/>
    <x v="2180"/>
    <b v="0"/>
    <x v="170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d v="2014-06-17T09:41:22"/>
    <n v="1400175682"/>
    <x v="2181"/>
    <b v="0"/>
    <x v="173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d v="2013-10-06T17:21:58"/>
    <n v="1378516918"/>
    <x v="2182"/>
    <b v="0"/>
    <x v="11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d v="2014-07-13T05:59:00"/>
    <n v="1403051888"/>
    <x v="2183"/>
    <b v="0"/>
    <x v="39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d v="2016-06-14T13:43:00"/>
    <n v="1462603021"/>
    <x v="2184"/>
    <b v="0"/>
    <x v="20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d v="2015-12-25T09:07:01"/>
    <n v="1448471221"/>
    <x v="2185"/>
    <b v="0"/>
    <x v="29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d v="2016-12-31T08:59:00"/>
    <n v="1481175482"/>
    <x v="2186"/>
    <b v="0"/>
    <x v="33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d v="2014-02-17T14:10:17"/>
    <n v="1390083017"/>
    <x v="2187"/>
    <b v="0"/>
    <x v="37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d v="2011-01-24T20:00:00"/>
    <n v="1288160403"/>
    <x v="2188"/>
    <b v="1"/>
    <x v="123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d v="2014-07-18T21:00:00"/>
    <n v="1404932105"/>
    <x v="2189"/>
    <b v="1"/>
    <x v="39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d v="2016-06-21T17:05:57"/>
    <n v="1463965557"/>
    <x v="2190"/>
    <b v="0"/>
    <x v="37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d v="2014-08-01T02:01:50"/>
    <n v="1404295310"/>
    <x v="2191"/>
    <b v="0"/>
    <x v="23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d v="2015-08-19T09:03:40"/>
    <n v="1437411820"/>
    <x v="2192"/>
    <b v="0"/>
    <x v="52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d v="2015-03-20T07:07:12"/>
    <n v="1424275632"/>
    <x v="2193"/>
    <b v="0"/>
    <x v="112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d v="2016-07-20T04:02:11"/>
    <n v="1466424131"/>
    <x v="2194"/>
    <b v="0"/>
    <x v="7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d v="2015-06-03T07:04:10"/>
    <n v="1430751850"/>
    <x v="2195"/>
    <b v="0"/>
    <x v="44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d v="2011-03-23T17:40:38"/>
    <n v="1293158438"/>
    <x v="2196"/>
    <b v="0"/>
    <x v="105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d v="2012-05-23T07:29:04"/>
    <n v="1335194944"/>
    <x v="2197"/>
    <b v="0"/>
    <x v="7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d v="2012-09-21T11:38:14"/>
    <n v="1345664294"/>
    <x v="2198"/>
    <b v="1"/>
    <x v="22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d v="2014-05-05T04:36:26"/>
    <n v="1397133386"/>
    <x v="2199"/>
    <b v="0"/>
    <x v="80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d v="2015-11-25T07:49:11"/>
    <n v="1445870951"/>
    <x v="2200"/>
    <b v="0"/>
    <x v="88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d v="2014-07-19T01:14:38"/>
    <n v="1403169278"/>
    <x v="2201"/>
    <b v="1"/>
    <x v="174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d v="2013-12-21T21:00:00"/>
    <n v="1384920804"/>
    <x v="2202"/>
    <b v="0"/>
    <x v="175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d v="2015-03-20T08:56:00"/>
    <n v="1424280899"/>
    <x v="2203"/>
    <b v="0"/>
    <x v="14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d v="2013-08-27T08:31:29"/>
    <n v="1372437089"/>
    <x v="2204"/>
    <b v="0"/>
    <x v="2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d v="2016-06-09T12:47:41"/>
    <n v="1464209261"/>
    <x v="2205"/>
    <b v="0"/>
    <x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d v="2014-07-23T03:00:00"/>
    <n v="1402910965"/>
    <x v="2206"/>
    <b v="0"/>
    <x v="176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d v="2014-06-11T11:33:18"/>
    <n v="1399923198"/>
    <x v="2207"/>
    <b v="0"/>
    <x v="16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d v="2014-08-25T12:45:08"/>
    <n v="1407789908"/>
    <x v="2208"/>
    <b v="1"/>
    <x v="27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d v="2013-07-26T17:27:16"/>
    <n v="1372296436"/>
    <x v="2209"/>
    <b v="0"/>
    <x v="150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d v="2014-06-29T13:31:24"/>
    <n v="1401485484"/>
    <x v="2210"/>
    <b v="1"/>
    <x v="56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d v="2015-03-04T10:59:23"/>
    <n v="1422903563"/>
    <x v="2211"/>
    <b v="0"/>
    <x v="57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d v="2017-01-18T04:01:58"/>
    <n v="1483012918"/>
    <x v="2212"/>
    <b v="0"/>
    <x v="42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d v="2015-03-11T20:00:00"/>
    <n v="1424477934"/>
    <x v="2213"/>
    <b v="0"/>
    <x v="25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d v="2016-02-29T21:59:00"/>
    <n v="1454098976"/>
    <x v="2214"/>
    <b v="0"/>
    <x v="16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d v="2016-01-20T21:05:19"/>
    <n v="1450760719"/>
    <x v="2215"/>
    <b v="0"/>
    <x v="10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d v="2015-03-13T18:05:08"/>
    <n v="1423710308"/>
    <x v="2216"/>
    <b v="1"/>
    <x v="33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d v="2013-12-01T13:21:07"/>
    <n v="1383337267"/>
    <x v="2217"/>
    <b v="0"/>
    <x v="84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d v="2010-02-22T14:00:00"/>
    <n v="1263679492"/>
    <x v="2218"/>
    <b v="1"/>
    <x v="108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d v="2015-05-15T11:00:00"/>
    <n v="1428423757"/>
    <x v="2219"/>
    <b v="1"/>
    <x v="150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d v="2015-11-02T00:00:00"/>
    <n v="1445539113"/>
    <x v="2220"/>
    <b v="0"/>
    <x v="5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d v="2014-11-07T10:30:00"/>
    <n v="1413406695"/>
    <x v="2221"/>
    <b v="0"/>
    <x v="40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d v="2016-07-04T17:07:47"/>
    <n v="1464224867"/>
    <x v="2222"/>
    <b v="0"/>
    <x v="102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d v="2014-08-08T10:00:00"/>
    <n v="1405356072"/>
    <x v="2223"/>
    <b v="1"/>
    <x v="10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d v="2015-04-21T09:22:07"/>
    <n v="1427304127"/>
    <x v="2224"/>
    <b v="0"/>
    <x v="21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d v="2014-10-20T16:00:00"/>
    <n v="1410967754"/>
    <x v="2225"/>
    <b v="1"/>
    <x v="177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d v="2012-08-22T10:32:14"/>
    <n v="1343068334"/>
    <x v="2226"/>
    <b v="1"/>
    <x v="178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d v="2014-01-29T00:13:47"/>
    <n v="1388391227"/>
    <x v="2227"/>
    <b v="1"/>
    <x v="29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d v="2013-12-31T21:26:00"/>
    <n v="1385754986"/>
    <x v="2228"/>
    <b v="0"/>
    <x v="27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d v="2014-07-18T12:31:12"/>
    <n v="1403901072"/>
    <x v="2229"/>
    <b v="0"/>
    <x v="37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d v="2012-06-28T09:26:56"/>
    <n v="1339694816"/>
    <x v="2230"/>
    <b v="0"/>
    <x v="8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d v="2016-05-08T00:59:26"/>
    <n v="1460105966"/>
    <x v="2231"/>
    <b v="0"/>
    <x v="60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d v="2014-07-30T15:00:00"/>
    <n v="1402403907"/>
    <x v="2232"/>
    <b v="0"/>
    <x v="37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d v="2015-07-29T19:25:24"/>
    <n v="1433042724"/>
    <x v="2233"/>
    <b v="0"/>
    <x v="58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d v="2015-03-25T17:03:29"/>
    <n v="1424743409"/>
    <x v="2234"/>
    <b v="1"/>
    <x v="179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d v="2016-02-12T09:45:44"/>
    <n v="1452707144"/>
    <x v="2235"/>
    <b v="0"/>
    <x v="18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d v="2011-10-07T08:58:52"/>
    <n v="1312822732"/>
    <x v="2236"/>
    <b v="0"/>
    <x v="17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d v="2014-08-20T23:01:55"/>
    <n v="1406012515"/>
    <x v="2237"/>
    <b v="0"/>
    <x v="121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d v="2014-08-28T17:00:00"/>
    <n v="1406847996"/>
    <x v="2238"/>
    <b v="1"/>
    <x v="181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d v="2012-05-20T11:01:58"/>
    <n v="1334948518"/>
    <x v="2239"/>
    <b v="0"/>
    <x v="155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d v="2015-07-08T10:30:00"/>
    <n v="1433615400"/>
    <x v="2240"/>
    <b v="0"/>
    <x v="5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d v="2014-11-10T13:07:43"/>
    <n v="1413058063"/>
    <x v="2241"/>
    <b v="1"/>
    <x v="43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d v="2016-03-15T13:00:00"/>
    <n v="1454259272"/>
    <x v="2242"/>
    <b v="1"/>
    <x v="182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d v="2016-08-10T19:59:00"/>
    <n v="1468176527"/>
    <x v="2243"/>
    <b v="0"/>
    <x v="183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d v="2012-01-07T10:35:09"/>
    <n v="1322073309"/>
    <x v="2244"/>
    <b v="1"/>
    <x v="184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d v="2010-05-02T11:22:00"/>
    <n v="1268934736"/>
    <x v="2245"/>
    <b v="0"/>
    <x v="10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d v="2012-09-16T20:05:00"/>
    <n v="1343867524"/>
    <x v="2246"/>
    <b v="0"/>
    <x v="110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d v="2014-06-18T20:00:00"/>
    <n v="1401426488"/>
    <x v="2247"/>
    <b v="0"/>
    <x v="21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d v="2013-09-15T13:10:00"/>
    <n v="1376687485"/>
    <x v="2248"/>
    <b v="0"/>
    <x v="61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d v="2015-03-04T06:22:30"/>
    <n v="1422886950"/>
    <x v="2249"/>
    <b v="0"/>
    <x v="22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d v="2015-07-22T19:11:00"/>
    <n v="1433799180"/>
    <x v="2250"/>
    <b v="0"/>
    <x v="145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d v="2015-01-30T08:53:34"/>
    <n v="1420044814"/>
    <x v="2251"/>
    <b v="0"/>
    <x v="58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d v="2015-03-08T08:08:25"/>
    <n v="1423242505"/>
    <x v="2252"/>
    <b v="0"/>
    <x v="102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d v="2016-12-14T07:59:00"/>
    <n v="1479866343"/>
    <x v="2253"/>
    <b v="0"/>
    <x v="64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d v="2014-04-20T08:01:54"/>
    <n v="1395417714"/>
    <x v="2254"/>
    <b v="1"/>
    <x v="185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d v="2013-04-11T17:01:27"/>
    <n v="1363136487"/>
    <x v="2255"/>
    <b v="0"/>
    <x v="94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d v="2014-12-19T06:19:04"/>
    <n v="1416406744"/>
    <x v="2256"/>
    <b v="0"/>
    <x v="10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d v="2011-06-10T19:00:00"/>
    <n v="1304464914"/>
    <x v="2257"/>
    <b v="0"/>
    <x v="14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d v="2015-07-31T08:00:00"/>
    <n v="1437063121"/>
    <x v="2258"/>
    <b v="0"/>
    <x v="135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d v="2015-01-05T22:00:00"/>
    <n v="1419104823"/>
    <x v="2259"/>
    <b v="0"/>
    <x v="11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d v="2016-07-15T11:34:32"/>
    <n v="1466019272"/>
    <x v="2260"/>
    <b v="0"/>
    <x v="20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d v="2014-08-19T08:00:00"/>
    <n v="1406831445"/>
    <x v="2261"/>
    <b v="0"/>
    <x v="10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d v="2017-03-28T18:00:00"/>
    <n v="1486522484"/>
    <x v="2262"/>
    <b v="0"/>
    <x v="186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d v="2015-03-30T20:16:54"/>
    <n v="1425187014"/>
    <x v="2263"/>
    <b v="0"/>
    <x v="41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d v="2015-08-28T19:59:00"/>
    <n v="1439567660"/>
    <x v="2264"/>
    <b v="0"/>
    <x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d v="2013-11-05T10:39:50"/>
    <n v="1380217190"/>
    <x v="2265"/>
    <b v="0"/>
    <x v="37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d v="2014-08-29T20:48:13"/>
    <n v="1406782093"/>
    <x v="2266"/>
    <b v="0"/>
    <x v="41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d v="2016-03-25T14:00:00"/>
    <n v="1456491680"/>
    <x v="2267"/>
    <b v="1"/>
    <x v="187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d v="2012-03-25T15:55:30"/>
    <n v="1330908930"/>
    <x v="2268"/>
    <b v="0"/>
    <x v="51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d v="2013-12-23T13:54:14"/>
    <n v="1386626054"/>
    <x v="2269"/>
    <b v="1"/>
    <x v="75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d v="2012-07-21T17:40:02"/>
    <n v="1340329202"/>
    <x v="2270"/>
    <b v="0"/>
    <x v="10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d v="2015-08-19T09:15:12"/>
    <n v="1437412512"/>
    <x v="2271"/>
    <b v="0"/>
    <x v="40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d v="2015-06-16T03:00:00"/>
    <n v="1431509397"/>
    <x v="2272"/>
    <b v="1"/>
    <x v="68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d v="2014-08-23T09:37:20"/>
    <n v="1404927440"/>
    <x v="2273"/>
    <b v="0"/>
    <x v="1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d v="2016-06-04T09:42:46"/>
    <n v="1463334166"/>
    <x v="2274"/>
    <b v="0"/>
    <x v="40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d v="2011-10-28T19:59:00"/>
    <n v="1317064599"/>
    <x v="2275"/>
    <b v="1"/>
    <x v="188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d v="2016-06-21T19:55:00"/>
    <n v="1464653696"/>
    <x v="2276"/>
    <b v="0"/>
    <x v="27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d v="2014-07-10T15:01:40"/>
    <n v="1402441300"/>
    <x v="2277"/>
    <b v="0"/>
    <x v="108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d v="2014-02-24T08:25:07"/>
    <n v="1390667107"/>
    <x v="2278"/>
    <b v="0"/>
    <x v="189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d v="2014-08-12T20:59:00"/>
    <n v="1405923687"/>
    <x v="2279"/>
    <b v="1"/>
    <x v="102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d v="2014-09-26T14:43:04"/>
    <n v="1409179384"/>
    <x v="2280"/>
    <b v="0"/>
    <x v="102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d v="2014-10-27T19:11:00"/>
    <n v="1411177456"/>
    <x v="2281"/>
    <b v="0"/>
    <x v="183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d v="2011-11-19T13:54:10"/>
    <n v="1316552050"/>
    <x v="2282"/>
    <b v="0"/>
    <x v="36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d v="2014-11-05T10:48:44"/>
    <n v="1412617724"/>
    <x v="2283"/>
    <b v="1"/>
    <x v="190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d v="2014-09-12T20:00:00"/>
    <n v="1409336373"/>
    <x v="2284"/>
    <b v="0"/>
    <x v="191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d v="2015-08-01T07:01:48"/>
    <n v="1435590108"/>
    <x v="2285"/>
    <b v="1"/>
    <x v="19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d v="2012-04-06T20:00:00"/>
    <n v="1328649026"/>
    <x v="2286"/>
    <b v="0"/>
    <x v="25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d v="2014-12-20T20:30:00"/>
    <n v="1416338557"/>
    <x v="2287"/>
    <b v="0"/>
    <x v="77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d v="2016-01-28T21:59:00"/>
    <n v="1452546853"/>
    <x v="2288"/>
    <b v="0"/>
    <x v="26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d v="2016-10-03T19:59:00"/>
    <n v="1472528141"/>
    <x v="2289"/>
    <b v="1"/>
    <x v="193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d v="2011-09-24T00:10:54"/>
    <n v="1311667854"/>
    <x v="2290"/>
    <b v="0"/>
    <x v="112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d v="2015-06-20T05:59:35"/>
    <n v="1433512775"/>
    <x v="2291"/>
    <b v="0"/>
    <x v="15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d v="2014-04-19T13:04:35"/>
    <n v="1395349475"/>
    <x v="2292"/>
    <b v="0"/>
    <x v="39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d v="2012-10-25T19:59:00"/>
    <n v="1349892735"/>
    <x v="2293"/>
    <b v="0"/>
    <x v="13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d v="2015-07-12T04:47:45"/>
    <n v="1434113265"/>
    <x v="2294"/>
    <b v="1"/>
    <x v="46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d v="2016-06-05T05:59:50"/>
    <n v="1463925590"/>
    <x v="2295"/>
    <b v="0"/>
    <x v="7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d v="2015-03-31T20:59:00"/>
    <n v="1425020810"/>
    <x v="2296"/>
    <b v="0"/>
    <x v="146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d v="2015-10-20T09:55:22"/>
    <n v="1442771722"/>
    <x v="2297"/>
    <b v="0"/>
    <x v="112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d v="2011-04-24T15:02:18"/>
    <n v="1301007738"/>
    <x v="2298"/>
    <b v="1"/>
    <x v="194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d v="2014-12-16T23:59:00"/>
    <n v="1415343874"/>
    <x v="2299"/>
    <b v="0"/>
    <x v="19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d v="2015-01-15T13:54:55"/>
    <n v="1418766895"/>
    <x v="2300"/>
    <b v="0"/>
    <x v="13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d v="2015-09-12T16:00:00"/>
    <n v="1440370768"/>
    <x v="2301"/>
    <b v="0"/>
    <x v="64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d v="2014-05-19T20:59:00"/>
    <n v="1397679445"/>
    <x v="2302"/>
    <b v="0"/>
    <x v="41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d v="2016-07-24T15:00:00"/>
    <n v="1466887297"/>
    <x v="2303"/>
    <b v="0"/>
    <x v="20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d v="2016-08-15T12:09:42"/>
    <n v="1468699782"/>
    <x v="2304"/>
    <b v="0"/>
    <x v="111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d v="2011-09-25T11:32:47"/>
    <n v="1311795167"/>
    <x v="2305"/>
    <b v="1"/>
    <x v="191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d v="2013-07-24T06:02:38"/>
    <n v="1372082558"/>
    <x v="2306"/>
    <b v="1"/>
    <x v="196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d v="2013-11-13T09:24:19"/>
    <n v="1381767859"/>
    <x v="2307"/>
    <b v="1"/>
    <x v="33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d v="2012-06-01T14:52:24"/>
    <n v="1335567144"/>
    <x v="2308"/>
    <b v="1"/>
    <x v="10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d v="2016-09-07T19:45:00"/>
    <n v="1471701028"/>
    <x v="2309"/>
    <b v="1"/>
    <x v="159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d v="2014-08-16T08:00:57"/>
    <n v="1406390457"/>
    <x v="2310"/>
    <b v="0"/>
    <x v="81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d v="2013-05-16T19:59:00"/>
    <n v="1366028563"/>
    <x v="2311"/>
    <b v="1"/>
    <x v="177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d v="2015-08-06T07:31:47"/>
    <n v="1436283107"/>
    <x v="2312"/>
    <b v="0"/>
    <x v="61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d v="2014-05-22T14:07:00"/>
    <n v="1398342170"/>
    <x v="2313"/>
    <b v="0"/>
    <x v="3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d v="2016-09-29T20:27:00"/>
    <n v="1473087637"/>
    <x v="2314"/>
    <b v="0"/>
    <x v="42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d v="2015-08-07T09:22:26"/>
    <n v="1436376146"/>
    <x v="2315"/>
    <b v="0"/>
    <x v="101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d v="2014-12-18T04:08:53"/>
    <n v="1416485333"/>
    <x v="2316"/>
    <b v="0"/>
    <x v="10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d v="2012-11-13T18:26:57"/>
    <n v="1348536417"/>
    <x v="2317"/>
    <b v="0"/>
    <x v="13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d v="2015-04-25T11:59:22"/>
    <n v="1427399962"/>
    <x v="2318"/>
    <b v="0"/>
    <x v="150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d v="2016-03-04T17:00:00"/>
    <n v="1455230214"/>
    <x v="2319"/>
    <b v="0"/>
    <x v="18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d v="2013-05-19T16:41:00"/>
    <n v="1366381877"/>
    <x v="2320"/>
    <b v="0"/>
    <x v="73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d v="2016-10-23T12:50:40"/>
    <n v="1474663840"/>
    <x v="2321"/>
    <b v="0"/>
    <x v="62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d v="2014-07-08T23:55:39"/>
    <n v="1401436539"/>
    <x v="2322"/>
    <b v="0"/>
    <x v="30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d v="2015-10-28T20:01:00"/>
    <n v="1443029206"/>
    <x v="2323"/>
    <b v="0"/>
    <x v="17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d v="2014-11-05T09:34:00"/>
    <n v="1412611498"/>
    <x v="2324"/>
    <b v="1"/>
    <x v="95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d v="2015-07-29T09:00:00"/>
    <n v="1435585497"/>
    <x v="2325"/>
    <b v="0"/>
    <x v="120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d v="2010-10-08T12:04:28"/>
    <n v="1283976268"/>
    <x v="2326"/>
    <b v="0"/>
    <x v="40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d v="2014-04-29T21:00:00"/>
    <n v="1396371612"/>
    <x v="2327"/>
    <b v="1"/>
    <x v="113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d v="2014-09-25T17:35:00"/>
    <n v="1409275671"/>
    <x v="2328"/>
    <b v="0"/>
    <x v="145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d v="2016-04-27T21:59:00"/>
    <n v="1459411371"/>
    <x v="2329"/>
    <b v="0"/>
    <x v="2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d v="2015-09-04T01:27:53"/>
    <n v="1438939673"/>
    <x v="2330"/>
    <b v="0"/>
    <x v="78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d v="2015-07-31T12:32:28"/>
    <n v="1435782748"/>
    <x v="2331"/>
    <b v="0"/>
    <x v="14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d v="2014-11-13T19:00:00"/>
    <n v="1413308545"/>
    <x v="2332"/>
    <b v="1"/>
    <x v="197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d v="2017-01-09T21:00:00"/>
    <n v="1479932713"/>
    <x v="2333"/>
    <b v="1"/>
    <x v="198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d v="2015-03-19T06:39:00"/>
    <n v="1424414350"/>
    <x v="2334"/>
    <b v="0"/>
    <x v="18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d v="2014-11-30T11:04:22"/>
    <n v="1414778662"/>
    <x v="2335"/>
    <b v="0"/>
    <x v="15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d v="2014-11-05T21:59:00"/>
    <n v="1413432331"/>
    <x v="2336"/>
    <b v="0"/>
    <x v="27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d v="2016-02-11T08:29:03"/>
    <n v="1452616143"/>
    <x v="2337"/>
    <b v="1"/>
    <x v="82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d v="2014-05-25T05:32:38"/>
    <n v="1398432758"/>
    <x v="2338"/>
    <b v="0"/>
    <x v="58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d v="2014-11-12T14:45:38"/>
    <n v="1413236738"/>
    <x v="2339"/>
    <b v="0"/>
    <x v="1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d v="2015-05-31T18:20:00"/>
    <n v="1429312694"/>
    <x v="2340"/>
    <b v="1"/>
    <x v="122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d v="2015-11-08T08:51:41"/>
    <n v="1444405901"/>
    <x v="2341"/>
    <b v="0"/>
    <x v="120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d v="2015-12-10T08:51:01"/>
    <n v="1447174261"/>
    <x v="2342"/>
    <b v="0"/>
    <x v="2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d v="2015-05-17T21:00:00"/>
    <n v="1429991062"/>
    <x v="2343"/>
    <b v="0"/>
    <x v="23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d v="2014-12-30T16:00:00"/>
    <n v="1417132986"/>
    <x v="2344"/>
    <b v="1"/>
    <x v="199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d v="2015-07-17T10:11:00"/>
    <n v="1434564660"/>
    <x v="2345"/>
    <b v="1"/>
    <x v="200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d v="2015-07-03T10:22:38"/>
    <n v="1432837358"/>
    <x v="2346"/>
    <b v="0"/>
    <x v="16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d v="2013-05-23T16:30:37"/>
    <n v="1366763437"/>
    <x v="2347"/>
    <b v="0"/>
    <x v="201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d v="2013-10-17T19:59:00"/>
    <n v="1380477691"/>
    <x v="2348"/>
    <b v="0"/>
    <x v="15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d v="2016-01-05T15:55:00"/>
    <n v="1448823673"/>
    <x v="2349"/>
    <b v="1"/>
    <x v="159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d v="2014-10-17T04:00:00"/>
    <n v="1411417602"/>
    <x v="2350"/>
    <b v="0"/>
    <x v="23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d v="2017-02-24T05:48:00"/>
    <n v="1486129680"/>
    <x v="2351"/>
    <b v="0"/>
    <x v="20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d v="2014-09-16T13:00:00"/>
    <n v="1408313438"/>
    <x v="2352"/>
    <b v="1"/>
    <x v="68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d v="2015-03-07T07:18:45"/>
    <n v="1423149525"/>
    <x v="2353"/>
    <b v="0"/>
    <x v="33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d v="2017-01-31T10:08:20"/>
    <n v="1482862100"/>
    <x v="2354"/>
    <b v="0"/>
    <x v="84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d v="2015-11-14T09:49:31"/>
    <n v="1444927771"/>
    <x v="2355"/>
    <b v="0"/>
    <x v="18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d v="2014-09-07T06:23:42"/>
    <n v="1404915822"/>
    <x v="2356"/>
    <b v="0"/>
    <x v="69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d v="2015-12-24T07:41:24"/>
    <n v="1447515684"/>
    <x v="2357"/>
    <b v="1"/>
    <x v="203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d v="2015-08-13T00:46:49"/>
    <n v="1436863609"/>
    <x v="2358"/>
    <b v="1"/>
    <x v="204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d v="2016-03-23T06:18:05"/>
    <n v="1454858285"/>
    <x v="2359"/>
    <b v="0"/>
    <x v="205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d v="2015-03-10T19:26:23"/>
    <n v="1423455983"/>
    <x v="2360"/>
    <b v="0"/>
    <x v="81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d v="2013-06-11T07:33:26"/>
    <n v="1367940806"/>
    <x v="2361"/>
    <b v="0"/>
    <x v="43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d v="2014-06-11T05:44:03"/>
    <n v="1399902243"/>
    <x v="2362"/>
    <b v="1"/>
    <x v="206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d v="2015-03-31T19:59:00"/>
    <n v="1426002684"/>
    <x v="2363"/>
    <b v="0"/>
    <x v="40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d v="2016-08-18T19:59:00"/>
    <n v="1466512683"/>
    <x v="2364"/>
    <b v="0"/>
    <x v="207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d v="2016-03-24T05:27:36"/>
    <n v="1456237656"/>
    <x v="2365"/>
    <b v="0"/>
    <x v="32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d v="2012-12-13T14:58:23"/>
    <n v="1352847503"/>
    <x v="2366"/>
    <b v="0"/>
    <x v="170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d v="2016-08-22T19:07:17"/>
    <n v="1469329637"/>
    <x v="2367"/>
    <b v="0"/>
    <x v="45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d v="2014-05-18T21:00:00"/>
    <n v="1397819938"/>
    <x v="2368"/>
    <b v="0"/>
    <x v="10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d v="2015-12-16T20:59:00"/>
    <n v="1447606884"/>
    <x v="2369"/>
    <b v="1"/>
    <x v="42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d v="2016-08-01T08:22:03"/>
    <n v="1467476523"/>
    <x v="2370"/>
    <b v="0"/>
    <x v="29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d v="2016-06-03T13:00:00"/>
    <n v="1463145938"/>
    <x v="2371"/>
    <b v="1"/>
    <x v="7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d v="2015-05-25T19:59:00"/>
    <n v="1429881667"/>
    <x v="2372"/>
    <b v="0"/>
    <x v="158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d v="2011-06-11T16:20:49"/>
    <n v="1302654049"/>
    <x v="2373"/>
    <b v="1"/>
    <x v="208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d v="2016-03-30T06:39:00"/>
    <n v="1458647725"/>
    <x v="2374"/>
    <b v="0"/>
    <x v="23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d v="2014-07-10T10:35:45"/>
    <n v="1403721345"/>
    <x v="2375"/>
    <b v="0"/>
    <x v="36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d v="2015-08-05T10:36:00"/>
    <n v="1437236378"/>
    <x v="2376"/>
    <b v="0"/>
    <x v="176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d v="2015-12-24T16:00:00"/>
    <n v="1448400943"/>
    <x v="2377"/>
    <b v="1"/>
    <x v="209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d v="2016-05-28T13:44:00"/>
    <n v="1459309704"/>
    <x v="2378"/>
    <b v="0"/>
    <x v="78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d v="2016-07-15T06:34:06"/>
    <n v="1466001246"/>
    <x v="2379"/>
    <b v="0"/>
    <x v="210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d v="2014-09-11T06:01:08"/>
    <n v="1407852068"/>
    <x v="2380"/>
    <b v="0"/>
    <x v="211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d v="2015-05-31T06:45:27"/>
    <n v="1430491527"/>
    <x v="2381"/>
    <b v="0"/>
    <x v="7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d v="2014-03-04T13:00:00"/>
    <n v="1392040806"/>
    <x v="2382"/>
    <b v="0"/>
    <x v="212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d v="2011-04-24T15:34:47"/>
    <n v="1301787287"/>
    <x v="2383"/>
    <b v="0"/>
    <x v="150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d v="2012-12-22T13:30:32"/>
    <n v="1351024232"/>
    <x v="2384"/>
    <b v="0"/>
    <x v="27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d v="2015-02-22T03:30:00"/>
    <n v="1423320389"/>
    <x v="2385"/>
    <b v="0"/>
    <x v="18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d v="2017-01-06T05:05:05"/>
    <n v="1481115905"/>
    <x v="2386"/>
    <b v="0"/>
    <x v="82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d v="2014-03-16T18:35:19"/>
    <n v="1391571319"/>
    <x v="2387"/>
    <b v="0"/>
    <x v="7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d v="2016-05-06T11:49:42"/>
    <n v="1459972182"/>
    <x v="2388"/>
    <b v="0"/>
    <x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d v="2016-07-29T08:50:43"/>
    <n v="1467219043"/>
    <x v="2389"/>
    <b v="0"/>
    <x v="14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d v="2016-09-08T20:00:00"/>
    <n v="1470778559"/>
    <x v="2390"/>
    <b v="0"/>
    <x v="22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d v="2015-05-31T04:44:58"/>
    <n v="1430052298"/>
    <x v="2391"/>
    <b v="0"/>
    <x v="33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d v="2016-01-17T13:00:00"/>
    <n v="1449359831"/>
    <x v="2392"/>
    <b v="0"/>
    <x v="7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d v="2016-05-04T15:00:00"/>
    <n v="1459856860"/>
    <x v="2393"/>
    <b v="0"/>
    <x v="10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d v="2015-03-31T04:52:00"/>
    <n v="1422834819"/>
    <x v="2394"/>
    <b v="0"/>
    <x v="20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d v="2013-07-25T17:30:35"/>
    <n v="1372210235"/>
    <x v="2395"/>
    <b v="0"/>
    <x v="101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d v="2013-02-24T13:04:32"/>
    <n v="1359147872"/>
    <x v="2396"/>
    <b v="0"/>
    <x v="82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d v="2014-02-21T17:08:24"/>
    <n v="1390439304"/>
    <x v="2397"/>
    <b v="1"/>
    <x v="213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d v="2016-07-14T11:25:40"/>
    <n v="1465932340"/>
    <x v="2398"/>
    <b v="0"/>
    <x v="212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d v="2010-07-04T20:00:00"/>
    <n v="1273961999"/>
    <x v="2399"/>
    <b v="0"/>
    <x v="27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d v="2017-03-11T17:58:35"/>
    <n v="1486691915"/>
    <x v="2400"/>
    <b v="0"/>
    <x v="21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d v="2012-05-05T09:25:43"/>
    <n v="1333646743"/>
    <x v="2401"/>
    <b v="1"/>
    <x v="120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d v="2015-11-13T12:17:00"/>
    <n v="1445077121"/>
    <x v="2402"/>
    <b v="0"/>
    <x v="77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d v="2016-03-02T21:59:00"/>
    <n v="1455717790"/>
    <x v="2403"/>
    <b v="0"/>
    <x v="60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d v="2014-07-18T05:09:12"/>
    <n v="1400504952"/>
    <x v="2404"/>
    <b v="0"/>
    <x v="52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d v="2015-01-22T10:46:10"/>
    <n v="1418064370"/>
    <x v="2405"/>
    <b v="1"/>
    <x v="11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d v="2016-06-24T19:59:00"/>
    <n v="1464196414"/>
    <x v="2406"/>
    <b v="0"/>
    <x v="34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d v="2011-12-30T21:45:36"/>
    <n v="1320122736"/>
    <x v="2407"/>
    <b v="0"/>
    <x v="170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d v="2011-11-27T20:35:39"/>
    <n v="1319859339"/>
    <x v="2408"/>
    <b v="0"/>
    <x v="215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d v="2014-07-08T14:34:00"/>
    <n v="1402266840"/>
    <x v="2409"/>
    <b v="0"/>
    <x v="43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d v="2016-04-28T20:39:48"/>
    <n v="1458103188"/>
    <x v="2410"/>
    <b v="0"/>
    <x v="216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d v="2014-07-02T20:00:45"/>
    <n v="1401336045"/>
    <x v="2411"/>
    <b v="0"/>
    <x v="72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d v="2016-11-08T03:43:06"/>
    <n v="1475577786"/>
    <x v="2412"/>
    <b v="1"/>
    <x v="21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d v="2015-05-31T10:32:51"/>
    <n v="1430505171"/>
    <x v="2413"/>
    <b v="0"/>
    <x v="11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d v="2015-07-02T07:39:37"/>
    <n v="1433259577"/>
    <x v="2414"/>
    <b v="0"/>
    <x v="146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d v="2016-03-16T10:16:33"/>
    <n v="1455563793"/>
    <x v="2415"/>
    <b v="1"/>
    <x v="158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d v="2014-08-03T09:00:00"/>
    <n v="1401924769"/>
    <x v="2416"/>
    <b v="0"/>
    <x v="14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d v="2012-04-15T22:10:24"/>
    <n v="1333001424"/>
    <x v="2417"/>
    <b v="0"/>
    <x v="2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d v="2012-03-21T12:48:00"/>
    <n v="1329890585"/>
    <x v="2418"/>
    <b v="0"/>
    <x v="44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d v="2015-07-20T19:00:00"/>
    <n v="1436551178"/>
    <x v="2419"/>
    <b v="0"/>
    <x v="1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d v="2015-02-28T09:00:00"/>
    <n v="1422983847"/>
    <x v="2420"/>
    <b v="0"/>
    <x v="218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d v="2016-06-04T14:57:33"/>
    <n v="1462489053"/>
    <x v="2421"/>
    <b v="0"/>
    <x v="176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d v="2015-05-08T14:00:00"/>
    <n v="1428428515"/>
    <x v="2422"/>
    <b v="1"/>
    <x v="154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d v="2013-07-02T20:59:00"/>
    <n v="1371491244"/>
    <x v="2423"/>
    <b v="0"/>
    <x v="58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d v="2014-11-08T02:00:46"/>
    <n v="1412845246"/>
    <x v="2424"/>
    <b v="0"/>
    <x v="146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d v="2013-05-31T09:00:00"/>
    <n v="1366999870"/>
    <x v="2425"/>
    <b v="0"/>
    <x v="42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d v="2016-08-28T20:01:09"/>
    <n v="1468987269"/>
    <x v="2426"/>
    <b v="0"/>
    <x v="18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d v="2015-10-08T16:00:00"/>
    <n v="1442283562"/>
    <x v="2427"/>
    <b v="1"/>
    <x v="15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d v="2013-10-11T17:31:05"/>
    <n v="1378949465"/>
    <x v="2428"/>
    <b v="0"/>
    <x v="219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d v="2014-06-22T07:48:51"/>
    <n v="1401205731"/>
    <x v="2429"/>
    <b v="0"/>
    <x v="47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d v="2017-03-23T21:00:23"/>
    <n v="1487743223"/>
    <x v="2430"/>
    <b v="0"/>
    <x v="26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d v="2016-09-26T02:37:09"/>
    <n v="1472294229"/>
    <x v="2431"/>
    <b v="0"/>
    <x v="20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d v="2016-12-12T09:34:40"/>
    <n v="1479144880"/>
    <x v="2432"/>
    <b v="0"/>
    <x v="20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d v="2014-08-27T17:00:00"/>
    <n v="1406316312"/>
    <x v="2433"/>
    <b v="0"/>
    <x v="3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d v="2015-03-19T09:45:23"/>
    <n v="1424198723"/>
    <x v="2434"/>
    <b v="0"/>
    <x v="87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d v="2013-10-25T15:00:10"/>
    <n v="1380150010"/>
    <x v="2435"/>
    <b v="0"/>
    <x v="47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d v="2014-07-02T19:59:00"/>
    <n v="1402580818"/>
    <x v="2436"/>
    <b v="0"/>
    <x v="211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d v="2014-11-19T10:52:52"/>
    <n v="1413827572"/>
    <x v="2437"/>
    <b v="0"/>
    <x v="110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d v="2016-12-01T09:39:42"/>
    <n v="1478018382"/>
    <x v="2438"/>
    <b v="0"/>
    <x v="150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d v="2015-12-03T21:00:00"/>
    <n v="1445363833"/>
    <x v="2439"/>
    <b v="0"/>
    <x v="102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d v="2014-10-04T06:48:56"/>
    <n v="1409669336"/>
    <x v="2440"/>
    <b v="0"/>
    <x v="123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d v="2016-05-05T05:01:47"/>
    <n v="1459861307"/>
    <x v="2441"/>
    <b v="0"/>
    <x v="15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d v="2014-11-19T00:27:59"/>
    <n v="1413790079"/>
    <x v="2442"/>
    <b v="0"/>
    <x v="220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d v="2015-04-16T16:00:00"/>
    <n v="1426714870"/>
    <x v="2443"/>
    <b v="0"/>
    <x v="221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d v="2015-08-21T06:05:16"/>
    <n v="1437573916"/>
    <x v="2444"/>
    <b v="1"/>
    <x v="14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d v="2012-05-12T15:54:23"/>
    <n v="1335570863"/>
    <x v="2445"/>
    <b v="0"/>
    <x v="13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d v="2015-06-11T08:13:06"/>
    <n v="1430151186"/>
    <x v="2446"/>
    <b v="0"/>
    <x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d v="2014-09-26T13:04:52"/>
    <n v="1409173492"/>
    <x v="2447"/>
    <b v="1"/>
    <x v="191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d v="2015-01-28T14:00:00"/>
    <n v="1421089938"/>
    <x v="2448"/>
    <b v="1"/>
    <x v="51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d v="2015-05-31T21:00:00"/>
    <n v="1430158198"/>
    <x v="2449"/>
    <b v="0"/>
    <x v="46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d v="2015-08-09T08:00:00"/>
    <n v="1436972472"/>
    <x v="2450"/>
    <b v="0"/>
    <x v="52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d v="2013-12-12T20:59:00"/>
    <n v="1384364561"/>
    <x v="2451"/>
    <b v="1"/>
    <x v="19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d v="2014-06-15T20:25:00"/>
    <n v="1400474329"/>
    <x v="2452"/>
    <b v="0"/>
    <x v="222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d v="2014-12-21T20:00:00"/>
    <n v="1416555262"/>
    <x v="2453"/>
    <b v="1"/>
    <x v="155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d v="2016-06-15T07:00:00"/>
    <n v="1463517521"/>
    <x v="2454"/>
    <b v="1"/>
    <x v="223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d v="2014-02-05T15:04:00"/>
    <n v="1389107062"/>
    <x v="2455"/>
    <b v="0"/>
    <x v="224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d v="2014-10-22T16:49:07"/>
    <n v="1411433347"/>
    <x v="2456"/>
    <b v="1"/>
    <x v="210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d v="2013-05-07T07:33:14"/>
    <n v="1365348794"/>
    <x v="2457"/>
    <b v="0"/>
    <x v="2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d v="2015-10-02T10:00:00"/>
    <n v="1441120910"/>
    <x v="2458"/>
    <b v="0"/>
    <x v="11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d v="2012-05-23T17:47:35"/>
    <n v="1335232055"/>
    <x v="2459"/>
    <b v="0"/>
    <x v="52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d v="2015-07-18T15:16:59"/>
    <n v="1434669419"/>
    <x v="2460"/>
    <b v="0"/>
    <x v="31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d v="2014-06-10T20:00:00"/>
    <n v="1401125238"/>
    <x v="2461"/>
    <b v="0"/>
    <x v="41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d v="2011-01-15T17:51:00"/>
    <n v="1293739714"/>
    <x v="2462"/>
    <b v="0"/>
    <x v="7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d v="2015-05-08T19:59:00"/>
    <n v="1428585710"/>
    <x v="2463"/>
    <b v="0"/>
    <x v="74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d v="2016-07-01T00:20:51"/>
    <n v="1464769251"/>
    <x v="2464"/>
    <b v="1"/>
    <x v="225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d v="2012-06-25T20:03:13"/>
    <n v="1337659393"/>
    <x v="2465"/>
    <b v="1"/>
    <x v="226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d v="2011-10-12T15:57:59"/>
    <n v="1315439879"/>
    <x v="2466"/>
    <b v="0"/>
    <x v="39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d v="2017-01-27T12:05:30"/>
    <n v="1483646730"/>
    <x v="2467"/>
    <b v="0"/>
    <x v="45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d v="2014-03-22T16:00:00"/>
    <n v="1393882717"/>
    <x v="2468"/>
    <b v="0"/>
    <x v="84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d v="2012-01-12T22:34:48"/>
    <n v="1321252488"/>
    <x v="2469"/>
    <b v="0"/>
    <x v="94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d v="2012-02-14T11:49:00"/>
    <n v="1326972107"/>
    <x v="2470"/>
    <b v="0"/>
    <x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d v="2012-03-07T20:59:00"/>
    <n v="1329856839"/>
    <x v="2471"/>
    <b v="0"/>
    <x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d v="2015-03-11T15:45:52"/>
    <n v="1423529152"/>
    <x v="2472"/>
    <b v="0"/>
    <x v="16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d v="2015-12-04T11:01:26"/>
    <n v="1446663686"/>
    <x v="2473"/>
    <b v="0"/>
    <x v="218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d v="2015-06-02T16:00:00"/>
    <n v="1430768800"/>
    <x v="2474"/>
    <b v="0"/>
    <x v="46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d v="2013-04-30T20:59:00"/>
    <n v="1363960278"/>
    <x v="2475"/>
    <b v="0"/>
    <x v="14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d v="2014-06-20T13:59:00"/>
    <n v="1400867283"/>
    <x v="2476"/>
    <b v="1"/>
    <x v="227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d v="2016-10-10T19:59:00"/>
    <n v="1472594585"/>
    <x v="2477"/>
    <b v="0"/>
    <x v="97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d v="2016-12-07T00:26:16"/>
    <n v="1478507176"/>
    <x v="2478"/>
    <b v="0"/>
    <x v="75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d v="2011-10-29T08:12:01"/>
    <n v="1314720721"/>
    <x v="2479"/>
    <b v="0"/>
    <x v="20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d v="2015-05-30T12:21:43"/>
    <n v="1430425303"/>
    <x v="2480"/>
    <b v="1"/>
    <x v="2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d v="2015-07-05T08:43:23"/>
    <n v="1433090603"/>
    <x v="2481"/>
    <b v="1"/>
    <x v="86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d v="2015-12-08T22:59:00"/>
    <n v="1446683797"/>
    <x v="2482"/>
    <b v="0"/>
    <x v="123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d v="2016-07-23T19:00:17"/>
    <n v="1466737217"/>
    <x v="2483"/>
    <b v="0"/>
    <x v="112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d v="2014-06-23T10:00:00"/>
    <n v="1401714114"/>
    <x v="2484"/>
    <b v="0"/>
    <x v="94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d v="2014-12-18T20:00:00"/>
    <n v="1415824513"/>
    <x v="2485"/>
    <b v="1"/>
    <x v="10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d v="2014-08-31T09:31:31"/>
    <n v="1406914291"/>
    <x v="2486"/>
    <b v="1"/>
    <x v="176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d v="2014-07-28T06:31:17"/>
    <n v="1404743477"/>
    <x v="2487"/>
    <b v="1"/>
    <x v="19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d v="2014-08-24T20:59:00"/>
    <n v="1407157756"/>
    <x v="2488"/>
    <b v="0"/>
    <x v="20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d v="2016-11-30T23:59:00"/>
    <n v="1478030325"/>
    <x v="2489"/>
    <b v="0"/>
    <x v="55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d v="2015-07-31T00:58:00"/>
    <n v="1436408308"/>
    <x v="2490"/>
    <b v="0"/>
    <x v="25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d v="2015-07-23T10:33:00"/>
    <n v="1435670452"/>
    <x v="2491"/>
    <b v="0"/>
    <x v="22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d v="2016-02-15T21:59:00"/>
    <n v="1453827436"/>
    <x v="2492"/>
    <b v="0"/>
    <x v="29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d v="2011-09-07T20:54:18"/>
    <n v="1312865658"/>
    <x v="2493"/>
    <b v="0"/>
    <x v="3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d v="2011-06-11T20:00:00"/>
    <n v="1304129088"/>
    <x v="2494"/>
    <b v="0"/>
    <x v="145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d v="2015-10-07T16:32:52"/>
    <n v="1442536372"/>
    <x v="2495"/>
    <b v="0"/>
    <x v="146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d v="2013-09-30T19:59:00"/>
    <n v="1377252857"/>
    <x v="2496"/>
    <b v="0"/>
    <x v="18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d v="2016-03-22T12:01:00"/>
    <n v="1455446303"/>
    <x v="2497"/>
    <b v="1"/>
    <x v="228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d v="2016-05-03T15:00:00"/>
    <n v="1459865945"/>
    <x v="2498"/>
    <b v="1"/>
    <x v="3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d v="2015-02-04T22:59:00"/>
    <n v="1421252084"/>
    <x v="2499"/>
    <b v="0"/>
    <x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d v="2015-10-31T20:00:00"/>
    <n v="1443739388"/>
    <x v="2500"/>
    <b v="1"/>
    <x v="229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d v="2015-08-26T15:00:00"/>
    <n v="1439122800"/>
    <x v="2501"/>
    <b v="0"/>
    <x v="37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d v="2013-10-15T16:04:50"/>
    <n v="1380585890"/>
    <x v="2502"/>
    <b v="0"/>
    <x v="14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d v="2014-02-20T12:48:53"/>
    <n v="1389041333"/>
    <x v="2503"/>
    <b v="0"/>
    <x v="19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d v="2012-08-15T17:16:25"/>
    <n v="1342487785"/>
    <x v="2504"/>
    <b v="1"/>
    <x v="72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d v="2017-02-26T20:59:00"/>
    <n v="1486661793"/>
    <x v="2505"/>
    <b v="0"/>
    <x v="159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d v="2013-01-05T09:58:41"/>
    <n v="1354816721"/>
    <x v="2506"/>
    <b v="0"/>
    <x v="51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d v="2017-03-22T07:33:50"/>
    <n v="1485016430"/>
    <x v="2507"/>
    <b v="0"/>
    <x v="67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d v="2015-02-21T14:05:25"/>
    <n v="1421964325"/>
    <x v="2508"/>
    <b v="0"/>
    <x v="11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d v="2014-05-12T20:00:00"/>
    <n v="1398983245"/>
    <x v="2509"/>
    <b v="0"/>
    <x v="7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d v="2015-08-25T07:05:12"/>
    <n v="1437923112"/>
    <x v="2510"/>
    <b v="0"/>
    <x v="83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d v="2014-01-19T12:00:30"/>
    <n v="1387569630"/>
    <x v="2511"/>
    <b v="0"/>
    <x v="29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d v="2014-12-01T11:59:05"/>
    <n v="1414781945"/>
    <x v="2512"/>
    <b v="0"/>
    <x v="146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d v="2013-04-22T13:00:00"/>
    <n v="1363981723"/>
    <x v="2513"/>
    <b v="1"/>
    <x v="67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d v="2009-12-31T15:39:00"/>
    <n v="1257444140"/>
    <x v="2514"/>
    <b v="0"/>
    <x v="26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d v="2011-09-30T19:00:00"/>
    <n v="1314577097"/>
    <x v="2515"/>
    <b v="0"/>
    <x v="91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d v="2015-06-18T03:04:01"/>
    <n v="1432033441"/>
    <x v="2516"/>
    <b v="0"/>
    <x v="67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d v="2011-08-07T12:12:50"/>
    <n v="1310155970"/>
    <x v="2517"/>
    <b v="0"/>
    <x v="127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d v="2015-04-09T14:58:54"/>
    <n v="1426028334"/>
    <x v="2518"/>
    <b v="1"/>
    <x v="230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d v="2013-11-12T21:59:00"/>
    <n v="1381430646"/>
    <x v="2519"/>
    <b v="0"/>
    <x v="231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d v="2014-08-07T04:21:47"/>
    <n v="1404822107"/>
    <x v="2520"/>
    <b v="0"/>
    <x v="168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d v="2017-01-14T16:59:40"/>
    <n v="1479257980"/>
    <x v="2521"/>
    <b v="0"/>
    <x v="176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d v="2010-08-31T19:44:00"/>
    <n v="1279651084"/>
    <x v="2522"/>
    <b v="0"/>
    <x v="132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d v="2016-04-08T10:52:01"/>
    <n v="1457553121"/>
    <x v="2523"/>
    <b v="1"/>
    <x v="1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d v="2016-04-09T09:37:33"/>
    <n v="1455043053"/>
    <x v="2524"/>
    <b v="0"/>
    <x v="232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d v="2014-02-28T06:33:19"/>
    <n v="1391005999"/>
    <x v="2525"/>
    <b v="0"/>
    <x v="19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d v="2016-03-26T08:39:00"/>
    <n v="1456421940"/>
    <x v="2526"/>
    <b v="0"/>
    <x v="159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d v="2014-04-07T09:13:42"/>
    <n v="1395162822"/>
    <x v="2527"/>
    <b v="0"/>
    <x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d v="2014-04-12T18:00:00"/>
    <n v="1395277318"/>
    <x v="2528"/>
    <b v="0"/>
    <x v="59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d v="2011-05-03T08:10:25"/>
    <n v="1301847025"/>
    <x v="2529"/>
    <b v="0"/>
    <x v="20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d v="2013-07-10T08:52:00"/>
    <n v="1371569202"/>
    <x v="2530"/>
    <b v="0"/>
    <x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d v="2016-07-13T11:14:00"/>
    <n v="1463253240"/>
    <x v="2531"/>
    <b v="0"/>
    <x v="21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d v="2017-01-30T09:16:53"/>
    <n v="1481908613"/>
    <x v="2532"/>
    <b v="0"/>
    <x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d v="2016-03-31T07:51:11"/>
    <n v="1456851071"/>
    <x v="2533"/>
    <b v="0"/>
    <x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d v="2011-04-15T19:59:00"/>
    <n v="1301524585"/>
    <x v="2534"/>
    <b v="0"/>
    <x v="67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d v="2010-02-14T21:00:00"/>
    <n v="1263474049"/>
    <x v="2535"/>
    <b v="1"/>
    <x v="36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d v="2015-03-18T09:00:00"/>
    <n v="1424825479"/>
    <x v="2536"/>
    <b v="0"/>
    <x v="233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d v="2012-12-06T18:00:00"/>
    <n v="1352766300"/>
    <x v="2537"/>
    <b v="1"/>
    <x v="3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d v="2015-12-12T18:26:32"/>
    <n v="1447381592"/>
    <x v="2538"/>
    <b v="0"/>
    <x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d v="2014-10-26T19:00:00"/>
    <n v="1412836990"/>
    <x v="2539"/>
    <b v="0"/>
    <x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d v="2014-06-16T09:06:34"/>
    <n v="1400691994"/>
    <x v="2540"/>
    <b v="0"/>
    <x v="15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d v="2014-08-10T07:59:00"/>
    <n v="1404833442"/>
    <x v="2541"/>
    <b v="0"/>
    <x v="5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d v="2016-12-21T03:50:30"/>
    <n v="1477133430"/>
    <x v="2542"/>
    <b v="0"/>
    <x v="5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d v="2009-12-09T10:24:00"/>
    <n v="1253726650"/>
    <x v="2543"/>
    <b v="1"/>
    <x v="165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d v="2015-12-25T16:18:54"/>
    <n v="1448497134"/>
    <x v="2544"/>
    <b v="0"/>
    <x v="146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d v="2009-12-01T09:00:00"/>
    <n v="1252908330"/>
    <x v="2545"/>
    <b v="0"/>
    <x v="1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d v="2011-12-31T23:59:00"/>
    <n v="1321852592"/>
    <x v="2546"/>
    <b v="1"/>
    <x v="168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d v="2014-05-06T16:06:29"/>
    <n v="1396829189"/>
    <x v="2547"/>
    <b v="1"/>
    <x v="123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d v="2015-03-15T05:32:02"/>
    <n v="1423405922"/>
    <x v="2548"/>
    <b v="0"/>
    <x v="196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d v="2015-05-17T10:00:00"/>
    <n v="1429133323"/>
    <x v="2549"/>
    <b v="0"/>
    <x v="68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d v="2011-10-19T18:00:00"/>
    <n v="1317788623"/>
    <x v="2550"/>
    <b v="1"/>
    <x v="52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d v="2015-12-15T15:09:34"/>
    <n v="1447628974"/>
    <x v="2551"/>
    <b v="0"/>
    <x v="67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d v="2015-10-30T06:00:12"/>
    <n v="1443621612"/>
    <x v="2552"/>
    <b v="1"/>
    <x v="23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d v="2016-03-31T02:00:00"/>
    <n v="1456827573"/>
    <x v="2553"/>
    <b v="0"/>
    <x v="163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d v="2012-11-22T14:00:00"/>
    <n v="1350061821"/>
    <x v="2554"/>
    <b v="0"/>
    <x v="234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d v="2015-05-02T13:00:00"/>
    <n v="1428358567"/>
    <x v="2555"/>
    <b v="0"/>
    <x v="13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d v="2012-04-28T17:13:43"/>
    <n v="1333070023"/>
    <x v="2556"/>
    <b v="1"/>
    <x v="235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d v="2014-06-08T19:59:00"/>
    <n v="1399504664"/>
    <x v="2557"/>
    <b v="1"/>
    <x v="72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d v="2012-03-24T16:56:15"/>
    <n v="1328752575"/>
    <x v="2558"/>
    <b v="0"/>
    <x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d v="2014-06-06T15:00:00"/>
    <n v="1400675841"/>
    <x v="2559"/>
    <b v="0"/>
    <x v="14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d v="2014-10-17T20:00:00"/>
    <n v="1408624622"/>
    <x v="2560"/>
    <b v="0"/>
    <x v="42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d v="2015-06-11T18:00:00"/>
    <n v="1431354258"/>
    <x v="2561"/>
    <b v="0"/>
    <x v="236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d v="2013-10-13T19:59:00"/>
    <n v="1378735983"/>
    <x v="2562"/>
    <b v="1"/>
    <x v="7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d v="2014-05-31T19:59:00"/>
    <n v="1399286589"/>
    <x v="2563"/>
    <b v="0"/>
    <x v="22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d v="2016-07-28T07:58:38"/>
    <n v="1467129518"/>
    <x v="2564"/>
    <b v="0"/>
    <x v="112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d v="2015-01-16T15:58:02"/>
    <n v="1418860682"/>
    <x v="2565"/>
    <b v="0"/>
    <x v="121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d v="2013-05-06T11:12:16"/>
    <n v="1365275536"/>
    <x v="2566"/>
    <b v="0"/>
    <x v="3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d v="2016-12-19T20:30:33"/>
    <n v="1479184233"/>
    <x v="2567"/>
    <b v="1"/>
    <x v="237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d v="2016-05-31T14:08:57"/>
    <n v="1462140537"/>
    <x v="2568"/>
    <b v="0"/>
    <x v="64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d v="2009-08-31T20:00:00"/>
    <n v="1247504047"/>
    <x v="2569"/>
    <b v="1"/>
    <x v="73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d v="2015-11-29T15:00:00"/>
    <n v="1445791811"/>
    <x v="2570"/>
    <b v="0"/>
    <x v="218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d v="2014-11-29T15:52:58"/>
    <n v="1414277578"/>
    <x v="2571"/>
    <b v="0"/>
    <x v="22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d v="2011-09-07T08:35:39"/>
    <n v="1312821339"/>
    <x v="2572"/>
    <b v="0"/>
    <x v="15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d v="2012-07-07T09:46:51"/>
    <n v="1339091211"/>
    <x v="2573"/>
    <b v="1"/>
    <x v="59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d v="2015-04-30T21:46:37"/>
    <n v="1427867197"/>
    <x v="2574"/>
    <b v="0"/>
    <x v="27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d v="2015-07-29T07:59:25"/>
    <n v="1436975965"/>
    <x v="2575"/>
    <b v="0"/>
    <x v="238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d v="2015-07-26T10:00:00"/>
    <n v="1435117889"/>
    <x v="2576"/>
    <b v="0"/>
    <x v="63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d v="2016-10-09T10:25:10"/>
    <n v="1473445510"/>
    <x v="2577"/>
    <b v="0"/>
    <x v="120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d v="2015-07-02T15:50:06"/>
    <n v="1433980206"/>
    <x v="2578"/>
    <b v="0"/>
    <x v="41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d v="2016-12-22T06:59:12"/>
    <n v="1479826752"/>
    <x v="2579"/>
    <b v="0"/>
    <x v="239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d v="2015-10-06T08:44:46"/>
    <n v="1441125886"/>
    <x v="2580"/>
    <b v="0"/>
    <x v="19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d v="2016-01-03T20:20:07"/>
    <n v="1449116407"/>
    <x v="2581"/>
    <b v="0"/>
    <x v="11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d v="2011-08-13T15:00:00"/>
    <n v="1310693986"/>
    <x v="2582"/>
    <b v="0"/>
    <x v="42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d v="2015-06-15T08:14:40"/>
    <n v="1432484080"/>
    <x v="2583"/>
    <b v="0"/>
    <x v="210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d v="2015-09-04T07:00:00"/>
    <n v="1438873007"/>
    <x v="2584"/>
    <b v="0"/>
    <x v="44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d v="2010-06-02T17:41:00"/>
    <n v="1274705803"/>
    <x v="2585"/>
    <b v="0"/>
    <x v="3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d v="2014-12-31T21:00:00"/>
    <n v="1416977259"/>
    <x v="2586"/>
    <b v="0"/>
    <x v="27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d v="2012-01-21T09:43:00"/>
    <n v="1325007780"/>
    <x v="2587"/>
    <b v="1"/>
    <x v="24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d v="2016-10-31T20:59:00"/>
    <n v="1475460819"/>
    <x v="2588"/>
    <b v="0"/>
    <x v="44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d v="2016-04-28T08:20:32"/>
    <n v="1459268432"/>
    <x v="2589"/>
    <b v="0"/>
    <x v="60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d v="2015-11-01T15:00:00"/>
    <n v="1443036470"/>
    <x v="2590"/>
    <b v="0"/>
    <x v="81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d v="2015-06-25T10:07:39"/>
    <n v="1432663659"/>
    <x v="2591"/>
    <b v="0"/>
    <x v="1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d v="2016-02-19T18:45:35"/>
    <n v="1452048335"/>
    <x v="2592"/>
    <b v="0"/>
    <x v="5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d v="2015-06-03T16:00:00"/>
    <n v="1430768468"/>
    <x v="2593"/>
    <b v="0"/>
    <x v="57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d v="2014-01-02T00:00:00"/>
    <n v="1386123861"/>
    <x v="2594"/>
    <b v="1"/>
    <x v="241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d v="2016-08-05T13:00:00"/>
    <n v="1467865967"/>
    <x v="2595"/>
    <b v="0"/>
    <x v="16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d v="2010-12-08T20:59:00"/>
    <n v="1286480070"/>
    <x v="2596"/>
    <b v="0"/>
    <x v="74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d v="2012-06-09T01:49:37"/>
    <n v="1336643377"/>
    <x v="2597"/>
    <b v="0"/>
    <x v="11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d v="2010-07-10T14:00:00"/>
    <n v="1273647255"/>
    <x v="2598"/>
    <b v="0"/>
    <x v="59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d v="2012-07-29T21:00:00"/>
    <n v="1340642717"/>
    <x v="2599"/>
    <b v="0"/>
    <x v="242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d v="2010-08-11T07:59:00"/>
    <n v="1277702894"/>
    <x v="2600"/>
    <b v="1"/>
    <x v="243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d v="2016-02-10T13:00:00"/>
    <n v="1452448298"/>
    <x v="2601"/>
    <b v="0"/>
    <x v="112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d v="2015-01-23T04:11:23"/>
    <n v="1419423083"/>
    <x v="2602"/>
    <b v="0"/>
    <x v="37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d v="2015-06-14T04:36:49"/>
    <n v="1431693409"/>
    <x v="2603"/>
    <b v="0"/>
    <x v="123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d v="2016-05-02T13:26:38"/>
    <n v="1459632398"/>
    <x v="2604"/>
    <b v="0"/>
    <x v="120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d v="2012-04-08T13:45:08"/>
    <n v="1331333108"/>
    <x v="2605"/>
    <b v="0"/>
    <x v="58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d v="2013-11-02T02:57:14"/>
    <n v="1380797834"/>
    <x v="2606"/>
    <b v="1"/>
    <x v="244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d v="2014-11-13T21:12:00"/>
    <n v="1414028490"/>
    <x v="2607"/>
    <b v="1"/>
    <x v="245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d v="2014-09-23T12:46:16"/>
    <n v="1408481176"/>
    <x v="2608"/>
    <b v="0"/>
    <x v="246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d v="2015-06-20T09:55:14"/>
    <n v="1432230914"/>
    <x v="2609"/>
    <b v="1"/>
    <x v="173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d v="2016-08-23T10:34:50"/>
    <n v="1466793290"/>
    <x v="2610"/>
    <b v="0"/>
    <x v="7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d v="2012-05-24T10:46:08"/>
    <n v="1335293168"/>
    <x v="2611"/>
    <b v="0"/>
    <x v="206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d v="2017-02-06T06:23:31"/>
    <n v="1483712611"/>
    <x v="2612"/>
    <b v="0"/>
    <x v="247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d v="2015-11-13T07:00:00"/>
    <n v="1444904830"/>
    <x v="2613"/>
    <b v="0"/>
    <x v="196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d v="2017-01-19T07:57:51"/>
    <n v="1482249471"/>
    <x v="2614"/>
    <b v="0"/>
    <x v="248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d v="2016-10-24T13:00:00"/>
    <n v="1476386395"/>
    <x v="2615"/>
    <b v="0"/>
    <x v="170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d v="2016-02-15T08:51:23"/>
    <n v="1454691083"/>
    <x v="2616"/>
    <b v="0"/>
    <x v="94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d v="2011-07-16T15:00:00"/>
    <n v="1306525512"/>
    <x v="2617"/>
    <b v="0"/>
    <x v="176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d v="2012-08-31T17:21:02"/>
    <n v="1343870462"/>
    <x v="2618"/>
    <b v="0"/>
    <x v="20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d v="2013-02-28T13:25:00"/>
    <n v="1358180968"/>
    <x v="2619"/>
    <b v="0"/>
    <x v="20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d v="2009-12-31T22:00:00"/>
    <n v="1257871712"/>
    <x v="2620"/>
    <b v="0"/>
    <x v="13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d v="2014-12-03T07:28:26"/>
    <n v="1415028506"/>
    <x v="2621"/>
    <b v="0"/>
    <x v="39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d v="2015-08-31T09:31:15"/>
    <n v="1438882275"/>
    <x v="2622"/>
    <b v="0"/>
    <x v="58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d v="2016-04-28T19:59:00"/>
    <n v="1459220588"/>
    <x v="2623"/>
    <b v="0"/>
    <x v="8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d v="2016-12-30T14:50:33"/>
    <n v="1480546233"/>
    <x v="2624"/>
    <b v="0"/>
    <x v="29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d v="2014-11-03T00:52:50"/>
    <n v="1412149970"/>
    <x v="2625"/>
    <b v="0"/>
    <x v="17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d v="2015-02-14T11:39:40"/>
    <n v="1418758780"/>
    <x v="2626"/>
    <b v="0"/>
    <x v="52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d v="2013-07-11T12:01:43"/>
    <n v="1371585703"/>
    <x v="2627"/>
    <b v="0"/>
    <x v="75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d v="2013-03-08T07:42:15"/>
    <n v="1359301335"/>
    <x v="2628"/>
    <b v="0"/>
    <x v="20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d v="2014-03-26T11:10:33"/>
    <n v="1393272633"/>
    <x v="2629"/>
    <b v="0"/>
    <x v="200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d v="2012-07-19T13:03:31"/>
    <n v="1340139811"/>
    <x v="2630"/>
    <b v="0"/>
    <x v="119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d v="2015-02-21T03:00:00"/>
    <n v="1421812637"/>
    <x v="2631"/>
    <b v="0"/>
    <x v="37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d v="2014-10-15T04:52:02"/>
    <n v="1410785522"/>
    <x v="2632"/>
    <b v="1"/>
    <x v="191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d v="2017-02-28T18:00:00"/>
    <n v="1485270311"/>
    <x v="2633"/>
    <b v="0"/>
    <x v="102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d v="2014-03-07T11:20:30"/>
    <n v="1392232830"/>
    <x v="2634"/>
    <b v="0"/>
    <x v="51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d v="2015-03-04T20:00:00"/>
    <n v="1422916261"/>
    <x v="2635"/>
    <b v="0"/>
    <x v="139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d v="2017-02-01T00:00:00"/>
    <n v="1481949983"/>
    <x v="2636"/>
    <b v="0"/>
    <x v="77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d v="2015-01-08T13:17:41"/>
    <n v="1418159861"/>
    <x v="2637"/>
    <b v="1"/>
    <x v="110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d v="2014-07-11T08:15:00"/>
    <n v="1403146628"/>
    <x v="2638"/>
    <b v="0"/>
    <x v="19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d v="2016-10-20T12:11:55"/>
    <n v="1474402315"/>
    <x v="2639"/>
    <b v="0"/>
    <x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d v="2011-08-09T23:08:00"/>
    <n v="1308900441"/>
    <x v="2640"/>
    <b v="0"/>
    <x v="68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d v="2015-10-25T16:13:17"/>
    <n v="1442794397"/>
    <x v="2641"/>
    <b v="0"/>
    <x v="94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d v="2015-02-11T23:00:00"/>
    <n v="1421274954"/>
    <x v="2642"/>
    <b v="0"/>
    <x v="22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d v="2011-09-05T09:06:00"/>
    <n v="1310438737"/>
    <x v="2643"/>
    <b v="0"/>
    <x v="121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d v="2015-02-11T14:31:43"/>
    <n v="1421101903"/>
    <x v="2644"/>
    <b v="0"/>
    <x v="101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d v="2014-04-11T06:15:46"/>
    <n v="1394633746"/>
    <x v="2645"/>
    <b v="0"/>
    <x v="249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d v="2016-12-04T17:00:00"/>
    <n v="1479609520"/>
    <x v="2646"/>
    <b v="0"/>
    <x v="16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d v="2015-12-01T12:01:01"/>
    <n v="1443812461"/>
    <x v="2647"/>
    <b v="1"/>
    <x v="14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d v="2016-03-15T19:59:00"/>
    <n v="1456862924"/>
    <x v="2648"/>
    <b v="0"/>
    <x v="33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d v="2015-06-16T17:40:14"/>
    <n v="1432690814"/>
    <x v="2649"/>
    <b v="0"/>
    <x v="51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d v="2015-06-07T20:00:00"/>
    <n v="1430945149"/>
    <x v="2650"/>
    <b v="0"/>
    <x v="210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d v="2015-12-14T16:00:00"/>
    <n v="1448924882"/>
    <x v="2651"/>
    <b v="0"/>
    <x v="14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d v="2011-06-30T07:19:23"/>
    <n v="1306855163"/>
    <x v="2652"/>
    <b v="0"/>
    <x v="250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d v="2016-08-01T11:00:00"/>
    <n v="1467648456"/>
    <x v="2653"/>
    <b v="0"/>
    <x v="3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d v="2015-11-06T20:00:00"/>
    <n v="1444821127"/>
    <x v="2654"/>
    <b v="1"/>
    <x v="10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d v="2016-05-01T03:00:06"/>
    <n v="1456920006"/>
    <x v="2655"/>
    <b v="0"/>
    <x v="44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d v="2015-06-30T22:59:00"/>
    <n v="1431046325"/>
    <x v="2656"/>
    <b v="0"/>
    <x v="94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d v="2012-12-24T15:47:37"/>
    <n v="1352504857"/>
    <x v="2657"/>
    <b v="0"/>
    <x v="2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d v="2010-07-21T22:00:00"/>
    <n v="1275851354"/>
    <x v="2658"/>
    <b v="0"/>
    <x v="18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d v="2014-07-10T01:07:49"/>
    <n v="1402391269"/>
    <x v="2659"/>
    <b v="0"/>
    <x v="251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d v="2017-01-28T14:35:30"/>
    <n v="1483050930"/>
    <x v="2660"/>
    <b v="0"/>
    <x v="125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d v="2011-08-21T12:05:57"/>
    <n v="1310069157"/>
    <x v="2661"/>
    <b v="0"/>
    <x v="167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d v="2011-03-10T08:40:10"/>
    <n v="1295887210"/>
    <x v="2662"/>
    <b v="1"/>
    <x v="85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d v="2013-06-06T05:34:51"/>
    <n v="1367933691"/>
    <x v="2663"/>
    <b v="1"/>
    <x v="252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d v="2015-01-27T15:13:07"/>
    <n v="1421190787"/>
    <x v="2664"/>
    <b v="0"/>
    <x v="14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d v="2015-07-23T10:02:25"/>
    <n v="1436464945"/>
    <x v="2665"/>
    <b v="0"/>
    <x v="13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d v="2015-06-07T19:51:14"/>
    <n v="1428551474"/>
    <x v="2666"/>
    <b v="0"/>
    <x v="150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d v="2014-05-19T13:00:00"/>
    <n v="1398348859"/>
    <x v="2667"/>
    <b v="0"/>
    <x v="178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d v="2016-04-22T05:55:11"/>
    <n v="1458741311"/>
    <x v="2668"/>
    <b v="0"/>
    <x v="253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d v="2016-10-30T07:25:38"/>
    <n v="1475249138"/>
    <x v="2669"/>
    <b v="1"/>
    <x v="254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d v="2015-06-27T07:22:48"/>
    <n v="1432826568"/>
    <x v="2670"/>
    <b v="0"/>
    <x v="113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d v="2014-11-05T16:46:00"/>
    <n v="1413065230"/>
    <x v="2671"/>
    <b v="0"/>
    <x v="55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d v="2015-05-31T07:24:35"/>
    <n v="1428333875"/>
    <x v="2672"/>
    <b v="0"/>
    <x v="66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d v="2014-01-05T07:38:09"/>
    <n v="1386344289"/>
    <x v="2673"/>
    <b v="0"/>
    <x v="110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d v="2017-02-01T14:59:00"/>
    <n v="1483393836"/>
    <x v="2674"/>
    <b v="0"/>
    <x v="11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d v="2014-08-20T12:24:03"/>
    <n v="1405974243"/>
    <x v="2675"/>
    <b v="0"/>
    <x v="196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d v="2015-07-12T02:25:12"/>
    <n v="1434104712"/>
    <x v="2676"/>
    <b v="1"/>
    <x v="102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d v="2014-08-21T08:28:00"/>
    <n v="1406811593"/>
    <x v="2677"/>
    <b v="0"/>
    <x v="42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d v="2015-10-25T15:59:00"/>
    <n v="1443665293"/>
    <x v="2678"/>
    <b v="1"/>
    <x v="123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d v="2014-07-17T06:59:06"/>
    <n v="1403017146"/>
    <x v="2679"/>
    <b v="1"/>
    <x v="90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d v="2016-03-15T13:00:00"/>
    <n v="1456183649"/>
    <x v="2680"/>
    <b v="0"/>
    <x v="64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d v="2013-11-02T12:49:27"/>
    <n v="1380833367"/>
    <x v="2681"/>
    <b v="1"/>
    <x v="95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d v="2016-08-25T02:51:56"/>
    <n v="1469443916"/>
    <x v="2682"/>
    <b v="0"/>
    <x v="81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d v="2014-11-21T07:01:41"/>
    <n v="1413986501"/>
    <x v="2683"/>
    <b v="0"/>
    <x v="216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d v="2017-02-25T12:18:25"/>
    <n v="1485461905"/>
    <x v="2684"/>
    <b v="0"/>
    <x v="11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d v="2010-06-14T20:00:00"/>
    <n v="1270576379"/>
    <x v="2685"/>
    <b v="1"/>
    <x v="22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d v="2014-09-14T22:08:00"/>
    <n v="1408604363"/>
    <x v="2686"/>
    <b v="0"/>
    <x v="5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d v="2016-08-16T19:59:00"/>
    <n v="1470227660"/>
    <x v="2687"/>
    <b v="0"/>
    <x v="112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d v="2014-07-18T08:04:11"/>
    <n v="1403107451"/>
    <x v="2688"/>
    <b v="0"/>
    <x v="80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d v="2016-05-04T20:02:40"/>
    <n v="1459828960"/>
    <x v="2689"/>
    <b v="0"/>
    <x v="5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d v="2015-08-09T08:00:00"/>
    <n v="1438188106"/>
    <x v="2690"/>
    <b v="0"/>
    <x v="8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d v="2015-07-19T19:59:00"/>
    <n v="1434405044"/>
    <x v="2691"/>
    <b v="0"/>
    <x v="39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d v="2014-07-10T02:09:11"/>
    <n v="1402394951"/>
    <x v="2692"/>
    <b v="1"/>
    <x v="255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d v="2014-01-22T13:39:59"/>
    <n v="1387834799"/>
    <x v="2693"/>
    <b v="0"/>
    <x v="7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d v="2016-09-29T07:45:21"/>
    <n v="1472571921"/>
    <x v="2694"/>
    <b v="0"/>
    <x v="3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d v="2014-11-05T13:22:25"/>
    <n v="1413404545"/>
    <x v="2695"/>
    <b v="0"/>
    <x v="5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d v="2015-09-23T06:21:26"/>
    <n v="1441290086"/>
    <x v="2696"/>
    <b v="0"/>
    <x v="183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d v="2015-06-21T21:00:00"/>
    <n v="1431903495"/>
    <x v="2697"/>
    <b v="0"/>
    <x v="112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d v="2014-11-13T15:37:28"/>
    <n v="1413326248"/>
    <x v="2698"/>
    <b v="0"/>
    <x v="67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d v="2012-09-04T05:29:07"/>
    <n v="1343741347"/>
    <x v="2699"/>
    <b v="1"/>
    <x v="256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d v="2016-09-30T19:59:00"/>
    <n v="1472753745"/>
    <x v="2700"/>
    <b v="1"/>
    <x v="158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d v="2016-06-07T16:57:04"/>
    <n v="1462755424"/>
    <x v="2701"/>
    <b v="0"/>
    <x v="2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d v="2011-03-11T20:00:00"/>
    <n v="1297451245"/>
    <x v="2702"/>
    <b v="0"/>
    <x v="82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d v="2015-08-02T11:31:29"/>
    <n v="1436383889"/>
    <x v="2703"/>
    <b v="0"/>
    <x v="22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d v="2011-07-11T19:14:42"/>
    <n v="1307848482"/>
    <x v="2704"/>
    <b v="0"/>
    <x v="15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d v="2012-12-07T15:30:00"/>
    <n v="1351796674"/>
    <x v="2705"/>
    <b v="0"/>
    <x v="47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d v="2017-02-24T17:22:14"/>
    <n v="1484097734"/>
    <x v="2706"/>
    <b v="0"/>
    <x v="27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d v="2015-04-01T12:17:48"/>
    <n v="1425331068"/>
    <x v="2707"/>
    <b v="0"/>
    <x v="150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d v="2015-08-11T16:00:00"/>
    <n v="1436575280"/>
    <x v="2708"/>
    <b v="0"/>
    <x v="123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d v="2017-02-22T05:25:52"/>
    <n v="1485177952"/>
    <x v="2709"/>
    <b v="0"/>
    <x v="39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d v="2016-03-06T20:59:00"/>
    <n v="1455919438"/>
    <x v="2710"/>
    <b v="0"/>
    <x v="78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d v="2015-02-06T07:04:31"/>
    <n v="1420643071"/>
    <x v="2711"/>
    <b v="1"/>
    <x v="257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d v="2014-09-17T05:00:56"/>
    <n v="1408366856"/>
    <x v="2712"/>
    <b v="0"/>
    <x v="258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d v="2014-11-20T20:55:00"/>
    <n v="1415392666"/>
    <x v="2713"/>
    <b v="0"/>
    <x v="60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d v="2010-07-17T01:59:00"/>
    <n v="1275415679"/>
    <x v="2714"/>
    <b v="1"/>
    <x v="173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d v="2015-07-17T13:02:00"/>
    <n v="1435554104"/>
    <x v="2715"/>
    <b v="0"/>
    <x v="10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d v="2015-12-27T06:20:45"/>
    <n v="1444828845"/>
    <x v="2716"/>
    <b v="0"/>
    <x v="16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d v="2015-09-27T06:20:40"/>
    <n v="1439907640"/>
    <x v="2717"/>
    <b v="1"/>
    <x v="259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d v="2014-06-13T17:44:10"/>
    <n v="1401846250"/>
    <x v="2718"/>
    <b v="0"/>
    <x v="31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d v="2011-08-14T17:00:00"/>
    <n v="1307594625"/>
    <x v="2719"/>
    <b v="0"/>
    <x v="7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d v="2017-03-05T11:26:21"/>
    <n v="1486149981"/>
    <x v="2720"/>
    <b v="0"/>
    <x v="2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d v="2016-06-02T02:25:18"/>
    <n v="1462443918"/>
    <x v="2721"/>
    <b v="0"/>
    <x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d v="2015-07-05T09:00:17"/>
    <n v="1433523617"/>
    <x v="2722"/>
    <b v="0"/>
    <x v="41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d v="2016-04-06T13:30:00"/>
    <n v="1458416585"/>
    <x v="2723"/>
    <b v="0"/>
    <x v="11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d v="2015-10-28T09:33:36"/>
    <n v="1443461616"/>
    <x v="2724"/>
    <b v="0"/>
    <x v="29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d v="2015-12-22T15:00:00"/>
    <n v="1448284433"/>
    <x v="2725"/>
    <b v="1"/>
    <x v="169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d v="2015-09-27T12:14:00"/>
    <n v="1441790658"/>
    <x v="2726"/>
    <b v="0"/>
    <x v="57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d v="2015-03-25T10:53:49"/>
    <n v="1425585229"/>
    <x v="2727"/>
    <b v="0"/>
    <x v="51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d v="2013-03-11T10:02:26"/>
    <n v="1359140546"/>
    <x v="2728"/>
    <b v="0"/>
    <x v="55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d v="2016-06-17T05:57:14"/>
    <n v="1463493434"/>
    <x v="2729"/>
    <b v="1"/>
    <x v="260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d v="2017-02-24T03:58:28"/>
    <n v="1485345508"/>
    <x v="2730"/>
    <b v="1"/>
    <x v="10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d v="2012-05-05T11:15:28"/>
    <n v="1333653333"/>
    <x v="2731"/>
    <b v="1"/>
    <x v="110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d v="2012-07-18T13:53:18"/>
    <n v="1340056398"/>
    <x v="2732"/>
    <b v="0"/>
    <x v="10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d v="2012-07-07T05:33:26"/>
    <n v="1340372006"/>
    <x v="2733"/>
    <b v="0"/>
    <x v="98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d v="2015-06-13T16:20:55"/>
    <n v="1431649255"/>
    <x v="2734"/>
    <b v="0"/>
    <x v="176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d v="2013-03-09T15:42:17"/>
    <n v="1359848537"/>
    <x v="2735"/>
    <b v="1"/>
    <x v="246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d v="2016-05-14T17:22:19"/>
    <n v="1460683339"/>
    <x v="2736"/>
    <b v="0"/>
    <x v="14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d v="2011-02-01T23:59:00"/>
    <n v="1292316697"/>
    <x v="2737"/>
    <b v="1"/>
    <x v="251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d v="2015-09-16T09:56:11"/>
    <n v="1439834171"/>
    <x v="2738"/>
    <b v="0"/>
    <x v="39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d v="2011-11-16T08:11:48"/>
    <n v="1318864308"/>
    <x v="2739"/>
    <b v="0"/>
    <x v="19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d v="2014-07-31T17:00:00"/>
    <n v="1403599778"/>
    <x v="2740"/>
    <b v="0"/>
    <x v="43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d v="2014-09-30T19:59:00"/>
    <n v="1410555998"/>
    <x v="2741"/>
    <b v="1"/>
    <x v="17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d v="2016-05-19T07:02:42"/>
    <n v="1461078162"/>
    <x v="2742"/>
    <b v="1"/>
    <x v="261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d v="2011-03-16T03:38:02"/>
    <n v="1297687082"/>
    <x v="2743"/>
    <b v="1"/>
    <x v="12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d v="2014-11-30T20:59:00"/>
    <n v="1414765794"/>
    <x v="2744"/>
    <b v="0"/>
    <x v="39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d v="2015-06-01T14:42:00"/>
    <n v="1430340195"/>
    <x v="2745"/>
    <b v="0"/>
    <x v="56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d v="2012-03-09T20:02:09"/>
    <n v="1328760129"/>
    <x v="2746"/>
    <b v="1"/>
    <x v="127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d v="2014-06-09T11:20:15"/>
    <n v="1399490415"/>
    <x v="2747"/>
    <b v="1"/>
    <x v="15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d v="2015-08-21T09:55:13"/>
    <n v="1437587713"/>
    <x v="2748"/>
    <b v="0"/>
    <x v="154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d v="2015-12-10T06:14:56"/>
    <n v="1447164896"/>
    <x v="2749"/>
    <b v="0"/>
    <x v="64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d v="2016-12-14T04:00:00"/>
    <n v="1479070867"/>
    <x v="2750"/>
    <b v="0"/>
    <x v="140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d v="2016-06-06T20:01:31"/>
    <n v="1462248091"/>
    <x v="2751"/>
    <b v="1"/>
    <x v="262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d v="2015-07-02T03:17:04"/>
    <n v="1433243824"/>
    <x v="2752"/>
    <b v="0"/>
    <x v="57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d v="2014-11-01T09:18:00"/>
    <n v="1412360309"/>
    <x v="2753"/>
    <b v="0"/>
    <x v="64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d v="2012-01-24T11:26:13"/>
    <n v="1325618773"/>
    <x v="2754"/>
    <b v="0"/>
    <x v="154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d v="2014-11-01T14:01:43"/>
    <n v="1412287303"/>
    <x v="2755"/>
    <b v="0"/>
    <x v="77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d v="2012-06-25T08:24:00"/>
    <n v="1339549982"/>
    <x v="2756"/>
    <b v="0"/>
    <x v="37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d v="2013-09-26T02:46:58"/>
    <n v="1375008418"/>
    <x v="2757"/>
    <b v="0"/>
    <x v="15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d v="2013-01-25T21:09:34"/>
    <n v="1356584974"/>
    <x v="2758"/>
    <b v="0"/>
    <x v="55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d v="2016-03-17T09:25:49"/>
    <n v="1455647149"/>
    <x v="2759"/>
    <b v="0"/>
    <x v="16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d v="2015-05-07T10:12:22"/>
    <n v="1428430342"/>
    <x v="2760"/>
    <b v="0"/>
    <x v="68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d v="2016-12-28T21:08:45"/>
    <n v="1480396125"/>
    <x v="2761"/>
    <b v="0"/>
    <x v="127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d v="2014-07-06T02:08:09"/>
    <n v="1402049289"/>
    <x v="2762"/>
    <b v="0"/>
    <x v="95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d v="2015-11-13T09:04:28"/>
    <n v="1443801868"/>
    <x v="2763"/>
    <b v="0"/>
    <x v="146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d v="2014-07-01T15:50:31"/>
    <n v="1401666631"/>
    <x v="2764"/>
    <b v="1"/>
    <x v="11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d v="2016-12-14T13:01:18"/>
    <n v="1479157278"/>
    <x v="2765"/>
    <b v="0"/>
    <x v="231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d v="2012-10-27T21:00:00"/>
    <n v="1348285321"/>
    <x v="2766"/>
    <b v="0"/>
    <x v="31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d v="2015-01-18T10:33:38"/>
    <n v="1418150018"/>
    <x v="2767"/>
    <b v="0"/>
    <x v="60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d v="2015-08-20T03:00:00"/>
    <n v="1438459303"/>
    <x v="2768"/>
    <b v="0"/>
    <x v="59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d v="2013-12-09T18:00:56"/>
    <n v="1383616856"/>
    <x v="2769"/>
    <b v="0"/>
    <x v="112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d v="2015-10-23T19:59:00"/>
    <n v="1444236216"/>
    <x v="2770"/>
    <b v="0"/>
    <x v="14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d v="2012-04-18T08:44:36"/>
    <n v="1332175476"/>
    <x v="2771"/>
    <b v="0"/>
    <x v="11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d v="2015-06-08T08:00:00"/>
    <n v="1432559424"/>
    <x v="2772"/>
    <b v="0"/>
    <x v="201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d v="2015-02-13T15:58:02"/>
    <n v="1421279882"/>
    <x v="2773"/>
    <b v="0"/>
    <x v="127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d v="2012-09-09T19:55:00"/>
    <n v="1344917580"/>
    <x v="2774"/>
    <b v="0"/>
    <x v="263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d v="2012-05-28T07:43:13"/>
    <n v="1335541393"/>
    <x v="2775"/>
    <b v="0"/>
    <x v="94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d v="2011-07-30T22:59:00"/>
    <n v="1306608888"/>
    <x v="2776"/>
    <b v="0"/>
    <x v="25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d v="2012-06-07T06:55:00"/>
    <n v="1334783704"/>
    <x v="2777"/>
    <b v="1"/>
    <x v="264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d v="2015-06-20T19:31:22"/>
    <n v="1433647882"/>
    <x v="2778"/>
    <b v="0"/>
    <x v="40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d v="2015-12-16T10:20:10"/>
    <n v="1447698010"/>
    <x v="2779"/>
    <b v="0"/>
    <x v="30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d v="2013-12-06T15:22:00"/>
    <n v="1382659060"/>
    <x v="2780"/>
    <b v="0"/>
    <x v="3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d v="2016-09-14T11:00:00"/>
    <n v="1472498042"/>
    <x v="2781"/>
    <b v="1"/>
    <x v="23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d v="2014-10-15T19:59:00"/>
    <n v="1412216665"/>
    <x v="2782"/>
    <b v="0"/>
    <x v="26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d v="2016-05-13T16:00:00"/>
    <n v="1461605020"/>
    <x v="2783"/>
    <b v="0"/>
    <x v="47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d v="2016-06-17T04:59:50"/>
    <n v="1463576390"/>
    <x v="2784"/>
    <b v="1"/>
    <x v="265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d v="2016-06-05T18:00:00"/>
    <n v="1461985967"/>
    <x v="2785"/>
    <b v="0"/>
    <x v="47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d v="2016-08-30T21:36:00"/>
    <n v="1472110513"/>
    <x v="2786"/>
    <b v="0"/>
    <x v="5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d v="2015-06-26T15:00:00"/>
    <n v="1434999621"/>
    <x v="2787"/>
    <b v="0"/>
    <x v="78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d v="2016-07-01T15:00:00"/>
    <n v="1462492178"/>
    <x v="2788"/>
    <b v="0"/>
    <x v="68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d v="2014-08-10T21:59:00"/>
    <n v="1405453354"/>
    <x v="2789"/>
    <b v="0"/>
    <x v="102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d v="2012-04-28T20:00:00"/>
    <n v="1332978688"/>
    <x v="2790"/>
    <b v="0"/>
    <x v="15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d v="2015-04-09T21:32:54"/>
    <n v="1423463574"/>
    <x v="2791"/>
    <b v="0"/>
    <x v="14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d v="2016-07-24T03:28:48"/>
    <n v="1466767728"/>
    <x v="2792"/>
    <b v="0"/>
    <x v="37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d v="2015-08-11T21:32:39"/>
    <n v="1435469559"/>
    <x v="2793"/>
    <b v="0"/>
    <x v="25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d v="2014-12-19T12:40:07"/>
    <n v="1413834007"/>
    <x v="2794"/>
    <b v="0"/>
    <x v="68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d v="2013-05-05T09:00:11"/>
    <n v="1363885211"/>
    <x v="2795"/>
    <b v="1"/>
    <x v="266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d v="2014-08-31T05:08:00"/>
    <n v="1407400306"/>
    <x v="2796"/>
    <b v="0"/>
    <x v="23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d v="2015-02-11T07:23:40"/>
    <n v="1421076220"/>
    <x v="2797"/>
    <b v="0"/>
    <x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d v="2014-06-12T09:28:10"/>
    <n v="1400002090"/>
    <x v="2798"/>
    <b v="0"/>
    <x v="31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d v="2014-03-05T18:02:19"/>
    <n v="1391479339"/>
    <x v="2799"/>
    <b v="0"/>
    <x v="17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d v="2013-12-14T17:58:05"/>
    <n v="1384480685"/>
    <x v="2800"/>
    <b v="1"/>
    <x v="14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d v="2011-05-08T21:59:00"/>
    <n v="1301975637"/>
    <x v="2801"/>
    <b v="0"/>
    <x v="94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d v="2014-08-26T09:09:42"/>
    <n v="1407258582"/>
    <x v="2802"/>
    <b v="0"/>
    <x v="26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d v="2014-11-12T10:03:13"/>
    <n v="1413997393"/>
    <x v="2803"/>
    <b v="0"/>
    <x v="31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d v="2015-05-09T01:35:15"/>
    <n v="1428572115"/>
    <x v="2804"/>
    <b v="0"/>
    <x v="120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d v="2015-07-09T23:00:00"/>
    <n v="1434415812"/>
    <x v="2805"/>
    <b v="0"/>
    <x v="40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d v="2014-12-14T10:09:51"/>
    <n v="1415988591"/>
    <x v="2806"/>
    <b v="0"/>
    <x v="158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d v="2011-07-03T03:57:46"/>
    <n v="1307102266"/>
    <x v="2807"/>
    <b v="1"/>
    <x v="62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d v="2016-06-29T15:29:55"/>
    <n v="1465428595"/>
    <x v="2808"/>
    <b v="0"/>
    <x v="91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d v="2017-02-17T20:59:00"/>
    <n v="1484115418"/>
    <x v="2809"/>
    <b v="0"/>
    <x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d v="2015-06-23T18:00:00"/>
    <n v="1433254268"/>
    <x v="2810"/>
    <b v="0"/>
    <x v="1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d v="2016-03-18T12:20:12"/>
    <n v="1454448012"/>
    <x v="2811"/>
    <b v="0"/>
    <x v="13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d v="2013-03-22T03:37:05"/>
    <n v="1361363825"/>
    <x v="2812"/>
    <b v="0"/>
    <x v="58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d v="2014-11-19T23:59:58"/>
    <n v="1413874798"/>
    <x v="2813"/>
    <b v="1"/>
    <x v="85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d v="2014-04-18T15:00:00"/>
    <n v="1395155478"/>
    <x v="2814"/>
    <b v="1"/>
    <x v="100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d v="2016-01-11T21:00:00"/>
    <n v="1449029266"/>
    <x v="2815"/>
    <b v="1"/>
    <x v="124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d v="2015-07-22T20:59:00"/>
    <n v="1435806054"/>
    <x v="2816"/>
    <b v="0"/>
    <x v="267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d v="2016-10-23T00:20:01"/>
    <n v="1472026801"/>
    <x v="2817"/>
    <b v="1"/>
    <x v="15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d v="2016-05-13T05:40:48"/>
    <n v="1460554848"/>
    <x v="2818"/>
    <b v="1"/>
    <x v="179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d v="2016-12-31T10:20:54"/>
    <n v="1480616454"/>
    <x v="2819"/>
    <b v="0"/>
    <x v="94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d v="2015-03-01T04:00:00"/>
    <n v="1422534260"/>
    <x v="2820"/>
    <b v="0"/>
    <x v="37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d v="2015-01-31T16:31:47"/>
    <n v="1420158707"/>
    <x v="2821"/>
    <b v="0"/>
    <x v="58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d v="2016-03-21T08:59:28"/>
    <n v="1455991168"/>
    <x v="2822"/>
    <b v="0"/>
    <x v="94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d v="2014-11-29T20:25:15"/>
    <n v="1414725915"/>
    <x v="2823"/>
    <b v="0"/>
    <x v="18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d v="2014-06-15T07:16:04"/>
    <n v="1400253364"/>
    <x v="2824"/>
    <b v="0"/>
    <x v="42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d v="2017-03-24T04:33:54"/>
    <n v="1487770434"/>
    <x v="2825"/>
    <b v="0"/>
    <x v="21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d v="2015-01-31T06:03:06"/>
    <n v="1418824986"/>
    <x v="2826"/>
    <b v="0"/>
    <x v="21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d v="2016-05-10T03:10:48"/>
    <n v="1461064248"/>
    <x v="2827"/>
    <b v="0"/>
    <x v="46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d v="2016-08-01T05:41:00"/>
    <n v="1469026903"/>
    <x v="2828"/>
    <b v="0"/>
    <x v="8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d v="2012-04-27T13:32:00"/>
    <n v="1332452960"/>
    <x v="2829"/>
    <b v="0"/>
    <x v="199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d v="2015-04-29T10:14:28"/>
    <n v="1427739268"/>
    <x v="2830"/>
    <b v="1"/>
    <x v="10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d v="2016-04-22T16:00:00"/>
    <n v="1458748809"/>
    <x v="2831"/>
    <b v="0"/>
    <x v="156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d v="2014-09-20T18:00:00"/>
    <n v="1409620903"/>
    <x v="2832"/>
    <b v="0"/>
    <x v="145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d v="2014-05-31T19:59:00"/>
    <n v="1398828064"/>
    <x v="2833"/>
    <b v="0"/>
    <x v="102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d v="2015-02-05T04:20:00"/>
    <n v="1421092725"/>
    <x v="2834"/>
    <b v="0"/>
    <x v="3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d v="2016-11-14T18:08:00"/>
    <n v="1476317247"/>
    <x v="2835"/>
    <b v="0"/>
    <x v="102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d v="2015-06-13T08:25:14"/>
    <n v="1431620714"/>
    <x v="2836"/>
    <b v="0"/>
    <x v="268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d v="2012-09-24T19:59:00"/>
    <n v="1346345999"/>
    <x v="2837"/>
    <b v="0"/>
    <x v="20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d v="2011-05-04T18:13:53"/>
    <n v="1301969633"/>
    <x v="2838"/>
    <b v="0"/>
    <x v="44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d v="2014-06-25T08:59:06"/>
    <n v="1401123546"/>
    <x v="2839"/>
    <b v="0"/>
    <x v="94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d v="2015-10-10T18:00:00"/>
    <n v="1442804633"/>
    <x v="2840"/>
    <b v="0"/>
    <x v="94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d v="2015-02-17T06:00:00"/>
    <n v="1423041227"/>
    <x v="2841"/>
    <b v="0"/>
    <x v="14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d v="2014-05-03T22:59:00"/>
    <n v="1396468782"/>
    <x v="2842"/>
    <b v="0"/>
    <x v="11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d v="2012-11-09T17:46:06"/>
    <n v="1349916366"/>
    <x v="2843"/>
    <b v="1"/>
    <x v="269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d v="2014-06-20T20:59:00"/>
    <n v="1400106171"/>
    <x v="2844"/>
    <b v="0"/>
    <x v="75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d v="2012-11-14T16:00:00"/>
    <n v="1351210481"/>
    <x v="2845"/>
    <b v="0"/>
    <x v="39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d v="2013-02-15T06:21:49"/>
    <n v="1358346109"/>
    <x v="2846"/>
    <b v="1"/>
    <x v="235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d v="2015-05-26T18:45:00"/>
    <n v="1429651266"/>
    <x v="2847"/>
    <b v="0"/>
    <x v="191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d v="2016-02-11T20:59:00"/>
    <n v="1452625822"/>
    <x v="2848"/>
    <b v="0"/>
    <x v="235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d v="2016-06-23T08:00:25"/>
    <n v="1464105625"/>
    <x v="2849"/>
    <b v="0"/>
    <x v="72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d v="2016-06-05T23:00:00"/>
    <n v="1462841990"/>
    <x v="2850"/>
    <b v="0"/>
    <x v="41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d v="2016-04-18T01:13:25"/>
    <n v="1455790405"/>
    <x v="2851"/>
    <b v="0"/>
    <x v="25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d v="2012-12-26T12:04:12"/>
    <n v="1353960252"/>
    <x v="2852"/>
    <b v="0"/>
    <x v="123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d v="2014-12-01T12:25:15"/>
    <n v="1415737515"/>
    <x v="2853"/>
    <b v="0"/>
    <x v="75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d v="2013-04-10T07:54:31"/>
    <n v="1363017271"/>
    <x v="2854"/>
    <b v="1"/>
    <x v="168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d v="2014-07-30T14:41:41"/>
    <n v="1404168101"/>
    <x v="2855"/>
    <b v="0"/>
    <x v="64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d v="2015-04-22T22:59:00"/>
    <n v="1427121931"/>
    <x v="2856"/>
    <b v="0"/>
    <x v="91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d v="2016-05-25T10:06:31"/>
    <n v="1461607591"/>
    <x v="2857"/>
    <b v="0"/>
    <x v="87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d v="2014-11-18T09:23:26"/>
    <n v="1413735806"/>
    <x v="2858"/>
    <b v="1"/>
    <x v="113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d v="2017-03-16T10:49:01"/>
    <n v="1487101741"/>
    <x v="2859"/>
    <b v="0"/>
    <x v="134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d v="2015-11-19T12:00:19"/>
    <n v="1445367619"/>
    <x v="2860"/>
    <b v="1"/>
    <x v="270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d v="2016-04-15T16:00:00"/>
    <n v="1458157512"/>
    <x v="2861"/>
    <b v="1"/>
    <x v="172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d v="2016-10-06T06:00:00"/>
    <n v="1473160292"/>
    <x v="2862"/>
    <b v="1"/>
    <x v="215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d v="2014-04-02T10:36:40"/>
    <n v="1393443400"/>
    <x v="2863"/>
    <b v="1"/>
    <x v="10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d v="2016-06-01T09:12:49"/>
    <n v="1462209169"/>
    <x v="2864"/>
    <b v="0"/>
    <x v="167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d v="2016-06-02T14:00:00"/>
    <n v="1463852904"/>
    <x v="2865"/>
    <b v="0"/>
    <x v="51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d v="2013-12-28T23:59:00"/>
    <n v="1386011038"/>
    <x v="2866"/>
    <b v="0"/>
    <x v="104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d v="2011-12-15T21:48:41"/>
    <n v="1318826921"/>
    <x v="2867"/>
    <b v="0"/>
    <x v="271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d v="2013-12-20T20:44:00"/>
    <n v="1386806254"/>
    <x v="2868"/>
    <b v="0"/>
    <x v="13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d v="2017-01-07T13:00:00"/>
    <n v="1481058170"/>
    <x v="2869"/>
    <b v="0"/>
    <x v="2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d v="2013-05-04T05:26:49"/>
    <n v="1365082009"/>
    <x v="2870"/>
    <b v="0"/>
    <x v="272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d v="2015-06-10T11:27:24"/>
    <n v="1431372444"/>
    <x v="2871"/>
    <b v="0"/>
    <x v="39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d v="2015-09-15T11:39:00"/>
    <n v="1439494863"/>
    <x v="2872"/>
    <b v="0"/>
    <x v="273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d v="2016-05-06T06:35:58"/>
    <n v="1459953358"/>
    <x v="2873"/>
    <b v="1"/>
    <x v="134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d v="2016-04-17T15:44:54"/>
    <n v="1455756294"/>
    <x v="2874"/>
    <b v="0"/>
    <x v="150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d v="2015-05-01T05:59:00"/>
    <n v="1427747906"/>
    <x v="2875"/>
    <b v="0"/>
    <x v="2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d v="2013-05-06T20:59:00"/>
    <n v="1366251510"/>
    <x v="2876"/>
    <b v="0"/>
    <x v="18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d v="2014-05-09T13:00:00"/>
    <n v="1394536048"/>
    <x v="2877"/>
    <b v="1"/>
    <x v="274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d v="2015-07-07T09:30:33"/>
    <n v="1433698233"/>
    <x v="2878"/>
    <b v="0"/>
    <x v="7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d v="2014-06-15T08:00:00"/>
    <n v="1400570787"/>
    <x v="2879"/>
    <b v="1"/>
    <x v="26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d v="2013-08-23T11:04:29"/>
    <n v="1375729469"/>
    <x v="2880"/>
    <b v="1"/>
    <x v="73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d v="2015-06-18T02:41:07"/>
    <n v="1432032067"/>
    <x v="2881"/>
    <b v="0"/>
    <x v="102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d v="2016-03-20T05:29:20"/>
    <n v="1455892160"/>
    <x v="2882"/>
    <b v="0"/>
    <x v="60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d v="2013-09-07T14:25:31"/>
    <n v="1373408731"/>
    <x v="2883"/>
    <b v="0"/>
    <x v="3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d v="2015-12-13T16:00:00"/>
    <n v="1447594176"/>
    <x v="2884"/>
    <b v="0"/>
    <x v="11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d v="2015-04-27T09:12:00"/>
    <n v="1427224606"/>
    <x v="2885"/>
    <b v="0"/>
    <x v="40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d v="2017-03-17T10:34:01"/>
    <n v="1487360041"/>
    <x v="2886"/>
    <b v="0"/>
    <x v="7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d v="2014-09-26T07:03:09"/>
    <n v="1409151789"/>
    <x v="2887"/>
    <b v="0"/>
    <x v="7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d v="2013-03-25T10:35:24"/>
    <n v="1360352124"/>
    <x v="2888"/>
    <b v="1"/>
    <x v="50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d v="2015-04-30T16:16:51"/>
    <n v="1425259011"/>
    <x v="2889"/>
    <b v="0"/>
    <x v="86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d v="2015-08-23T18:00:00"/>
    <n v="1438639130"/>
    <x v="2890"/>
    <b v="0"/>
    <x v="25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d v="2014-08-08T10:53:24"/>
    <n v="1404932004"/>
    <x v="2891"/>
    <b v="0"/>
    <x v="7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d v="2016-07-10T14:59:00"/>
    <n v="1464958484"/>
    <x v="2892"/>
    <b v="0"/>
    <x v="23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d v="2015-11-30T09:08:38"/>
    <n v="1445875718"/>
    <x v="2893"/>
    <b v="1"/>
    <x v="127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d v="2016-02-02T09:26:38"/>
    <n v="1453137998"/>
    <x v="2894"/>
    <b v="0"/>
    <x v="275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d v="2011-12-12T19:39:56"/>
    <n v="1320287996"/>
    <x v="2895"/>
    <b v="1"/>
    <x v="13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d v="2012-10-06T01:59:00"/>
    <n v="1347137731"/>
    <x v="2896"/>
    <b v="0"/>
    <x v="176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d v="2016-06-15T21:58:09"/>
    <n v="1464847089"/>
    <x v="2897"/>
    <b v="0"/>
    <x v="40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d v="2015-07-29T19:59:00"/>
    <n v="1435606549"/>
    <x v="2898"/>
    <b v="0"/>
    <x v="113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d v="2013-01-20T23:59:00"/>
    <n v="1357187280"/>
    <x v="2899"/>
    <b v="0"/>
    <x v="13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d v="2016-09-23T08:44:30"/>
    <n v="1469465070"/>
    <x v="2900"/>
    <b v="0"/>
    <x v="176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d v="2015-10-13T15:13:41"/>
    <n v="1442963621"/>
    <x v="2901"/>
    <b v="0"/>
    <x v="233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d v="2012-11-21T18:26:00"/>
    <n v="1348363560"/>
    <x v="2902"/>
    <b v="0"/>
    <x v="231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d v="2015-08-20T12:02:56"/>
    <n v="1437508976"/>
    <x v="2903"/>
    <b v="1"/>
    <x v="191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d v="2016-05-01T09:55:58"/>
    <n v="1459533358"/>
    <x v="2904"/>
    <b v="0"/>
    <x v="276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d v="2015-05-31T15:00:00"/>
    <n v="1431951611"/>
    <x v="2905"/>
    <b v="0"/>
    <x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d v="2015-09-24T12:38:02"/>
    <n v="1440535082"/>
    <x v="2906"/>
    <b v="0"/>
    <x v="75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d v="2015-05-31T19:59:00"/>
    <n v="1429120908"/>
    <x v="2907"/>
    <b v="0"/>
    <x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d v="2011-02-17T13:17:07"/>
    <n v="1292793427"/>
    <x v="2908"/>
    <b v="1"/>
    <x v="47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d v="2015-03-25T20:00:00"/>
    <n v="1424927159"/>
    <x v="2909"/>
    <b v="0"/>
    <x v="84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d v="2014-04-04T14:00:00"/>
    <n v="1395407445"/>
    <x v="2910"/>
    <b v="0"/>
    <x v="134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d v="2016-02-05T14:00:00"/>
    <n v="1452520614"/>
    <x v="2911"/>
    <b v="0"/>
    <x v="78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d v="2014-09-08T13:11:25"/>
    <n v="1408050685"/>
    <x v="2912"/>
    <b v="0"/>
    <x v="29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d v="2016-09-06T18:00:00"/>
    <n v="1470062743"/>
    <x v="2913"/>
    <b v="0"/>
    <x v="277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d v="2014-11-17T20:35:00"/>
    <n v="1413824447"/>
    <x v="2914"/>
    <b v="0"/>
    <x v="13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d v="2016-07-05T12:58:54"/>
    <n v="1465160334"/>
    <x v="2915"/>
    <b v="0"/>
    <x v="19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d v="2016-09-30T13:00:00"/>
    <n v="1473200844"/>
    <x v="2916"/>
    <b v="0"/>
    <x v="68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d v="2014-12-16T18:51:29"/>
    <n v="1416192689"/>
    <x v="2917"/>
    <b v="0"/>
    <x v="67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d v="2015-11-11T18:31:00"/>
    <n v="1444747843"/>
    <x v="2918"/>
    <b v="0"/>
    <x v="278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d v="2016-07-28T21:35:00"/>
    <n v="1468362207"/>
    <x v="2919"/>
    <b v="0"/>
    <x v="112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d v="2015-10-16T23:00:10"/>
    <n v="1442473210"/>
    <x v="2920"/>
    <b v="0"/>
    <x v="67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d v="2014-09-30T19:59:00"/>
    <n v="1410840126"/>
    <x v="2921"/>
    <b v="1"/>
    <x v="42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d v="2015-03-16T11:00:37"/>
    <n v="1423944037"/>
    <x v="2922"/>
    <b v="1"/>
    <x v="279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d v="2015-10-06T14:59:00"/>
    <n v="1441822828"/>
    <x v="2923"/>
    <b v="0"/>
    <x v="29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d v="2013-01-02T12:59:44"/>
    <n v="1354568384"/>
    <x v="2924"/>
    <b v="0"/>
    <x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d v="2011-08-01T07:34:15"/>
    <n v="1307028855"/>
    <x v="2925"/>
    <b v="0"/>
    <x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d v="2015-08-22T04:07:53"/>
    <n v="1438085273"/>
    <x v="2926"/>
    <b v="0"/>
    <x v="2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d v="2016-05-05T23:17:21"/>
    <n v="1459927041"/>
    <x v="2927"/>
    <b v="0"/>
    <x v="10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d v="2015-02-25T16:35:10"/>
    <n v="1424306110"/>
    <x v="2928"/>
    <b v="0"/>
    <x v="2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d v="2015-02-01T20:59:00"/>
    <n v="1421439552"/>
    <x v="2929"/>
    <b v="0"/>
    <x v="7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d v="2015-04-15T18:50:00"/>
    <n v="1426815699"/>
    <x v="2930"/>
    <b v="0"/>
    <x v="231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d v="2016-01-19T14:59:00"/>
    <n v="1448136417"/>
    <x v="2931"/>
    <b v="0"/>
    <x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d v="2013-05-10T17:22:24"/>
    <n v="1365643344"/>
    <x v="2932"/>
    <b v="0"/>
    <x v="101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d v="2014-10-02T06:21:00"/>
    <n v="1410461299"/>
    <x v="2933"/>
    <b v="0"/>
    <x v="60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d v="2014-04-29T09:06:22"/>
    <n v="1396026382"/>
    <x v="2934"/>
    <b v="1"/>
    <x v="280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d v="2014-09-02T20:59:00"/>
    <n v="1408129822"/>
    <x v="2935"/>
    <b v="0"/>
    <x v="20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d v="2014-06-30T20:59:00"/>
    <n v="1401214581"/>
    <x v="2936"/>
    <b v="0"/>
    <x v="46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d v="2016-09-02T17:00:00"/>
    <n v="1468001290"/>
    <x v="2937"/>
    <b v="1"/>
    <x v="104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d v="2012-01-15T05:14:29"/>
    <n v="1324041269"/>
    <x v="2938"/>
    <b v="0"/>
    <x v="10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d v="2014-06-20T19:59:00"/>
    <n v="1400704672"/>
    <x v="2939"/>
    <b v="0"/>
    <x v="86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d v="2016-06-09T11:00:00"/>
    <n v="1462481718"/>
    <x v="2940"/>
    <b v="0"/>
    <x v="154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d v="2015-08-21T20:59:00"/>
    <n v="1436369818"/>
    <x v="2941"/>
    <b v="0"/>
    <x v="18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d v="2014-08-14T10:11:00"/>
    <n v="1405248503"/>
    <x v="2942"/>
    <b v="0"/>
    <x v="34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d v="2014-10-10T13:00:00"/>
    <n v="1411109167"/>
    <x v="2943"/>
    <b v="0"/>
    <x v="2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d v="2016-11-28T22:00:00"/>
    <n v="1478616506"/>
    <x v="2944"/>
    <b v="0"/>
    <x v="60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d v="2015-08-25T18:35:53"/>
    <n v="1435372553"/>
    <x v="2945"/>
    <b v="0"/>
    <x v="173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d v="2013-10-10T16:00:00"/>
    <n v="1379540288"/>
    <x v="2946"/>
    <b v="0"/>
    <x v="29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d v="2014-11-30T15:11:07"/>
    <n v="1415661067"/>
    <x v="2947"/>
    <b v="0"/>
    <x v="23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d v="2015-05-23T13:23:39"/>
    <n v="1429824219"/>
    <x v="2948"/>
    <b v="1"/>
    <x v="28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d v="2016-10-12T16:00:00"/>
    <n v="1473837751"/>
    <x v="2949"/>
    <b v="0"/>
    <x v="282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d v="2016-04-29T04:11:00"/>
    <n v="1457109121"/>
    <x v="2950"/>
    <b v="0"/>
    <x v="155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d v="2017-03-14T05:24:46"/>
    <n v="1487082286"/>
    <x v="2951"/>
    <b v="1"/>
    <x v="68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d v="2013-10-10T09:00:52"/>
    <n v="1378746052"/>
    <x v="2952"/>
    <b v="0"/>
    <x v="283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d v="2016-01-20T12:50:48"/>
    <n v="1450731048"/>
    <x v="2953"/>
    <b v="0"/>
    <x v="140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d v="2016-03-02T11:21:27"/>
    <n v="1454354487"/>
    <x v="2954"/>
    <b v="0"/>
    <x v="284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d v="2015-04-03T12:02:33"/>
    <n v="1425502953"/>
    <x v="2955"/>
    <b v="0"/>
    <x v="61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d v="2015-07-21T02:03:25"/>
    <n v="1434881005"/>
    <x v="2956"/>
    <b v="0"/>
    <x v="127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d v="2012-07-03T13:00:00"/>
    <n v="1338928537"/>
    <x v="2957"/>
    <b v="0"/>
    <x v="26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d v="2015-01-05T12:26:00"/>
    <n v="1417469639"/>
    <x v="2958"/>
    <b v="0"/>
    <x v="77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d v="2014-06-26T07:22:23"/>
    <n v="1401204143"/>
    <x v="2959"/>
    <b v="1"/>
    <x v="108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d v="2013-03-01T10:01:08"/>
    <n v="1359568911"/>
    <x v="2960"/>
    <b v="0"/>
    <x v="284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d v="2016-02-10T14:13:36"/>
    <n v="1452550416"/>
    <x v="2961"/>
    <b v="0"/>
    <x v="2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d v="2015-07-16T11:47:50"/>
    <n v="1434484070"/>
    <x v="2962"/>
    <b v="0"/>
    <x v="29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d v="2015-06-14T20:34:54"/>
    <n v="1432269294"/>
    <x v="2963"/>
    <b v="0"/>
    <x v="145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d v="2013-03-10T14:38:28"/>
    <n v="1360366708"/>
    <x v="2964"/>
    <b v="0"/>
    <x v="72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d v="2012-07-18T20:28:16"/>
    <n v="1340944096"/>
    <x v="2965"/>
    <b v="0"/>
    <x v="159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d v="2014-03-21T13:01:52"/>
    <n v="1392847312"/>
    <x v="2966"/>
    <b v="0"/>
    <x v="27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d v="2013-07-28T09:50:36"/>
    <n v="1373305836"/>
    <x v="2967"/>
    <b v="1"/>
    <x v="191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d v="2016-05-07T05:57:12"/>
    <n v="1460037432"/>
    <x v="2968"/>
    <b v="0"/>
    <x v="285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d v="2011-11-23T19:53:16"/>
    <n v="1316919196"/>
    <x v="2969"/>
    <b v="0"/>
    <x v="37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d v="2015-06-21T09:32:46"/>
    <n v="1432315966"/>
    <x v="2970"/>
    <b v="1"/>
    <x v="14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d v="2016-06-01T13:42:00"/>
    <n v="1462806419"/>
    <x v="2971"/>
    <b v="0"/>
    <x v="14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d v="2014-06-27T06:44:41"/>
    <n v="1401201881"/>
    <x v="2972"/>
    <b v="1"/>
    <x v="286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d v="2014-03-23T17:22:50"/>
    <n v="1392171770"/>
    <x v="2973"/>
    <b v="1"/>
    <x v="287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d v="2013-09-18T06:49:00"/>
    <n v="1378306140"/>
    <x v="2974"/>
    <b v="0"/>
    <x v="7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d v="2015-06-10T07:04:31"/>
    <n v="1430060671"/>
    <x v="2975"/>
    <b v="0"/>
    <x v="29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d v="2016-10-19T18:48:16"/>
    <n v="1474339696"/>
    <x v="2976"/>
    <b v="0"/>
    <x v="101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d v="2011-03-01T10:10:54"/>
    <n v="1291227054"/>
    <x v="2977"/>
    <b v="1"/>
    <x v="167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d v="2011-10-01T22:59:00"/>
    <n v="1314765025"/>
    <x v="2978"/>
    <b v="0"/>
    <x v="28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d v="2016-05-26T16:54:35"/>
    <n v="1461718475"/>
    <x v="2979"/>
    <b v="0"/>
    <x v="15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d v="2014-09-17T09:46:34"/>
    <n v="1408383994"/>
    <x v="2980"/>
    <b v="0"/>
    <x v="40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d v="2016-04-09T20:00:00"/>
    <n v="1458336672"/>
    <x v="2981"/>
    <b v="0"/>
    <x v="52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d v="2014-11-21T09:00:00"/>
    <n v="1414605776"/>
    <x v="2982"/>
    <b v="0"/>
    <x v="19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d v="2014-11-22T17:01:46"/>
    <n v="1414108906"/>
    <x v="2983"/>
    <b v="0"/>
    <x v="289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d v="2012-09-22T19:59:00"/>
    <n v="1346806909"/>
    <x v="2984"/>
    <b v="0"/>
    <x v="158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d v="2010-05-10T12:16:00"/>
    <n v="1269928430"/>
    <x v="2985"/>
    <b v="1"/>
    <x v="31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d v="2015-09-30T11:29:00"/>
    <n v="1441143397"/>
    <x v="2986"/>
    <b v="0"/>
    <x v="77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d v="2014-06-15T10:05:25"/>
    <n v="1400263525"/>
    <x v="2987"/>
    <b v="1"/>
    <x v="64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d v="2015-12-03T13:30:00"/>
    <n v="1447614732"/>
    <x v="2988"/>
    <b v="0"/>
    <x v="15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d v="2016-02-11T14:59:00"/>
    <n v="1452614847"/>
    <x v="2989"/>
    <b v="0"/>
    <x v="94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d v="2015-09-11T19:59:00"/>
    <n v="1439551200"/>
    <x v="2990"/>
    <b v="1"/>
    <x v="161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d v="2011-11-15T11:37:00"/>
    <n v="1318539484"/>
    <x v="2991"/>
    <b v="0"/>
    <x v="3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d v="2011-12-22T19:00:00"/>
    <n v="1319467604"/>
    <x v="2992"/>
    <b v="1"/>
    <x v="92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d v="2013-02-07T14:40:01"/>
    <n v="1357684801"/>
    <x v="2993"/>
    <b v="1"/>
    <x v="290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d v="2011-11-06T20:39:38"/>
    <n v="1316749178"/>
    <x v="2994"/>
    <b v="1"/>
    <x v="210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d v="2014-07-24T10:51:44"/>
    <n v="1403635904"/>
    <x v="2995"/>
    <b v="1"/>
    <x v="77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d v="2016-12-03T16:00:00"/>
    <n v="1478431488"/>
    <x v="2996"/>
    <b v="0"/>
    <x v="13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d v="2012-04-14T09:36:00"/>
    <n v="1329442510"/>
    <x v="2997"/>
    <b v="0"/>
    <x v="64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d v="2014-08-24T20:59:00"/>
    <n v="1406958354"/>
    <x v="2998"/>
    <b v="0"/>
    <x v="33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d v="2011-07-01T11:05:20"/>
    <n v="1306955120"/>
    <x v="2999"/>
    <b v="0"/>
    <x v="218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d v="2015-11-14T04:53:29"/>
    <n v="1444910009"/>
    <x v="3000"/>
    <b v="1"/>
    <x v="291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d v="2015-06-05T03:47:56"/>
    <n v="1430912876"/>
    <x v="3001"/>
    <b v="0"/>
    <x v="17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d v="2011-06-25T05:42:03"/>
    <n v="1306417323"/>
    <x v="3002"/>
    <b v="0"/>
    <x v="51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d v="2016-04-15T21:59:00"/>
    <n v="1455615976"/>
    <x v="3003"/>
    <b v="0"/>
    <x v="78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d v="2016-10-16T03:00:00"/>
    <n v="1474884417"/>
    <x v="3004"/>
    <b v="0"/>
    <x v="126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d v="2013-10-04T21:00:00"/>
    <n v="1378586179"/>
    <x v="3005"/>
    <b v="0"/>
    <x v="19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d v="2016-06-23T10:47:00"/>
    <n v="1464979620"/>
    <x v="3006"/>
    <b v="0"/>
    <x v="46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d v="2014-11-15T20:57:13"/>
    <n v="1413518233"/>
    <x v="3007"/>
    <b v="0"/>
    <x v="168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d v="2015-04-04T13:59:00"/>
    <n v="1423501507"/>
    <x v="3008"/>
    <b v="0"/>
    <x v="163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d v="2016-01-25T15:52:00"/>
    <n v="1451655808"/>
    <x v="3009"/>
    <b v="0"/>
    <x v="34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d v="2012-04-06T20:59:00"/>
    <n v="1330094566"/>
    <x v="3010"/>
    <b v="0"/>
    <x v="199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d v="2015-11-18T07:00:04"/>
    <n v="1445263204"/>
    <x v="3011"/>
    <b v="1"/>
    <x v="172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d v="2013-04-14T13:03:52"/>
    <n v="1363381432"/>
    <x v="3012"/>
    <b v="1"/>
    <x v="184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d v="2017-01-14T13:48:01"/>
    <n v="1481838481"/>
    <x v="3013"/>
    <b v="0"/>
    <x v="19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d v="2016-04-17T10:38:02"/>
    <n v="1455737882"/>
    <x v="3014"/>
    <b v="0"/>
    <x v="75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d v="2016-01-15T07:38:10"/>
    <n v="1452008290"/>
    <x v="3015"/>
    <b v="0"/>
    <x v="2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d v="2015-10-15T13:11:08"/>
    <n v="1441919468"/>
    <x v="3016"/>
    <b v="0"/>
    <x v="94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d v="2015-06-03T07:04:29"/>
    <n v="1430751869"/>
    <x v="3017"/>
    <b v="0"/>
    <x v="75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d v="2016-02-18T14:00:00"/>
    <n v="1452338929"/>
    <x v="3018"/>
    <b v="0"/>
    <x v="25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d v="2016-08-06T19:00:00"/>
    <n v="1469112493"/>
    <x v="3019"/>
    <b v="0"/>
    <x v="40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d v="2015-08-05T03:00:00"/>
    <n v="1435645490"/>
    <x v="3020"/>
    <b v="0"/>
    <x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d v="2017-02-27T21:00:00"/>
    <n v="1485556626"/>
    <x v="3021"/>
    <b v="0"/>
    <x v="59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d v="2015-01-06T10:45:47"/>
    <n v="1417977947"/>
    <x v="3022"/>
    <b v="0"/>
    <x v="292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d v="2016-11-09T21:15:09"/>
    <n v="1476159309"/>
    <x v="3023"/>
    <b v="0"/>
    <x v="263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d v="2015-10-30T13:00:00"/>
    <n v="1444220588"/>
    <x v="3024"/>
    <b v="1"/>
    <x v="73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d v="2014-07-01T20:00:00"/>
    <n v="1401414944"/>
    <x v="3025"/>
    <b v="1"/>
    <x v="15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d v="2013-09-13T09:28:12"/>
    <n v="1376501292"/>
    <x v="3026"/>
    <b v="1"/>
    <x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d v="2014-07-24T10:23:11"/>
    <n v="1403547791"/>
    <x v="3027"/>
    <b v="0"/>
    <x v="31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d v="2014-10-15T22:59:00"/>
    <n v="1410937483"/>
    <x v="3028"/>
    <b v="1"/>
    <x v="29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d v="2014-05-16T19:30:00"/>
    <n v="1397661347"/>
    <x v="3029"/>
    <b v="0"/>
    <x v="170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d v="2015-07-01T04:14:58"/>
    <n v="1433160898"/>
    <x v="3030"/>
    <b v="1"/>
    <x v="100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d v="2013-01-07T00:00:00"/>
    <n v="1354790790"/>
    <x v="3031"/>
    <b v="0"/>
    <x v="286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d v="2014-12-18T17:53:04"/>
    <n v="1413766384"/>
    <x v="3032"/>
    <b v="0"/>
    <x v="81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d v="2015-04-05T09:51:17"/>
    <n v="1425235877"/>
    <x v="3033"/>
    <b v="0"/>
    <x v="26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d v="2016-08-02T20:09:00"/>
    <n v="1467497652"/>
    <x v="3034"/>
    <b v="0"/>
    <x v="13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d v="2016-10-31T19:59:00"/>
    <n v="1475326255"/>
    <x v="3035"/>
    <b v="0"/>
    <x v="294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d v="2014-12-21T08:45:04"/>
    <n v="1415292304"/>
    <x v="3036"/>
    <b v="1"/>
    <x v="295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d v="2010-02-01T23:59:00"/>
    <n v="1257538029"/>
    <x v="3037"/>
    <b v="1"/>
    <x v="218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d v="2015-11-18T08:09:07"/>
    <n v="1445267347"/>
    <x v="3038"/>
    <b v="0"/>
    <x v="65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d v="2014-05-24T13:00:00"/>
    <n v="1398352531"/>
    <x v="3039"/>
    <b v="0"/>
    <x v="64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d v="2016-10-05T02:53:54"/>
    <n v="1473850434"/>
    <x v="3040"/>
    <b v="0"/>
    <x v="2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d v="2011-08-05T13:05:38"/>
    <n v="1309986338"/>
    <x v="3041"/>
    <b v="0"/>
    <x v="44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d v="2013-12-17T04:00:00"/>
    <n v="1384811721"/>
    <x v="3042"/>
    <b v="0"/>
    <x v="67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d v="2014-11-15T14:08:44"/>
    <n v="1413493724"/>
    <x v="3043"/>
    <b v="0"/>
    <x v="296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d v="2016-04-28T22:59:00"/>
    <n v="1461370956"/>
    <x v="3044"/>
    <b v="0"/>
    <x v="150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d v="2015-03-16T13:00:00"/>
    <n v="1424296822"/>
    <x v="3045"/>
    <b v="0"/>
    <x v="102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d v="2012-04-30T07:30:08"/>
    <n v="1333207808"/>
    <x v="3046"/>
    <b v="0"/>
    <x v="140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d v="2010-08-22T09:40:00"/>
    <n v="1275603020"/>
    <x v="3047"/>
    <b v="1"/>
    <x v="262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d v="2012-04-01T12:00:58"/>
    <n v="1330722058"/>
    <x v="3048"/>
    <b v="1"/>
    <x v="56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d v="2017-03-14T14:57:00"/>
    <n v="1486625606"/>
    <x v="3049"/>
    <b v="1"/>
    <x v="297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d v="2016-01-21T03:41:35"/>
    <n v="1450784495"/>
    <x v="3050"/>
    <b v="0"/>
    <x v="1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d v="2012-06-04T07:45:30"/>
    <n v="1336232730"/>
    <x v="3051"/>
    <b v="0"/>
    <x v="51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d v="2014-12-07T20:59:00"/>
    <n v="1415585474"/>
    <x v="3052"/>
    <b v="0"/>
    <x v="60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d v="2013-02-23T00:09:00"/>
    <n v="1361002140"/>
    <x v="3053"/>
    <b v="0"/>
    <x v="16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d v="2016-11-19T14:00:00"/>
    <n v="1476760226"/>
    <x v="3054"/>
    <b v="0"/>
    <x v="16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d v="2016-10-16T13:00:00"/>
    <n v="1473189335"/>
    <x v="3055"/>
    <b v="0"/>
    <x v="26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d v="2011-09-09T13:02:43"/>
    <n v="1313010163"/>
    <x v="3056"/>
    <b v="1"/>
    <x v="220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d v="2015-10-28T00:00:00"/>
    <n v="1442420377"/>
    <x v="3057"/>
    <b v="1"/>
    <x v="298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d v="2013-02-23T20:59:00"/>
    <n v="1359029661"/>
    <x v="3058"/>
    <b v="0"/>
    <x v="96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d v="2011-07-28T17:17:16"/>
    <n v="1309310236"/>
    <x v="3059"/>
    <b v="0"/>
    <x v="7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d v="2014-11-04T21:00:00"/>
    <n v="1412737080"/>
    <x v="3060"/>
    <b v="0"/>
    <x v="299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d v="2012-02-12T19:35:14"/>
    <n v="1323920114"/>
    <x v="3061"/>
    <b v="0"/>
    <x v="55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d v="2015-04-05T20:00:00"/>
    <n v="1424368298"/>
    <x v="3062"/>
    <b v="0"/>
    <x v="34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d v="2012-06-04T09:19:55"/>
    <n v="1336238395"/>
    <x v="3063"/>
    <b v="0"/>
    <x v="3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d v="2012-06-23T10:32:55"/>
    <n v="1337884375"/>
    <x v="3064"/>
    <b v="0"/>
    <x v="1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d v="2014-11-02T16:00:00"/>
    <n v="1412629704"/>
    <x v="3065"/>
    <b v="0"/>
    <x v="16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d v="2016-04-28T07:24:05"/>
    <n v="1459265045"/>
    <x v="3066"/>
    <b v="0"/>
    <x v="15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d v="2015-02-11T09:00:00"/>
    <n v="1421025159"/>
    <x v="3067"/>
    <b v="0"/>
    <x v="121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d v="2014-07-30T10:38:02"/>
    <n v="1404153482"/>
    <x v="3068"/>
    <b v="0"/>
    <x v="246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d v="2014-09-01T07:59:00"/>
    <n v="1408062990"/>
    <x v="3069"/>
    <b v="0"/>
    <x v="73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d v="2011-12-20T03:49:50"/>
    <n v="1321357790"/>
    <x v="3070"/>
    <b v="1"/>
    <x v="85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d v="2013-12-27T20:59:00"/>
    <n v="1386194013"/>
    <x v="3071"/>
    <b v="0"/>
    <x v="120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d v="2015-03-22T18:14:00"/>
    <n v="1421960934"/>
    <x v="3072"/>
    <b v="0"/>
    <x v="46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d v="2014-05-02T04:30:10"/>
    <n v="1396441810"/>
    <x v="3073"/>
    <b v="0"/>
    <x v="300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d v="2014-11-05T04:52:00"/>
    <n v="1412233497"/>
    <x v="3074"/>
    <b v="0"/>
    <x v="97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d v="2015-09-16T09:43:32"/>
    <n v="1439833412"/>
    <x v="3075"/>
    <b v="0"/>
    <x v="231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d v="2016-03-02T19:43:06"/>
    <n v="1454298186"/>
    <x v="3076"/>
    <b v="0"/>
    <x v="123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d v="2016-09-25T15:00:00"/>
    <n v="1469871148"/>
    <x v="3077"/>
    <b v="0"/>
    <x v="154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d v="2011-04-08T02:55:55"/>
    <n v="1298289355"/>
    <x v="3078"/>
    <b v="0"/>
    <x v="102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d v="2014-02-26T12:13:40"/>
    <n v="1390853620"/>
    <x v="3079"/>
    <b v="1"/>
    <x v="191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d v="2011-02-08T02:18:49"/>
    <n v="1295000329"/>
    <x v="3080"/>
    <b v="0"/>
    <x v="112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d v="2012-05-01T09:00:03"/>
    <n v="1330711203"/>
    <x v="3081"/>
    <b v="0"/>
    <x v="40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d v="2010-03-15T23:06:00"/>
    <n v="1265269559"/>
    <x v="3082"/>
    <b v="1"/>
    <x v="65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d v="2014-12-10T20:59:00"/>
    <n v="1415398197"/>
    <x v="3083"/>
    <b v="1"/>
    <x v="169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d v="2016-12-01T23:00:00"/>
    <n v="1478000502"/>
    <x v="3084"/>
    <b v="0"/>
    <x v="301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d v="2016-10-27T13:19:00"/>
    <n v="1475013710"/>
    <x v="3085"/>
    <b v="0"/>
    <x v="169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d v="2015-02-28T20:59:00"/>
    <n v="1421900022"/>
    <x v="3086"/>
    <b v="0"/>
    <x v="20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d v="2015-03-08T19:44:52"/>
    <n v="1423284292"/>
    <x v="3087"/>
    <b v="0"/>
    <x v="15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d v="2015-08-07T09:00:00"/>
    <n v="1436278344"/>
    <x v="3088"/>
    <b v="0"/>
    <x v="27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d v="2016-12-01T22:09:26"/>
    <n v="1479449366"/>
    <x v="3089"/>
    <b v="0"/>
    <x v="170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d v="2013-07-22T12:09:12"/>
    <n v="1371931752"/>
    <x v="3090"/>
    <b v="1"/>
    <x v="150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d v="2015-09-16T19:59:00"/>
    <n v="1439743900"/>
    <x v="3091"/>
    <b v="0"/>
    <x v="13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d v="2014-06-15T08:00:00"/>
    <n v="1400606573"/>
    <x v="3092"/>
    <b v="0"/>
    <x v="23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d v="2016-12-21T18:00:00"/>
    <n v="1479276838"/>
    <x v="3093"/>
    <b v="0"/>
    <x v="10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d v="2011-12-12T18:13:16"/>
    <n v="1319850796"/>
    <x v="3094"/>
    <b v="0"/>
    <x v="284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d v="2013-05-06T08:51:11"/>
    <n v="1365699071"/>
    <x v="3095"/>
    <b v="1"/>
    <x v="170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d v="2013-11-01T07:03:46"/>
    <n v="1380726226"/>
    <x v="3096"/>
    <b v="0"/>
    <x v="16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d v="2013-02-01T10:25:39"/>
    <n v="1355855139"/>
    <x v="3097"/>
    <b v="0"/>
    <x v="30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d v="2016-06-15T10:14:59"/>
    <n v="1463422499"/>
    <x v="3098"/>
    <b v="0"/>
    <x v="55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d v="2015-11-13T17:04:10"/>
    <n v="1444867450"/>
    <x v="3099"/>
    <b v="0"/>
    <x v="61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d v="2011-05-31T20:59:00"/>
    <n v="1305219744"/>
    <x v="3100"/>
    <b v="1"/>
    <x v="85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d v="2016-03-31T17:27:39"/>
    <n v="1456885659"/>
    <x v="3101"/>
    <b v="0"/>
    <x v="15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d v="2014-12-30T23:00:00"/>
    <n v="1417593483"/>
    <x v="3102"/>
    <b v="0"/>
    <x v="10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d v="2013-11-03T17:00:00"/>
    <n v="1380650177"/>
    <x v="3103"/>
    <b v="0"/>
    <x v="56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d v="2015-11-13T23:01:00"/>
    <n v="1444888868"/>
    <x v="3104"/>
    <b v="0"/>
    <x v="30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d v="2014-01-15T11:33:00"/>
    <n v="1387390555"/>
    <x v="3105"/>
    <b v="0"/>
    <x v="60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d v="2014-12-03T16:39:00"/>
    <n v="1414975346"/>
    <x v="3106"/>
    <b v="0"/>
    <x v="132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d v="2016-05-13T19:59:00"/>
    <n v="1461117201"/>
    <x v="3107"/>
    <b v="0"/>
    <x v="131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d v="2012-02-12T13:43:03"/>
    <n v="1326404583"/>
    <x v="3108"/>
    <b v="0"/>
    <x v="14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d v="2015-04-23T04:50:46"/>
    <n v="1428583846"/>
    <x v="3109"/>
    <b v="0"/>
    <x v="87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d v="2016-06-03T05:31:22"/>
    <n v="1462368682"/>
    <x v="3110"/>
    <b v="0"/>
    <x v="170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d v="2015-08-25T15:52:09"/>
    <n v="1437954729"/>
    <x v="3111"/>
    <b v="1"/>
    <x v="276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d v="2012-05-15T20:59:00"/>
    <n v="1333597555"/>
    <x v="3112"/>
    <b v="0"/>
    <x v="17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d v="2015-08-29T20:03:47"/>
    <n v="1438488227"/>
    <x v="3113"/>
    <b v="0"/>
    <x v="182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d v="2010-07-31T19:00:00"/>
    <n v="1274889241"/>
    <x v="3114"/>
    <b v="0"/>
    <x v="2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d v="2016-03-20T15:58:45"/>
    <n v="1456793925"/>
    <x v="3115"/>
    <b v="0"/>
    <x v="33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d v="2016-07-14T14:56:32"/>
    <n v="1463352992"/>
    <x v="3116"/>
    <b v="0"/>
    <x v="20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d v="2014-11-23T14:00:00"/>
    <n v="1414342894"/>
    <x v="3117"/>
    <b v="0"/>
    <x v="140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d v="2012-03-25T11:34:02"/>
    <n v="1327523642"/>
    <x v="3118"/>
    <b v="1"/>
    <x v="304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d v="2016-09-10T19:59:00"/>
    <n v="1470274509"/>
    <x v="3119"/>
    <b v="1"/>
    <x v="206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d v="2013-08-18T07:00:00"/>
    <n v="1374531631"/>
    <x v="3120"/>
    <b v="1"/>
    <x v="17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d v="2014-09-30T06:09:47"/>
    <n v="1409494187"/>
    <x v="3121"/>
    <b v="0"/>
    <x v="145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d v="2015-05-17T07:31:17"/>
    <n v="1429284677"/>
    <x v="3122"/>
    <b v="1"/>
    <x v="191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d v="2015-11-18T20:59:00"/>
    <n v="1444734146"/>
    <x v="3123"/>
    <b v="1"/>
    <x v="305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d v="2016-03-24T00:11:38"/>
    <n v="1456218698"/>
    <x v="3124"/>
    <b v="0"/>
    <x v="306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d v="2017-03-11T05:29:00"/>
    <n v="1486406253"/>
    <x v="3125"/>
    <b v="0"/>
    <x v="58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d v="2014-09-29T02:53:10"/>
    <n v="1409395990"/>
    <x v="3126"/>
    <b v="0"/>
    <x v="27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d v="2012-02-14T09:31:08"/>
    <n v="1326648668"/>
    <x v="3127"/>
    <b v="1"/>
    <x v="1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d v="2016-07-10T15:32:12"/>
    <n v="1465601532"/>
    <x v="3128"/>
    <b v="0"/>
    <x v="7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d v="2013-02-24T01:09:15"/>
    <n v="1359104955"/>
    <x v="3129"/>
    <b v="0"/>
    <x v="307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d v="2013-06-02T10:03:12"/>
    <n v="1368036192"/>
    <x v="3130"/>
    <b v="0"/>
    <x v="44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d v="2012-03-25T10:14:45"/>
    <n v="1327518885"/>
    <x v="3131"/>
    <b v="1"/>
    <x v="308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d v="2013-04-08T22:30:00"/>
    <n v="1362776043"/>
    <x v="3132"/>
    <b v="0"/>
    <x v="309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d v="2015-10-28T11:54:00"/>
    <n v="1445109822"/>
    <x v="3133"/>
    <b v="0"/>
    <x v="13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d v="2014-10-13T22:59:00"/>
    <n v="1410421670"/>
    <x v="3134"/>
    <b v="1"/>
    <x v="10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d v="2012-04-20T19:59:00"/>
    <n v="1330968347"/>
    <x v="3135"/>
    <b v="0"/>
    <x v="78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d v="2015-05-16T19:00:00"/>
    <n v="1430761243"/>
    <x v="3136"/>
    <b v="0"/>
    <x v="7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d v="2013-04-22T21:01:12"/>
    <n v="1364101272"/>
    <x v="3137"/>
    <b v="0"/>
    <x v="112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d v="2017-03-05T13:48:10"/>
    <n v="1487022490"/>
    <x v="3138"/>
    <b v="0"/>
    <x v="179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d v="2014-07-05T04:40:28"/>
    <n v="1401972028"/>
    <x v="3139"/>
    <b v="0"/>
    <x v="23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d v="2015-07-12T23:35:44"/>
    <n v="1434180944"/>
    <x v="3140"/>
    <b v="0"/>
    <x v="20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d v="2015-06-05T13:00:00"/>
    <n v="1428541276"/>
    <x v="3141"/>
    <b v="0"/>
    <x v="12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d v="2010-09-10T19:59:00"/>
    <n v="1281028152"/>
    <x v="3142"/>
    <b v="0"/>
    <x v="110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d v="2015-01-31T11:58:33"/>
    <n v="1420919913"/>
    <x v="3143"/>
    <b v="0"/>
    <x v="47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d v="2013-12-11T22:08:27"/>
    <n v="1384236507"/>
    <x v="3144"/>
    <b v="0"/>
    <x v="120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d v="2015-06-21T13:20:00"/>
    <n v="1433109907"/>
    <x v="3145"/>
    <b v="0"/>
    <x v="46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d v="2010-08-23T20:00:00"/>
    <n v="1276891586"/>
    <x v="3146"/>
    <b v="1"/>
    <x v="266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d v="2015-09-23T12:27:39"/>
    <n v="1440448059"/>
    <x v="3147"/>
    <b v="0"/>
    <x v="18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d v="2011-07-06T11:33:10"/>
    <n v="1304623990"/>
    <x v="3148"/>
    <b v="0"/>
    <x v="40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d v="2012-10-24T08:26:16"/>
    <n v="1348503976"/>
    <x v="3149"/>
    <b v="0"/>
    <x v="60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d v="2015-03-28T06:38:04"/>
    <n v="1424533084"/>
    <x v="3150"/>
    <b v="0"/>
    <x v="94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d v="2013-07-01T21:00:00"/>
    <n v="1370067231"/>
    <x v="3151"/>
    <b v="0"/>
    <x v="97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d v="2017-01-28T11:29:00"/>
    <n v="1483041083"/>
    <x v="3152"/>
    <b v="0"/>
    <x v="13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d v="2013-07-29T18:32:46"/>
    <n v="1373337166"/>
    <x v="3153"/>
    <b v="0"/>
    <x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d v="2016-11-21T21:59:00"/>
    <n v="1476715869"/>
    <x v="3154"/>
    <b v="0"/>
    <x v="13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d v="2016-11-04T05:06:24"/>
    <n v="1475672784"/>
    <x v="3155"/>
    <b v="1"/>
    <x v="123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d v="2016-01-26T17:00:00"/>
    <n v="1452664317"/>
    <x v="3156"/>
    <b v="0"/>
    <x v="1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d v="2012-05-03T08:31:12"/>
    <n v="1332174672"/>
    <x v="3157"/>
    <b v="0"/>
    <x v="271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d v="2017-02-02T20:11:00"/>
    <n v="1484198170"/>
    <x v="3158"/>
    <b v="0"/>
    <x v="33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d v="2014-08-01T20:13:01"/>
    <n v="1405743181"/>
    <x v="3159"/>
    <b v="1"/>
    <x v="17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d v="2015-10-14T14:01:03"/>
    <n v="1442268063"/>
    <x v="3160"/>
    <b v="0"/>
    <x v="15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d v="2014-07-17T08:50:46"/>
    <n v="1403023846"/>
    <x v="3161"/>
    <b v="0"/>
    <x v="29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d v="2012-07-15T06:00:04"/>
    <n v="1339768804"/>
    <x v="3162"/>
    <b v="0"/>
    <x v="14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d v="2013-04-16T11:00:00"/>
    <n v="1362710425"/>
    <x v="3163"/>
    <b v="0"/>
    <x v="110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d v="2014-12-01T00:03:14"/>
    <n v="1414738994"/>
    <x v="3164"/>
    <b v="1"/>
    <x v="278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d v="2015-07-17T22:59:00"/>
    <n v="1434654998"/>
    <x v="3165"/>
    <b v="0"/>
    <x v="100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d v="2014-08-04T07:59:33"/>
    <n v="1405439973"/>
    <x v="3166"/>
    <b v="1"/>
    <x v="310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d v="2012-08-10T14:00:00"/>
    <n v="1341800110"/>
    <x v="3167"/>
    <b v="0"/>
    <x v="126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d v="2016-10-14T15:00:00"/>
    <n v="1474040596"/>
    <x v="3168"/>
    <b v="1"/>
    <x v="311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d v="2011-12-05T21:59:00"/>
    <n v="1320528070"/>
    <x v="3169"/>
    <b v="0"/>
    <x v="227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d v="2014-10-07T20:01:08"/>
    <n v="1410148868"/>
    <x v="3170"/>
    <b v="1"/>
    <x v="182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d v="2012-09-22T10:19:16"/>
    <n v="1345745956"/>
    <x v="3171"/>
    <b v="0"/>
    <x v="72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d v="2016-06-17T08:00:00"/>
    <n v="1463466070"/>
    <x v="3172"/>
    <b v="0"/>
    <x v="167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d v="2013-09-20T12:17:27"/>
    <n v="1377116247"/>
    <x v="3173"/>
    <b v="1"/>
    <x v="31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d v="2014-12-01T11:09:00"/>
    <n v="1416516972"/>
    <x v="3174"/>
    <b v="0"/>
    <x v="14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d v="2015-02-28T20:59:00"/>
    <n v="1423960097"/>
    <x v="3175"/>
    <b v="0"/>
    <x v="44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d v="2014-07-27T15:00:00"/>
    <n v="1405583108"/>
    <x v="3176"/>
    <b v="0"/>
    <x v="10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d v="2015-11-13T07:18:38"/>
    <n v="1444832318"/>
    <x v="3177"/>
    <b v="1"/>
    <x v="188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d v="2016-03-31T19:59:00"/>
    <n v="1456526879"/>
    <x v="3178"/>
    <b v="1"/>
    <x v="113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d v="2014-12-14T10:18:08"/>
    <n v="1415125088"/>
    <x v="3179"/>
    <b v="0"/>
    <x v="94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d v="2015-07-10T19:59:00"/>
    <n v="1434069205"/>
    <x v="3180"/>
    <b v="0"/>
    <x v="91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d v="2015-06-12T17:43:00"/>
    <n v="1431412196"/>
    <x v="3181"/>
    <b v="0"/>
    <x v="26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d v="2015-10-16T18:00:00"/>
    <n v="1442443910"/>
    <x v="3182"/>
    <b v="1"/>
    <x v="313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d v="2015-04-24T16:00:00"/>
    <n v="1426703452"/>
    <x v="3183"/>
    <b v="0"/>
    <x v="185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d v="2011-12-05T18:02:29"/>
    <n v="1319245349"/>
    <x v="3184"/>
    <b v="1"/>
    <x v="33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d v="2012-11-25T20:59:00"/>
    <n v="1351011489"/>
    <x v="3185"/>
    <b v="0"/>
    <x v="37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d v="2013-07-26T09:00:00"/>
    <n v="1373408699"/>
    <x v="3186"/>
    <b v="1"/>
    <x v="314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d v="2011-09-19T06:30:22"/>
    <n v="1312641022"/>
    <x v="3187"/>
    <b v="1"/>
    <x v="39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d v="2015-02-10T08:52:10"/>
    <n v="1421772730"/>
    <x v="3188"/>
    <b v="0"/>
    <x v="17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d v="2014-12-31T23:59:00"/>
    <n v="1418766740"/>
    <x v="3189"/>
    <b v="0"/>
    <x v="15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d v="2012-05-18T19:00:00"/>
    <n v="1333709958"/>
    <x v="3190"/>
    <b v="0"/>
    <x v="41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d v="2017-03-06T12:00:00"/>
    <n v="1484924605"/>
    <x v="3191"/>
    <b v="1"/>
    <x v="31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d v="2014-06-21T08:00:09"/>
    <n v="1400774409"/>
    <x v="3192"/>
    <b v="1"/>
    <x v="218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d v="2014-07-12T10:11:07"/>
    <n v="1402596667"/>
    <x v="3193"/>
    <b v="0"/>
    <x v="3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d v="2014-11-06T16:15:55"/>
    <n v="1411859755"/>
    <x v="3194"/>
    <b v="1"/>
    <x v="190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d v="2011-04-18T09:24:19"/>
    <n v="1297880659"/>
    <x v="3195"/>
    <b v="0"/>
    <x v="36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d v="2016-12-17T00:00:00"/>
    <n v="1479283285"/>
    <x v="3196"/>
    <b v="0"/>
    <x v="10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d v="2014-07-09T05:39:40"/>
    <n v="1403703580"/>
    <x v="3197"/>
    <b v="0"/>
    <x v="191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d v="2014-11-25T17:15:00"/>
    <n v="1414368616"/>
    <x v="3198"/>
    <b v="1"/>
    <x v="57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d v="2014-12-21T00:42:21"/>
    <n v="1416559341"/>
    <x v="3199"/>
    <b v="1"/>
    <x v="60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d v="2012-02-12T14:03:51"/>
    <n v="1326492231"/>
    <x v="3200"/>
    <b v="1"/>
    <x v="316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d v="2013-01-09T00:48:55"/>
    <n v="1354265335"/>
    <x v="3201"/>
    <b v="0"/>
    <x v="3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d v="2015-01-24T15:08:15"/>
    <n v="1418684895"/>
    <x v="3202"/>
    <b v="0"/>
    <x v="61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d v="2012-09-27T14:54:54"/>
    <n v="1346194494"/>
    <x v="3203"/>
    <b v="1"/>
    <x v="317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d v="2016-11-11T04:10:53"/>
    <n v="1476270653"/>
    <x v="3204"/>
    <b v="0"/>
    <x v="318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d v="2012-05-11T06:53:15"/>
    <n v="1334155995"/>
    <x v="3205"/>
    <b v="1"/>
    <x v="80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d v="2016-12-27T21:05:46"/>
    <n v="1480309546"/>
    <x v="3206"/>
    <b v="0"/>
    <x v="31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d v="2013-05-27T16:00:00"/>
    <n v="1366917828"/>
    <x v="3207"/>
    <b v="0"/>
    <x v="184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d v="2015-08-03T10:00:00"/>
    <n v="1435133807"/>
    <x v="3208"/>
    <b v="0"/>
    <x v="7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d v="2011-11-02T00:00:00"/>
    <n v="1315612909"/>
    <x v="3209"/>
    <b v="0"/>
    <x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d v="2015-06-16T04:59:14"/>
    <n v="1431867554"/>
    <x v="3210"/>
    <b v="0"/>
    <x v="25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d v="2015-06-21T14:25:00"/>
    <n v="1432410639"/>
    <x v="3211"/>
    <b v="0"/>
    <x v="170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d v="2014-06-03T20:59:00"/>
    <n v="1400725112"/>
    <x v="3212"/>
    <b v="0"/>
    <x v="55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d v="2014-02-06T12:31:11"/>
    <n v="1390509071"/>
    <x v="3213"/>
    <b v="0"/>
    <x v="51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d v="2014-05-15T09:53:06"/>
    <n v="1397584386"/>
    <x v="3214"/>
    <b v="0"/>
    <x v="52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d v="2015-03-08T05:31:17"/>
    <n v="1421937077"/>
    <x v="3215"/>
    <b v="0"/>
    <x v="68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d v="2015-04-30T07:20:00"/>
    <n v="1428086501"/>
    <x v="3216"/>
    <b v="0"/>
    <x v="27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d v="2011-08-04T07:07:55"/>
    <n v="1308496075"/>
    <x v="3217"/>
    <b v="0"/>
    <x v="170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d v="2012-05-10T09:00:00"/>
    <n v="1335473931"/>
    <x v="3218"/>
    <b v="0"/>
    <x v="77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d v="2015-03-12T22:59:00"/>
    <n v="1423959123"/>
    <x v="3219"/>
    <b v="0"/>
    <x v="170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d v="2016-07-18T12:23:40"/>
    <n v="1466281420"/>
    <x v="3220"/>
    <b v="0"/>
    <x v="10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d v="2016-01-31T05:56:03"/>
    <n v="1451656563"/>
    <x v="3221"/>
    <b v="1"/>
    <x v="87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d v="2015-01-07T08:41:46"/>
    <n v="1415464906"/>
    <x v="3222"/>
    <b v="0"/>
    <x v="320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d v="2015-08-01T14:24:54"/>
    <n v="1436307894"/>
    <x v="3223"/>
    <b v="0"/>
    <x v="46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d v="2012-09-07T03:24:43"/>
    <n v="1344857083"/>
    <x v="3224"/>
    <b v="1"/>
    <x v="9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d v="2013-03-19T08:42:15"/>
    <n v="1360258935"/>
    <x v="3225"/>
    <b v="1"/>
    <x v="242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d v="2017-03-02T11:19:15"/>
    <n v="1485890355"/>
    <x v="3226"/>
    <b v="0"/>
    <x v="87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d v="2015-01-01T21:56:28"/>
    <n v="1418709388"/>
    <x v="3227"/>
    <b v="0"/>
    <x v="140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d v="2017-02-28T18:00:00"/>
    <n v="1487094360"/>
    <x v="3228"/>
    <b v="0"/>
    <x v="14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d v="2017-02-27T16:00:00"/>
    <n v="1486996729"/>
    <x v="3229"/>
    <b v="0"/>
    <x v="218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d v="2012-09-03T10:02:14"/>
    <n v="1344880934"/>
    <x v="3230"/>
    <b v="1"/>
    <x v="276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d v="2014-09-17T19:59:00"/>
    <n v="1409667827"/>
    <x v="3231"/>
    <b v="0"/>
    <x v="20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d v="2014-03-28T17:00:00"/>
    <n v="1393034470"/>
    <x v="3232"/>
    <b v="1"/>
    <x v="39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d v="2014-10-29T10:54:03"/>
    <n v="1412794443"/>
    <x v="3233"/>
    <b v="0"/>
    <x v="84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d v="2014-12-21T09:11:30"/>
    <n v="1416589890"/>
    <x v="3234"/>
    <b v="0"/>
    <x v="27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d v="2010-11-30T07:43:35"/>
    <n v="1287071015"/>
    <x v="3235"/>
    <b v="1"/>
    <x v="101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d v="2015-08-13T05:40:48"/>
    <n v="1436881248"/>
    <x v="3236"/>
    <b v="0"/>
    <x v="321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d v="2012-10-05T14:44:10"/>
    <n v="1346885050"/>
    <x v="3237"/>
    <b v="0"/>
    <x v="150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d v="2015-05-07T02:09:54"/>
    <n v="1428401394"/>
    <x v="3238"/>
    <b v="0"/>
    <x v="10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d v="2014-07-17T08:33:43"/>
    <n v="1403022823"/>
    <x v="3239"/>
    <b v="0"/>
    <x v="42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d v="2011-09-15T14:00:03"/>
    <n v="1313532003"/>
    <x v="3240"/>
    <b v="0"/>
    <x v="61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d v="2014-06-20T15:00:00"/>
    <n v="1400512658"/>
    <x v="3241"/>
    <b v="1"/>
    <x v="189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d v="2016-05-08T13:00:00"/>
    <n v="1461503654"/>
    <x v="3242"/>
    <b v="0"/>
    <x v="36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d v="2011-02-21T19:00:00"/>
    <n v="1295624113"/>
    <x v="3243"/>
    <b v="0"/>
    <x v="45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d v="2014-02-23T04:00:57"/>
    <n v="1390564857"/>
    <x v="3244"/>
    <b v="0"/>
    <x v="30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d v="2015-04-23T10:30:00"/>
    <n v="1427363645"/>
    <x v="3245"/>
    <b v="0"/>
    <x v="46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d v="2016-09-08T10:08:42"/>
    <n v="1471543722"/>
    <x v="3246"/>
    <b v="0"/>
    <x v="18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d v="2014-07-17T20:45:52"/>
    <n v="1403066752"/>
    <x v="3247"/>
    <b v="0"/>
    <x v="37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d v="2017-02-14T12:00:27"/>
    <n v="1486065627"/>
    <x v="3248"/>
    <b v="0"/>
    <x v="3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d v="2014-08-14T18:00:00"/>
    <n v="1405346680"/>
    <x v="3249"/>
    <b v="1"/>
    <x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d v="2014-06-20T01:54:09"/>
    <n v="1400666049"/>
    <x v="3250"/>
    <b v="1"/>
    <x v="67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d v="2014-11-26T06:40:40"/>
    <n v="1414417240"/>
    <x v="3251"/>
    <b v="0"/>
    <x v="231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d v="2012-04-04T09:33:23"/>
    <n v="1330972403"/>
    <x v="3252"/>
    <b v="0"/>
    <x v="155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d v="2015-03-15T18:34:24"/>
    <n v="1424057664"/>
    <x v="3253"/>
    <b v="0"/>
    <x v="159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d v="2012-04-18T13:22:40"/>
    <n v="1332192160"/>
    <x v="3254"/>
    <b v="0"/>
    <x v="2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d v="2014-06-23T08:01:00"/>
    <n v="1401724860"/>
    <x v="3255"/>
    <b v="0"/>
    <x v="323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d v="2015-10-07T23:59:53"/>
    <n v="1441699193"/>
    <x v="3256"/>
    <b v="1"/>
    <x v="324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d v="2016-04-27T06:58:27"/>
    <n v="1459177107"/>
    <x v="3257"/>
    <b v="0"/>
    <x v="87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d v="2011-05-17T01:39:24"/>
    <n v="1300354764"/>
    <x v="3258"/>
    <b v="0"/>
    <x v="11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d v="2011-04-02T17:00:00"/>
    <n v="1299775266"/>
    <x v="3259"/>
    <b v="0"/>
    <x v="7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d v="2014-03-01T09:18:00"/>
    <n v="1390088311"/>
    <x v="3260"/>
    <b v="0"/>
    <x v="13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d v="2015-10-05T10:56:01"/>
    <n v="1441479361"/>
    <x v="3261"/>
    <b v="0"/>
    <x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d v="2012-09-14T17:35:37"/>
    <n v="1346463337"/>
    <x v="3262"/>
    <b v="0"/>
    <x v="15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d v="2015-02-16T20:59:00"/>
    <n v="1421964718"/>
    <x v="3263"/>
    <b v="0"/>
    <x v="2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d v="2014-07-25T23:00:00"/>
    <n v="1404841270"/>
    <x v="3264"/>
    <b v="0"/>
    <x v="2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d v="2014-11-27T07:21:23"/>
    <n v="1414506083"/>
    <x v="3265"/>
    <b v="0"/>
    <x v="33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d v="2014-07-25T20:59:00"/>
    <n v="1403125737"/>
    <x v="3266"/>
    <b v="0"/>
    <x v="20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d v="2015-07-13T12:06:00"/>
    <n v="1433999785"/>
    <x v="3267"/>
    <b v="0"/>
    <x v="46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d v="2013-04-30T16:01:00"/>
    <n v="1365791246"/>
    <x v="3268"/>
    <b v="1"/>
    <x v="231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d v="2014-12-06T14:57:29"/>
    <n v="1414015049"/>
    <x v="3269"/>
    <b v="1"/>
    <x v="157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d v="2013-12-02T14:59:00"/>
    <n v="1382963963"/>
    <x v="3270"/>
    <b v="0"/>
    <x v="325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d v="2014-02-08T01:30:31"/>
    <n v="1389259831"/>
    <x v="3271"/>
    <b v="0"/>
    <x v="3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d v="2015-03-30T10:31:59"/>
    <n v="1423855919"/>
    <x v="3272"/>
    <b v="1"/>
    <x v="326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d v="2014-06-14T06:23:54"/>
    <n v="1400163834"/>
    <x v="3273"/>
    <b v="1"/>
    <x v="16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d v="2016-06-03T08:30:00"/>
    <n v="1462379066"/>
    <x v="3274"/>
    <b v="0"/>
    <x v="27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d v="2014-08-13T14:00:00"/>
    <n v="1406039696"/>
    <x v="3275"/>
    <b v="0"/>
    <x v="176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d v="2016-01-18T22:37:27"/>
    <n v="1448951847"/>
    <x v="3276"/>
    <b v="1"/>
    <x v="327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d v="2015-08-11T10:31:40"/>
    <n v="1436725900"/>
    <x v="3277"/>
    <b v="0"/>
    <x v="159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d v="2015-01-08T17:00:00"/>
    <n v="1417506853"/>
    <x v="3278"/>
    <b v="1"/>
    <x v="32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d v="2016-09-04T19:59:00"/>
    <n v="1469595396"/>
    <x v="3279"/>
    <b v="0"/>
    <x v="329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d v="2013-08-01T17:49:54"/>
    <n v="1372384194"/>
    <x v="3280"/>
    <b v="0"/>
    <x v="170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d v="2016-09-23T21:26:27"/>
    <n v="1472102787"/>
    <x v="3281"/>
    <b v="0"/>
    <x v="33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d v="2011-03-01T12:00:00"/>
    <n v="1294818278"/>
    <x v="3282"/>
    <b v="0"/>
    <x v="331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d v="2013-12-20T02:04:52"/>
    <n v="1384941892"/>
    <x v="3283"/>
    <b v="0"/>
    <x v="304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d v="2014-10-06T08:11:45"/>
    <n v="1410019905"/>
    <x v="3284"/>
    <b v="0"/>
    <x v="62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d v="2016-08-21T19:00:00"/>
    <n v="1469126462"/>
    <x v="3285"/>
    <b v="0"/>
    <x v="110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d v="2015-11-04T11:26:31"/>
    <n v="1444069591"/>
    <x v="3286"/>
    <b v="0"/>
    <x v="82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d v="2012-03-01T15:30:39"/>
    <n v="1328052639"/>
    <x v="3287"/>
    <b v="1"/>
    <x v="112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d v="2012-03-04T19:00:00"/>
    <n v="1327969730"/>
    <x v="3288"/>
    <b v="0"/>
    <x v="64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d v="2009-08-10T11:26:00"/>
    <n v="1242532513"/>
    <x v="3289"/>
    <b v="1"/>
    <x v="100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d v="2015-09-20T19:11:16"/>
    <n v="1440213076"/>
    <x v="3290"/>
    <b v="0"/>
    <x v="65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d v="2012-05-21T19:30:00"/>
    <n v="1336512309"/>
    <x v="3291"/>
    <b v="0"/>
    <x v="75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d v="2015-04-20T21:40:32"/>
    <n v="1427780432"/>
    <x v="3292"/>
    <b v="0"/>
    <x v="37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d v="2009-09-25T19:59:00"/>
    <n v="1251214014"/>
    <x v="3293"/>
    <b v="1"/>
    <x v="209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d v="2013-05-22T20:07:24"/>
    <n v="1366690044"/>
    <x v="3294"/>
    <b v="0"/>
    <x v="332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d v="2012-05-27T19:59:00"/>
    <n v="1333550015"/>
    <x v="3295"/>
    <b v="0"/>
    <x v="42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d v="2017-03-11T04:21:31"/>
    <n v="1486642891"/>
    <x v="3296"/>
    <b v="0"/>
    <x v="64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d v="2015-04-17T08:00:00"/>
    <n v="1427221560"/>
    <x v="3297"/>
    <b v="0"/>
    <x v="1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d v="2014-09-30T08:00:00"/>
    <n v="1409493800"/>
    <x v="3298"/>
    <b v="0"/>
    <x v="2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d v="2014-05-26T19:00:00"/>
    <n v="1398801620"/>
    <x v="3299"/>
    <b v="0"/>
    <x v="189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d v="2014-09-12T13:55:49"/>
    <n v="1409262949"/>
    <x v="3300"/>
    <b v="0"/>
    <x v="18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d v="2012-06-28T20:27:23"/>
    <n v="1338352043"/>
    <x v="3301"/>
    <b v="0"/>
    <x v="100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d v="2012-06-22T21:27:56"/>
    <n v="1335245276"/>
    <x v="3302"/>
    <b v="0"/>
    <x v="21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d v="2017-02-09T21:00:00"/>
    <n v="1484058261"/>
    <x v="3303"/>
    <b v="0"/>
    <x v="177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d v="2015-09-01T16:28:25"/>
    <n v="1438561705"/>
    <x v="3304"/>
    <b v="0"/>
    <x v="112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d v="2016-10-30T20:00:00"/>
    <n v="1476228128"/>
    <x v="3305"/>
    <b v="0"/>
    <x v="210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d v="2015-03-21T11:22:38"/>
    <n v="1424377358"/>
    <x v="3306"/>
    <b v="0"/>
    <x v="10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d v="2016-09-20T19:00:00"/>
    <n v="1471976529"/>
    <x v="3307"/>
    <b v="0"/>
    <x v="16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d v="2014-05-01T15:57:42"/>
    <n v="1396396662"/>
    <x v="3308"/>
    <b v="0"/>
    <x v="170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d v="2015-02-28T22:59:00"/>
    <n v="1422769906"/>
    <x v="3309"/>
    <b v="0"/>
    <x v="14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d v="2015-10-19T03:00:00"/>
    <n v="1443696797"/>
    <x v="3310"/>
    <b v="0"/>
    <x v="36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d v="2015-06-17T04:05:02"/>
    <n v="1432814702"/>
    <x v="3311"/>
    <b v="0"/>
    <x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d v="2014-03-10T06:00:00"/>
    <n v="1393233855"/>
    <x v="3312"/>
    <b v="0"/>
    <x v="112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d v="2017-01-06T11:05:00"/>
    <n v="1481137500"/>
    <x v="3313"/>
    <b v="0"/>
    <x v="77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d v="2014-10-30T12:36:53"/>
    <n v="1412109413"/>
    <x v="3314"/>
    <b v="0"/>
    <x v="3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d v="2012-03-17T11:17:15"/>
    <n v="1328559435"/>
    <x v="3315"/>
    <b v="0"/>
    <x v="68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d v="2014-08-01T05:43:27"/>
    <n v="1403012607"/>
    <x v="3316"/>
    <b v="0"/>
    <x v="14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d v="2017-02-28T19:00:00"/>
    <n v="1484623726"/>
    <x v="3317"/>
    <b v="0"/>
    <x v="16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d v="2013-05-05T23:00:55"/>
    <n v="1365231655"/>
    <x v="3318"/>
    <b v="1"/>
    <x v="75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d v="2016-04-13T13:02:45"/>
    <n v="1458766965"/>
    <x v="3319"/>
    <b v="0"/>
    <x v="102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d v="2014-02-14T12:00:00"/>
    <n v="1390890987"/>
    <x v="3320"/>
    <b v="0"/>
    <x v="84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d v="2012-03-15T19:59:00"/>
    <n v="1328033818"/>
    <x v="3321"/>
    <b v="0"/>
    <x v="10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d v="2012-11-30T02:00:00"/>
    <n v="1351663605"/>
    <x v="3322"/>
    <b v="0"/>
    <x v="88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d v="2015-05-31T19:59:00"/>
    <n v="1430445163"/>
    <x v="3323"/>
    <b v="0"/>
    <x v="95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d v="2012-08-28T16:00:00"/>
    <n v="1344281383"/>
    <x v="3324"/>
    <b v="0"/>
    <x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d v="2014-04-23T07:59:33"/>
    <n v="1395676773"/>
    <x v="3325"/>
    <b v="0"/>
    <x v="31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d v="2015-12-19T12:01:19"/>
    <n v="1447963279"/>
    <x v="3326"/>
    <b v="0"/>
    <x v="333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d v="2016-06-25T16:04:51"/>
    <n v="1464307491"/>
    <x v="3327"/>
    <b v="0"/>
    <x v="15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d v="2016-12-20T23:59:00"/>
    <n v="1479886966"/>
    <x v="3328"/>
    <b v="1"/>
    <x v="31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d v="2015-05-04T13:29:34"/>
    <n v="1426886974"/>
    <x v="3329"/>
    <b v="0"/>
    <x v="11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d v="2016-05-12T16:10:08"/>
    <n v="1460506208"/>
    <x v="3330"/>
    <b v="0"/>
    <x v="318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d v="2011-05-28T17:00:00"/>
    <n v="1304376478"/>
    <x v="3331"/>
    <b v="0"/>
    <x v="37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d v="2015-05-20T14:39:50"/>
    <n v="1429569590"/>
    <x v="3332"/>
    <b v="1"/>
    <x v="108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d v="2014-07-22T08:09:28"/>
    <n v="1403453368"/>
    <x v="3333"/>
    <b v="0"/>
    <x v="134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d v="2016-08-12T22:59:00"/>
    <n v="1467720388"/>
    <x v="3334"/>
    <b v="0"/>
    <x v="46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d v="2017-03-01T11:00:00"/>
    <n v="1485213921"/>
    <x v="3335"/>
    <b v="0"/>
    <x v="185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d v="2016-01-22T08:59:34"/>
    <n v="1448297974"/>
    <x v="3336"/>
    <b v="0"/>
    <x v="83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d v="2012-07-15T12:03:07"/>
    <n v="1339790587"/>
    <x v="3337"/>
    <b v="0"/>
    <x v="34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d v="2016-07-31T12:58:00"/>
    <n v="1466710358"/>
    <x v="3338"/>
    <b v="0"/>
    <x v="23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d v="2013-12-08T20:59:00"/>
    <n v="1383909855"/>
    <x v="3339"/>
    <b v="1"/>
    <x v="33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d v="2011-12-24T21:00:00"/>
    <n v="1321649321"/>
    <x v="3340"/>
    <b v="0"/>
    <x v="14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d v="2017-02-14T14:59:00"/>
    <n v="1484570885"/>
    <x v="3341"/>
    <b v="1"/>
    <x v="98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d v="2015-12-23T14:59:00"/>
    <n v="1448536516"/>
    <x v="3342"/>
    <b v="0"/>
    <x v="3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d v="2013-10-15T19:59:00"/>
    <n v="1379532618"/>
    <x v="3343"/>
    <b v="1"/>
    <x v="263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d v="2012-05-27T22:30:57"/>
    <n v="1333002657"/>
    <x v="3344"/>
    <b v="0"/>
    <x v="58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d v="2012-04-12T09:02:45"/>
    <n v="1331658165"/>
    <x v="3345"/>
    <b v="0"/>
    <x v="18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d v="2015-07-14T11:32:39"/>
    <n v="1434310359"/>
    <x v="3346"/>
    <b v="0"/>
    <x v="58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d v="2012-07-12T09:45:32"/>
    <n v="1339523132"/>
    <x v="3347"/>
    <b v="0"/>
    <x v="21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d v="2015-03-31T14:59:00"/>
    <n v="1425428206"/>
    <x v="3348"/>
    <b v="0"/>
    <x v="13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d v="2011-02-20T15:52:34"/>
    <n v="1295653954"/>
    <x v="3349"/>
    <b v="0"/>
    <x v="155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d v="2015-07-05T09:38:42"/>
    <n v="1433525922"/>
    <x v="3350"/>
    <b v="0"/>
    <x v="15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d v="2014-08-07T16:00:00"/>
    <n v="1405573391"/>
    <x v="3351"/>
    <b v="0"/>
    <x v="91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d v="2014-06-13T14:00:00"/>
    <n v="1399948353"/>
    <x v="3352"/>
    <b v="1"/>
    <x v="87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d v="2015-02-02T20:27:00"/>
    <n v="1420606303"/>
    <x v="3353"/>
    <b v="0"/>
    <x v="20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d v="2016-09-11T12:19:26"/>
    <n v="1470169166"/>
    <x v="3354"/>
    <b v="0"/>
    <x v="146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d v="2012-09-24T11:46:52"/>
    <n v="1345924012"/>
    <x v="3355"/>
    <b v="0"/>
    <x v="42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d v="2015-10-24T13:29:00"/>
    <n v="1443016697"/>
    <x v="3356"/>
    <b v="1"/>
    <x v="65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d v="2015-03-19T13:47:44"/>
    <n v="1424213264"/>
    <x v="3357"/>
    <b v="0"/>
    <x v="67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d v="2014-12-22T16:00:00"/>
    <n v="1416592916"/>
    <x v="3358"/>
    <b v="1"/>
    <x v="175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d v="2014-07-14T11:32:39"/>
    <n v="1402342359"/>
    <x v="3359"/>
    <b v="0"/>
    <x v="8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d v="2012-06-16T01:59:00"/>
    <n v="1335397188"/>
    <x v="3360"/>
    <b v="0"/>
    <x v="20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d v="2015-02-23T10:22:59"/>
    <n v="1423506179"/>
    <x v="3361"/>
    <b v="0"/>
    <x v="75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d v="2017-01-17T13:10:36"/>
    <n v="1482095436"/>
    <x v="3362"/>
    <b v="0"/>
    <x v="46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d v="2017-03-08T13:00:00"/>
    <n v="1486397007"/>
    <x v="3363"/>
    <b v="1"/>
    <x v="335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d v="2017-01-03T19:14:05"/>
    <n v="1480907645"/>
    <x v="3364"/>
    <b v="0"/>
    <x v="29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d v="2012-03-23T20:00:00"/>
    <n v="1329873755"/>
    <x v="3365"/>
    <b v="1"/>
    <x v="33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d v="2013-06-04T16:00:32"/>
    <n v="1368576032"/>
    <x v="3366"/>
    <b v="0"/>
    <x v="20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d v="2016-01-09T16:51:36"/>
    <n v="1447203096"/>
    <x v="3367"/>
    <b v="0"/>
    <x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d v="2012-12-28T11:51:03"/>
    <n v="1354909863"/>
    <x v="3368"/>
    <b v="1"/>
    <x v="59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d v="2016-06-11T05:39:32"/>
    <n v="1463060372"/>
    <x v="3369"/>
    <b v="1"/>
    <x v="157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d v="2015-04-29T11:02:06"/>
    <n v="1426446126"/>
    <x v="3370"/>
    <b v="0"/>
    <x v="95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d v="2016-04-07T06:16:31"/>
    <n v="1457450191"/>
    <x v="3371"/>
    <b v="1"/>
    <x v="337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d v="2015-03-01T21:59:00"/>
    <n v="1422371381"/>
    <x v="3372"/>
    <b v="0"/>
    <x v="23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d v="2013-01-26T14:54:16"/>
    <n v="1356648856"/>
    <x v="3373"/>
    <b v="0"/>
    <x v="2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d v="2011-03-20T07:54:42"/>
    <n v="1298048082"/>
    <x v="3374"/>
    <b v="0"/>
    <x v="61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d v="2013-02-28T21:59:00"/>
    <n v="1359587137"/>
    <x v="3375"/>
    <b v="0"/>
    <x v="19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d v="2016-07-11T12:51:01"/>
    <n v="1463086261"/>
    <x v="3376"/>
    <b v="0"/>
    <x v="42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d v="2016-04-05T08:00:00"/>
    <n v="1456408244"/>
    <x v="3377"/>
    <b v="0"/>
    <x v="5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d v="2014-02-16T10:18:12"/>
    <n v="1389982692"/>
    <x v="3378"/>
    <b v="1"/>
    <x v="126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d v="2011-09-22T19:00:37"/>
    <n v="1314154837"/>
    <x v="3379"/>
    <b v="0"/>
    <x v="23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d v="2015-05-08T21:00:00"/>
    <n v="1428465420"/>
    <x v="3380"/>
    <b v="0"/>
    <x v="102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d v="2012-05-16T11:00:00"/>
    <n v="1334429646"/>
    <x v="3381"/>
    <b v="1"/>
    <x v="14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d v="2016-04-10T18:30:00"/>
    <n v="1456902893"/>
    <x v="3382"/>
    <b v="0"/>
    <x v="58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d v="2015-04-16T03:27:36"/>
    <n v="1427369256"/>
    <x v="3383"/>
    <b v="0"/>
    <x v="13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d v="2015-12-23T12:17:52"/>
    <n v="1448309872"/>
    <x v="3384"/>
    <b v="0"/>
    <x v="30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d v="2012-05-31T19:59:00"/>
    <n v="1334442519"/>
    <x v="3385"/>
    <b v="1"/>
    <x v="47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d v="2016-09-25T00:46:48"/>
    <n v="1472201208"/>
    <x v="3386"/>
    <b v="0"/>
    <x v="51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d v="2016-09-03T17:36:22"/>
    <n v="1470792982"/>
    <x v="3387"/>
    <b v="0"/>
    <x v="52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d v="2015-03-19T07:00:28"/>
    <n v="1424188828"/>
    <x v="3388"/>
    <b v="0"/>
    <x v="338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d v="2014-04-25T13:08:47"/>
    <n v="1395868127"/>
    <x v="3389"/>
    <b v="0"/>
    <x v="229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d v="2014-06-21T09:12:52"/>
    <n v="1400778772"/>
    <x v="3390"/>
    <b v="0"/>
    <x v="339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d v="2016-04-16T18:29:04"/>
    <n v="1458268144"/>
    <x v="3391"/>
    <b v="0"/>
    <x v="14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d v="2012-01-21T22:00:00"/>
    <n v="1322852747"/>
    <x v="3392"/>
    <b v="0"/>
    <x v="15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d v="2015-06-29T12:57:18"/>
    <n v="1433019438"/>
    <x v="3393"/>
    <b v="0"/>
    <x v="45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d v="2014-09-18T16:00:00"/>
    <n v="1410304179"/>
    <x v="3394"/>
    <b v="0"/>
    <x v="16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d v="2015-05-02T07:11:49"/>
    <n v="1427987509"/>
    <x v="3395"/>
    <b v="0"/>
    <x v="15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d v="2014-05-14T22:58:51"/>
    <n v="1397545131"/>
    <x v="3396"/>
    <b v="1"/>
    <x v="340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d v="2012-08-16T12:22:46"/>
    <n v="1342556566"/>
    <x v="3397"/>
    <b v="0"/>
    <x v="47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d v="2014-10-06T16:06:13"/>
    <n v="1410048373"/>
    <x v="3398"/>
    <b v="0"/>
    <x v="199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d v="2016-07-27T17:49:40"/>
    <n v="1467078580"/>
    <x v="3399"/>
    <b v="0"/>
    <x v="15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d v="2010-03-15T13:55:00"/>
    <n v="1265493806"/>
    <x v="3400"/>
    <b v="1"/>
    <x v="100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d v="2016-05-20T03:31:00"/>
    <n v="1461151860"/>
    <x v="3401"/>
    <b v="0"/>
    <x v="52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d v="2015-11-11T11:16:07"/>
    <n v="1444673767"/>
    <x v="3402"/>
    <b v="0"/>
    <x v="15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d v="2014-08-08T11:05:51"/>
    <n v="1404932751"/>
    <x v="3403"/>
    <b v="1"/>
    <x v="43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d v="2016-05-10T03:17:00"/>
    <n v="1461941527"/>
    <x v="3404"/>
    <b v="0"/>
    <x v="26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d v="2014-11-26T16:54:23"/>
    <n v="1413158063"/>
    <x v="3405"/>
    <b v="0"/>
    <x v="74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d v="2016-06-27T11:00:00"/>
    <n v="1463144254"/>
    <x v="3406"/>
    <b v="0"/>
    <x v="22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d v="2013-08-16T03:59:00"/>
    <n v="1373568644"/>
    <x v="3407"/>
    <b v="0"/>
    <x v="187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d v="2014-10-14T08:38:28"/>
    <n v="1410280708"/>
    <x v="3408"/>
    <b v="0"/>
    <x v="20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d v="2012-07-25T09:49:38"/>
    <n v="1341856178"/>
    <x v="3409"/>
    <b v="0"/>
    <x v="17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d v="2014-03-10T22:59:00"/>
    <n v="1392169298"/>
    <x v="3410"/>
    <b v="0"/>
    <x v="19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d v="2015-05-24T12:29:36"/>
    <n v="1429648176"/>
    <x v="3411"/>
    <b v="0"/>
    <x v="7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d v="2014-09-16T02:18:54"/>
    <n v="1407838734"/>
    <x v="3412"/>
    <b v="1"/>
    <x v="309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d v="2013-09-09T19:59:00"/>
    <n v="1376066243"/>
    <x v="3413"/>
    <b v="0"/>
    <x v="61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d v="2014-04-25T10:38:13"/>
    <n v="1395859093"/>
    <x v="3414"/>
    <b v="0"/>
    <x v="39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d v="2013-07-07T05:24:42"/>
    <n v="1368019482"/>
    <x v="3415"/>
    <b v="0"/>
    <x v="10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d v="2016-02-18T13:30:00"/>
    <n v="1454366467"/>
    <x v="3416"/>
    <b v="0"/>
    <x v="26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d v="2016-04-19T15:27:30"/>
    <n v="1455928050"/>
    <x v="3417"/>
    <b v="0"/>
    <x v="87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d v="2014-07-06T18:00:00"/>
    <n v="1402331262"/>
    <x v="3418"/>
    <b v="1"/>
    <x v="15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d v="2014-02-23T05:39:51"/>
    <n v="1390570791"/>
    <x v="3419"/>
    <b v="0"/>
    <x v="52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d v="2011-09-04T13:30:45"/>
    <n v="1309987845"/>
    <x v="3420"/>
    <b v="0"/>
    <x v="16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d v="2015-09-10T17:04:19"/>
    <n v="1439341459"/>
    <x v="3421"/>
    <b v="0"/>
    <x v="3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d v="2015-02-10T20:59:00"/>
    <n v="1418673307"/>
    <x v="3422"/>
    <b v="0"/>
    <x v="94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d v="2011-05-31T10:04:00"/>
    <n v="1305568201"/>
    <x v="3423"/>
    <b v="0"/>
    <x v="22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d v="2014-09-19T10:08:12"/>
    <n v="1408558092"/>
    <x v="3424"/>
    <b v="1"/>
    <x v="212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d v="2016-04-07T14:09:14"/>
    <n v="1456614554"/>
    <x v="3425"/>
    <b v="1"/>
    <x v="341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d v="2013-01-13T14:48:33"/>
    <n v="1355525313"/>
    <x v="3426"/>
    <b v="0"/>
    <x v="100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d v="2016-04-13T11:15:24"/>
    <n v="1457982924"/>
    <x v="3427"/>
    <b v="0"/>
    <x v="20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d v="2015-05-26T07:32:27"/>
    <n v="1430494347"/>
    <x v="3428"/>
    <b v="0"/>
    <x v="170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d v="2012-06-06T14:42:55"/>
    <n v="1336430575"/>
    <x v="3429"/>
    <b v="0"/>
    <x v="78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d v="2016-12-14T09:49:21"/>
    <n v="1479577761"/>
    <x v="3430"/>
    <b v="0"/>
    <x v="72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d v="2015-05-14T04:55:22"/>
    <n v="1429016122"/>
    <x v="3431"/>
    <b v="0"/>
    <x v="113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d v="2010-12-22T19:08:53"/>
    <n v="1290481733"/>
    <x v="3432"/>
    <b v="0"/>
    <x v="19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d v="2015-06-24T14:34:12"/>
    <n v="1432593252"/>
    <x v="3433"/>
    <b v="0"/>
    <x v="101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d v="2017-03-31T14:59:00"/>
    <n v="1487847954"/>
    <x v="3434"/>
    <b v="0"/>
    <x v="36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d v="2016-09-07T03:20:40"/>
    <n v="1470655240"/>
    <x v="3435"/>
    <b v="1"/>
    <x v="75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d v="2014-06-21T12:31:20"/>
    <n v="1400790680"/>
    <x v="3436"/>
    <b v="0"/>
    <x v="44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d v="2015-07-15T16:00:00"/>
    <n v="1433295276"/>
    <x v="3437"/>
    <b v="0"/>
    <x v="163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d v="2015-03-01T20:59:00"/>
    <n v="1421426929"/>
    <x v="3438"/>
    <b v="0"/>
    <x v="33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d v="2015-02-14T06:09:51"/>
    <n v="1421330991"/>
    <x v="3439"/>
    <b v="0"/>
    <x v="10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d v="2012-01-25T15:49:52"/>
    <n v="1324079392"/>
    <x v="3440"/>
    <b v="0"/>
    <x v="16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d v="2014-10-12T20:59:00"/>
    <n v="1412091423"/>
    <x v="3441"/>
    <b v="0"/>
    <x v="2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d v="2015-10-06T08:30:47"/>
    <n v="1441557047"/>
    <x v="3442"/>
    <b v="0"/>
    <x v="42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d v="2016-08-24T13:42:08"/>
    <n v="1470692528"/>
    <x v="3443"/>
    <b v="1"/>
    <x v="78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d v="2016-06-30T07:42:14"/>
    <n v="1464709334"/>
    <x v="3444"/>
    <b v="0"/>
    <x v="10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d v="2015-08-10T14:17:17"/>
    <n v="1436653037"/>
    <x v="3445"/>
    <b v="0"/>
    <x v="14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d v="2013-11-30T20:02:00"/>
    <n v="1382742014"/>
    <x v="3446"/>
    <b v="0"/>
    <x v="33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d v="2015-06-10T19:59:00"/>
    <n v="1432129577"/>
    <x v="3447"/>
    <b v="1"/>
    <x v="259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d v="2015-03-06T13:04:52"/>
    <n v="1423083892"/>
    <x v="3448"/>
    <b v="0"/>
    <x v="82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d v="2016-12-12T23:59:00"/>
    <n v="1479436646"/>
    <x v="3449"/>
    <b v="0"/>
    <x v="46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d v="2015-06-18T15:33:17"/>
    <n v="1429486397"/>
    <x v="3450"/>
    <b v="0"/>
    <x v="8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d v="2016-08-13T15:29:16"/>
    <n v="1465946956"/>
    <x v="3451"/>
    <b v="0"/>
    <x v="13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d v="2016-01-02T15:19:51"/>
    <n v="1449098391"/>
    <x v="3452"/>
    <b v="0"/>
    <x v="29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d v="2016-08-17T02:05:40"/>
    <n v="1469009140"/>
    <x v="3453"/>
    <b v="0"/>
    <x v="34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d v="2013-04-28T20:02:20"/>
    <n v="1363320140"/>
    <x v="3454"/>
    <b v="0"/>
    <x v="342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d v="2014-09-12T11:34:44"/>
    <n v="1408995284"/>
    <x v="3455"/>
    <b v="0"/>
    <x v="21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d v="2016-03-15T08:00:00"/>
    <n v="1455938520"/>
    <x v="3456"/>
    <b v="0"/>
    <x v="25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d v="2015-09-23T05:25:56"/>
    <n v="1439126756"/>
    <x v="3457"/>
    <b v="1"/>
    <x v="158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d v="2016-05-27T15:15:16"/>
    <n v="1462576516"/>
    <x v="3458"/>
    <b v="0"/>
    <x v="91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d v="2014-09-25T13:16:44"/>
    <n v="1409087804"/>
    <x v="3459"/>
    <b v="0"/>
    <x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d v="2015-11-26T17:00:00"/>
    <n v="1447195695"/>
    <x v="3460"/>
    <b v="0"/>
    <x v="34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d v="2015-11-30T14:30:00"/>
    <n v="1446352529"/>
    <x v="3461"/>
    <b v="0"/>
    <x v="13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d v="2014-10-19T21:59:00"/>
    <n v="1412954547"/>
    <x v="3462"/>
    <b v="0"/>
    <x v="21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d v="2013-05-30T16:00:00"/>
    <n v="1367286434"/>
    <x v="3463"/>
    <b v="0"/>
    <x v="42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d v="2016-04-15T12:48:27"/>
    <n v="1458161307"/>
    <x v="3464"/>
    <b v="0"/>
    <x v="22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d v="2015-09-02T14:49:03"/>
    <n v="1438642143"/>
    <x v="3465"/>
    <b v="0"/>
    <x v="225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d v="2015-02-28T07:14:22"/>
    <n v="1421680462"/>
    <x v="3466"/>
    <b v="0"/>
    <x v="60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d v="2014-11-02T03:29:35"/>
    <n v="1412332175"/>
    <x v="3467"/>
    <b v="1"/>
    <x v="218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d v="2015-04-17T16:37:00"/>
    <n v="1424226768"/>
    <x v="3468"/>
    <b v="0"/>
    <x v="18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d v="2015-02-27T20:59:00"/>
    <n v="1424280938"/>
    <x v="3469"/>
    <b v="0"/>
    <x v="13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d v="2016-11-01T16:31:01"/>
    <n v="1476837061"/>
    <x v="3470"/>
    <b v="0"/>
    <x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d v="2015-04-25T22:28:00"/>
    <n v="1427741583"/>
    <x v="3471"/>
    <b v="0"/>
    <x v="20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d v="2016-10-13T12:22:44"/>
    <n v="1473970964"/>
    <x v="3472"/>
    <b v="0"/>
    <x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d v="2016-08-04T19:59:00"/>
    <n v="1467604804"/>
    <x v="3473"/>
    <b v="0"/>
    <x v="343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d v="2016-06-11T11:22:59"/>
    <n v="1463080979"/>
    <x v="3474"/>
    <b v="0"/>
    <x v="120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d v="2016-07-31T03:00:00"/>
    <n v="1468578920"/>
    <x v="3475"/>
    <b v="0"/>
    <x v="84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d v="2016-08-14T06:30:57"/>
    <n v="1468593057"/>
    <x v="3476"/>
    <b v="0"/>
    <x v="120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d v="2012-03-10T07:07:29"/>
    <n v="1328800049"/>
    <x v="3477"/>
    <b v="1"/>
    <x v="287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d v="2013-12-25T16:32:17"/>
    <n v="1385425937"/>
    <x v="3478"/>
    <b v="0"/>
    <x v="344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d v="2017-01-10T21:00:00"/>
    <n v="1482281094"/>
    <x v="3479"/>
    <b v="0"/>
    <x v="2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d v="2016-07-31T11:45:00"/>
    <n v="1464815253"/>
    <x v="3480"/>
    <b v="0"/>
    <x v="68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d v="2014-08-04T23:43:21"/>
    <n v="1405928601"/>
    <x v="3481"/>
    <b v="0"/>
    <x v="73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d v="2014-12-31T09:50:08"/>
    <n v="1417456208"/>
    <x v="3482"/>
    <b v="0"/>
    <x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d v="2011-09-16T13:20:31"/>
    <n v="1312320031"/>
    <x v="3483"/>
    <b v="0"/>
    <x v="201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d v="2012-09-18T20:27:41"/>
    <n v="1342844861"/>
    <x v="3484"/>
    <b v="0"/>
    <x v="18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d v="2013-11-13T21:59:00"/>
    <n v="1381445253"/>
    <x v="3485"/>
    <b v="0"/>
    <x v="10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d v="2014-07-14T21:00:00"/>
    <n v="1402934629"/>
    <x v="3486"/>
    <b v="0"/>
    <x v="23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d v="2014-05-25T14:59:00"/>
    <n v="1398388068"/>
    <x v="3487"/>
    <b v="0"/>
    <x v="332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d v="2013-06-30T19:59:00"/>
    <n v="1369770292"/>
    <x v="3488"/>
    <b v="0"/>
    <x v="110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d v="2014-09-30T20:00:00"/>
    <n v="1410278284"/>
    <x v="3489"/>
    <b v="1"/>
    <x v="102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d v="2016-12-30T09:50:16"/>
    <n v="1479232216"/>
    <x v="3490"/>
    <b v="0"/>
    <x v="191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d v="2016-05-03T19:59:00"/>
    <n v="1459711917"/>
    <x v="3491"/>
    <b v="1"/>
    <x v="10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d v="2016-12-18T10:30:57"/>
    <n v="1479493857"/>
    <x v="3492"/>
    <b v="0"/>
    <x v="81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d v="2015-06-12T13:00:00"/>
    <n v="1431435122"/>
    <x v="3493"/>
    <b v="1"/>
    <x v="209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d v="2013-07-13T10:00:00"/>
    <n v="1370568560"/>
    <x v="3494"/>
    <b v="1"/>
    <x v="250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d v="2012-02-25T16:07:21"/>
    <n v="1327622841"/>
    <x v="3495"/>
    <b v="0"/>
    <x v="23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d v="2015-03-20T07:54:11"/>
    <n v="1424278451"/>
    <x v="3496"/>
    <b v="0"/>
    <x v="345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d v="2014-06-25T02:51:39"/>
    <n v="1401101499"/>
    <x v="3497"/>
    <b v="1"/>
    <x v="278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d v="2014-05-09T12:45:19"/>
    <n v="1397076319"/>
    <x v="3498"/>
    <b v="1"/>
    <x v="346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d v="2015-06-09T12:10:05"/>
    <n v="1428696605"/>
    <x v="3499"/>
    <b v="0"/>
    <x v="3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d v="2011-09-22T10:28:49"/>
    <n v="1314124129"/>
    <x v="3500"/>
    <b v="0"/>
    <x v="44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d v="2014-08-11T12:27:47"/>
    <n v="1405196867"/>
    <x v="3501"/>
    <b v="0"/>
    <x v="20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d v="2015-04-08T09:42:49"/>
    <n v="1425922969"/>
    <x v="3502"/>
    <b v="1"/>
    <x v="347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d v="2015-07-12T17:00:00"/>
    <n v="1434997018"/>
    <x v="3503"/>
    <b v="0"/>
    <x v="2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d v="2012-04-08T10:19:38"/>
    <n v="1331320778"/>
    <x v="3504"/>
    <b v="0"/>
    <x v="348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d v="2011-12-07T09:53:11"/>
    <n v="1320688391"/>
    <x v="3505"/>
    <b v="0"/>
    <x v="282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d v="2015-06-07T19:50:00"/>
    <n v="1429306520"/>
    <x v="3506"/>
    <b v="0"/>
    <x v="55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d v="2012-12-18T06:20:00"/>
    <n v="1352524767"/>
    <x v="3507"/>
    <b v="0"/>
    <x v="246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d v="2015-07-01T19:40:00"/>
    <n v="1434650084"/>
    <x v="3508"/>
    <b v="0"/>
    <x v="15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d v="2016-05-23T14:00:00"/>
    <n v="1461527631"/>
    <x v="3509"/>
    <b v="1"/>
    <x v="125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d v="2016-04-02T15:51:13"/>
    <n v="1454460673"/>
    <x v="3510"/>
    <b v="0"/>
    <x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d v="2014-08-21T19:44:15"/>
    <n v="1406087055"/>
    <x v="3511"/>
    <b v="0"/>
    <x v="120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d v="2013-03-08T23:28:39"/>
    <n v="1360222119"/>
    <x v="3512"/>
    <b v="0"/>
    <x v="127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d v="2015-11-14T05:20:00"/>
    <n v="1444911600"/>
    <x v="3513"/>
    <b v="0"/>
    <x v="349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d v="2015-01-04T05:16:06"/>
    <n v="1415193366"/>
    <x v="3514"/>
    <b v="0"/>
    <x v="33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d v="2017-02-20T00:50:02"/>
    <n v="1485161402"/>
    <x v="3515"/>
    <b v="0"/>
    <x v="3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d v="2013-10-31T16:00:00"/>
    <n v="1378080409"/>
    <x v="3516"/>
    <b v="1"/>
    <x v="350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d v="2013-06-07T16:01:14"/>
    <n v="1368057674"/>
    <x v="3517"/>
    <b v="0"/>
    <x v="3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d v="2014-10-10T03:00:00"/>
    <n v="1411019409"/>
    <x v="3518"/>
    <b v="0"/>
    <x v="18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d v="2016-01-08T16:36:01"/>
    <n v="1447115761"/>
    <x v="3519"/>
    <b v="0"/>
    <x v="13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d v="2014-09-14T20:28:06"/>
    <n v="1408940886"/>
    <x v="3520"/>
    <b v="0"/>
    <x v="27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d v="2015-03-25T13:36:06"/>
    <n v="1424730966"/>
    <x v="3521"/>
    <b v="0"/>
    <x v="78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d v="2014-07-13T02:58:33"/>
    <n v="1402657113"/>
    <x v="3522"/>
    <b v="0"/>
    <x v="17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d v="2012-07-27T18:00:00"/>
    <n v="1342545994"/>
    <x v="3523"/>
    <b v="0"/>
    <x v="21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d v="2014-02-06T09:01:24"/>
    <n v="1389891684"/>
    <x v="3524"/>
    <b v="0"/>
    <x v="40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d v="2016-07-31T22:59:00"/>
    <n v="1466185176"/>
    <x v="3525"/>
    <b v="0"/>
    <x v="68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d v="2012-01-18T15:00:00"/>
    <n v="1323221761"/>
    <x v="3526"/>
    <b v="1"/>
    <x v="29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d v="2014-04-20T19:59:00"/>
    <n v="1394127585"/>
    <x v="3527"/>
    <b v="1"/>
    <x v="351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d v="2015-12-29T15:00:00"/>
    <n v="1448914500"/>
    <x v="3528"/>
    <b v="0"/>
    <x v="26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d v="2013-03-10T16:00:00"/>
    <n v="1359946188"/>
    <x v="3529"/>
    <b v="0"/>
    <x v="78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d v="2013-06-20T19:31:36"/>
    <n v="1369193496"/>
    <x v="3530"/>
    <b v="1"/>
    <x v="286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d v="2013-05-09T08:33:59"/>
    <n v="1365525239"/>
    <x v="3531"/>
    <b v="0"/>
    <x v="110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d v="2014-06-08T21:00:00"/>
    <n v="1399666342"/>
    <x v="3532"/>
    <b v="0"/>
    <x v="37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d v="2010-10-15T19:39:00"/>
    <n v="1284042614"/>
    <x v="3533"/>
    <b v="1"/>
    <x v="170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d v="2010-04-17T22:59:00"/>
    <n v="1268459318"/>
    <x v="3534"/>
    <b v="0"/>
    <x v="176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d v="2014-08-16T00:17:57"/>
    <n v="1406362677"/>
    <x v="3535"/>
    <b v="0"/>
    <x v="352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d v="2011-07-24T12:08:56"/>
    <n v="1308946136"/>
    <x v="3536"/>
    <b v="0"/>
    <x v="16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d v="2016-01-18T20:59:00"/>
    <n v="1452030730"/>
    <x v="3537"/>
    <b v="0"/>
    <x v="2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d v="2016-10-17T08:14:00"/>
    <n v="1474469117"/>
    <x v="3538"/>
    <b v="0"/>
    <x v="20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d v="2015-10-23T10:24:55"/>
    <n v="1443464695"/>
    <x v="3539"/>
    <b v="1"/>
    <x v="353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d v="2012-03-02T23:39:27"/>
    <n v="1326872367"/>
    <x v="3540"/>
    <b v="0"/>
    <x v="102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d v="2014-08-31T07:58:45"/>
    <n v="1406908725"/>
    <x v="3541"/>
    <b v="0"/>
    <x v="18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d v="2015-12-20T01:00:00"/>
    <n v="1445415653"/>
    <x v="3542"/>
    <b v="0"/>
    <x v="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d v="2016-06-01T10:57:00"/>
    <n v="1461427938"/>
    <x v="3543"/>
    <b v="0"/>
    <x v="25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d v="2012-11-27T04:00:00"/>
    <n v="1350967535"/>
    <x v="3544"/>
    <b v="0"/>
    <x v="10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d v="2010-09-03T17:03:00"/>
    <n v="1277433980"/>
    <x v="3545"/>
    <b v="0"/>
    <x v="123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d v="2017-01-03T14:03:39"/>
    <n v="1480629819"/>
    <x v="3546"/>
    <b v="0"/>
    <x v="333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d v="2011-05-05T12:50:48"/>
    <n v="1302036648"/>
    <x v="3547"/>
    <b v="0"/>
    <x v="37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d v="2016-02-25T16:00:00"/>
    <n v="1454337589"/>
    <x v="3548"/>
    <b v="0"/>
    <x v="14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d v="2015-04-08T00:53:21"/>
    <n v="1425891201"/>
    <x v="3549"/>
    <b v="0"/>
    <x v="218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d v="2015-09-04T19:59:00"/>
    <n v="1436968366"/>
    <x v="3550"/>
    <b v="0"/>
    <x v="354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d v="2015-04-29T09:51:02"/>
    <n v="1428515462"/>
    <x v="3551"/>
    <b v="0"/>
    <x v="173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d v="2016-11-30T20:59:00"/>
    <n v="1477996325"/>
    <x v="3552"/>
    <b v="1"/>
    <x v="291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d v="2016-05-31T08:33:14"/>
    <n v="1459528394"/>
    <x v="3553"/>
    <b v="0"/>
    <x v="20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d v="2015-03-22T00:00:00"/>
    <n v="1424669929"/>
    <x v="3554"/>
    <b v="1"/>
    <x v="2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d v="2011-06-07T07:18:01"/>
    <n v="1304867881"/>
    <x v="3555"/>
    <b v="0"/>
    <x v="10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d v="2015-06-02T20:30:00"/>
    <n v="1430604395"/>
    <x v="3556"/>
    <b v="0"/>
    <x v="146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d v="2012-06-29T19:59:00"/>
    <n v="1339704141"/>
    <x v="3557"/>
    <b v="0"/>
    <x v="20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d v="2016-07-22T12:42:24"/>
    <n v="1466628144"/>
    <x v="3558"/>
    <b v="0"/>
    <x v="26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d v="2012-07-13T21:19:03"/>
    <n v="1339651143"/>
    <x v="3559"/>
    <b v="0"/>
    <x v="37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d v="2015-07-22T19:00:00"/>
    <n v="1434931811"/>
    <x v="3560"/>
    <b v="0"/>
    <x v="31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d v="2016-05-28T17:28:59"/>
    <n v="1462325339"/>
    <x v="3561"/>
    <b v="0"/>
    <x v="78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d v="2012-03-10T20:59:00"/>
    <n v="1326810211"/>
    <x v="3562"/>
    <b v="0"/>
    <x v="27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d v="2014-05-09T19:59:00"/>
    <n v="1398448389"/>
    <x v="3563"/>
    <b v="1"/>
    <x v="15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d v="2017-03-10T06:55:16"/>
    <n v="1486565716"/>
    <x v="3564"/>
    <b v="0"/>
    <x v="100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d v="2011-10-16T14:03:00"/>
    <n v="1316194540"/>
    <x v="3565"/>
    <b v="0"/>
    <x v="2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d v="2012-06-01T17:42:26"/>
    <n v="1336009346"/>
    <x v="3566"/>
    <b v="1"/>
    <x v="19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d v="2016-03-01T15:59:00"/>
    <n v="1455063886"/>
    <x v="3567"/>
    <b v="0"/>
    <x v="16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d v="2013-10-24T15:42:49"/>
    <n v="1380238969"/>
    <x v="3568"/>
    <b v="1"/>
    <x v="163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d v="2012-12-15T07:36:17"/>
    <n v="1352993777"/>
    <x v="3569"/>
    <b v="0"/>
    <x v="355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d v="2016-02-13T16:00:00"/>
    <n v="1454638202"/>
    <x v="3570"/>
    <b v="0"/>
    <x v="2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d v="2016-12-06T15:22:34"/>
    <n v="1478906554"/>
    <x v="3571"/>
    <b v="0"/>
    <x v="37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d v="2015-06-11T08:12:17"/>
    <n v="1431447137"/>
    <x v="3572"/>
    <b v="0"/>
    <x v="16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d v="2014-07-06T10:31:06"/>
    <n v="1402079466"/>
    <x v="3573"/>
    <b v="0"/>
    <x v="154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d v="2011-07-04T11:52:20"/>
    <n v="1302033140"/>
    <x v="3574"/>
    <b v="1"/>
    <x v="140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d v="2015-12-02T12:59:25"/>
    <n v="1446670765"/>
    <x v="3575"/>
    <b v="0"/>
    <x v="5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d v="2015-07-30T04:30:22"/>
    <n v="1435667422"/>
    <x v="3576"/>
    <b v="0"/>
    <x v="11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d v="2016-04-08T07:00:35"/>
    <n v="1457539235"/>
    <x v="3577"/>
    <b v="0"/>
    <x v="134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d v="2017-01-18T07:16:37"/>
    <n v="1482160597"/>
    <x v="3578"/>
    <b v="0"/>
    <x v="356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d v="2013-10-16T05:01:43"/>
    <n v="1379336503"/>
    <x v="3579"/>
    <b v="1"/>
    <x v="131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d v="2014-10-17T11:55:39"/>
    <n v="1410983739"/>
    <x v="3580"/>
    <b v="1"/>
    <x v="357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d v="2016-10-28T19:00:00"/>
    <n v="1475248279"/>
    <x v="3581"/>
    <b v="0"/>
    <x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d v="2015-09-01T20:19:46"/>
    <n v="1438575586"/>
    <x v="3582"/>
    <b v="0"/>
    <x v="27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d v="2013-03-16T10:27:47"/>
    <n v="1360866467"/>
    <x v="3583"/>
    <b v="1"/>
    <x v="358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d v="2014-06-15T22:59:00"/>
    <n v="1399998418"/>
    <x v="3584"/>
    <b v="0"/>
    <x v="95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d v="2016-05-31T13:14:36"/>
    <n v="1459545276"/>
    <x v="3585"/>
    <b v="0"/>
    <x v="29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d v="2014-09-16T13:53:33"/>
    <n v="1409090013"/>
    <x v="3586"/>
    <b v="0"/>
    <x v="19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d v="2015-04-24T13:52:21"/>
    <n v="1427320341"/>
    <x v="3587"/>
    <b v="0"/>
    <x v="7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d v="2016-05-15T15:00:00"/>
    <n v="1462285182"/>
    <x v="3588"/>
    <b v="0"/>
    <x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d v="2014-12-31T13:08:08"/>
    <n v="1414872488"/>
    <x v="3589"/>
    <b v="0"/>
    <x v="259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d v="2015-03-31T19:59:00"/>
    <n v="1424727712"/>
    <x v="3590"/>
    <b v="0"/>
    <x v="2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d v="2015-02-11T21:59:00"/>
    <n v="1421081857"/>
    <x v="3591"/>
    <b v="0"/>
    <x v="17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d v="2012-02-04T09:44:04"/>
    <n v="1326217444"/>
    <x v="3592"/>
    <b v="0"/>
    <x v="36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d v="2011-08-06T07:00:00"/>
    <n v="1311963128"/>
    <x v="3593"/>
    <b v="0"/>
    <x v="146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d v="2012-02-27T08:17:03"/>
    <n v="1327767423"/>
    <x v="3594"/>
    <b v="0"/>
    <x v="152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d v="2015-04-03T05:49:48"/>
    <n v="1425908988"/>
    <x v="3595"/>
    <b v="0"/>
    <x v="20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d v="2016-03-13T16:12:53"/>
    <n v="1456189973"/>
    <x v="3596"/>
    <b v="0"/>
    <x v="27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d v="2016-08-21T22:59:00"/>
    <n v="1468444125"/>
    <x v="3597"/>
    <b v="1"/>
    <x v="359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d v="2015-08-20T06:50:40"/>
    <n v="1436885440"/>
    <x v="3598"/>
    <b v="0"/>
    <x v="360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d v="2016-01-23T09:16:32"/>
    <n v="1451409392"/>
    <x v="3599"/>
    <b v="0"/>
    <x v="51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d v="2013-10-09T02:27:17"/>
    <n v="1378722437"/>
    <x v="3600"/>
    <b v="0"/>
    <x v="58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d v="2015-08-02T08:00:00"/>
    <n v="1435921992"/>
    <x v="3601"/>
    <b v="0"/>
    <x v="304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d v="2015-11-05T05:56:57"/>
    <n v="1444913817"/>
    <x v="3602"/>
    <b v="0"/>
    <x v="77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d v="2014-12-28T07:20:26"/>
    <n v="1417188026"/>
    <x v="3603"/>
    <b v="0"/>
    <x v="304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d v="2015-04-03T22:22:05"/>
    <n v="1425540125"/>
    <x v="3604"/>
    <b v="0"/>
    <x v="55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d v="2014-07-27T06:17:25"/>
    <n v="1403878645"/>
    <x v="3605"/>
    <b v="0"/>
    <x v="20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d v="2017-03-02T06:24:43"/>
    <n v="1485872683"/>
    <x v="3606"/>
    <b v="0"/>
    <x v="100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d v="2015-07-10T13:00:00"/>
    <n v="1434440227"/>
    <x v="3607"/>
    <b v="0"/>
    <x v="18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d v="2012-05-11T07:47:00"/>
    <n v="1331774434"/>
    <x v="3608"/>
    <b v="0"/>
    <x v="55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d v="2011-03-04T04:57:07"/>
    <n v="1296651427"/>
    <x v="3609"/>
    <b v="0"/>
    <x v="14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d v="2012-04-05T10:00:20"/>
    <n v="1331060420"/>
    <x v="3610"/>
    <b v="0"/>
    <x v="81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d v="2014-09-26T20:00:00"/>
    <n v="1409884821"/>
    <x v="3611"/>
    <b v="0"/>
    <x v="82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d v="2017-03-03T03:01:32"/>
    <n v="1487329292"/>
    <x v="3612"/>
    <b v="0"/>
    <x v="3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d v="2015-07-05T07:38:37"/>
    <n v="1433518717"/>
    <x v="3613"/>
    <b v="0"/>
    <x v="14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d v="2016-01-31T13:59:00"/>
    <n v="1450880854"/>
    <x v="3614"/>
    <b v="0"/>
    <x v="247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d v="2015-10-10T17:00:00"/>
    <n v="1441339242"/>
    <x v="3615"/>
    <b v="1"/>
    <x v="36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d v="2012-01-29T07:34:51"/>
    <n v="1325432091"/>
    <x v="3616"/>
    <b v="0"/>
    <x v="39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d v="2015-06-26T13:00:00"/>
    <n v="1431718575"/>
    <x v="3617"/>
    <b v="0"/>
    <x v="36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d v="2015-04-15T14:59:00"/>
    <n v="1426528418"/>
    <x v="3618"/>
    <b v="0"/>
    <x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d v="2015-11-22T14:00:00"/>
    <n v="1446401372"/>
    <x v="3619"/>
    <b v="0"/>
    <x v="112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d v="2016-11-24T15:00:00"/>
    <n v="1478685915"/>
    <x v="3620"/>
    <b v="0"/>
    <x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d v="2014-08-17T16:08:10"/>
    <n v="1405728490"/>
    <x v="3621"/>
    <b v="1"/>
    <x v="362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d v="2013-01-31T17:08:59"/>
    <n v="1357088939"/>
    <x v="3622"/>
    <b v="0"/>
    <x v="275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d v="2014-06-09T09:26:51"/>
    <n v="1401470811"/>
    <x v="3623"/>
    <b v="0"/>
    <x v="102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d v="2016-02-01T10:00:00"/>
    <n v="1451277473"/>
    <x v="3624"/>
    <b v="0"/>
    <x v="23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d v="2017-03-01T09:52:15"/>
    <n v="1484070735"/>
    <x v="3625"/>
    <b v="0"/>
    <x v="86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d v="2012-12-15T10:52:08"/>
    <n v="1353005528"/>
    <x v="3626"/>
    <b v="0"/>
    <x v="331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d v="2012-06-14T11:24:11"/>
    <n v="1337887451"/>
    <x v="3627"/>
    <b v="0"/>
    <x v="309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d v="2016-05-01T19:59:00"/>
    <n v="1457913777"/>
    <x v="3628"/>
    <b v="1"/>
    <x v="363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d v="2015-07-20T11:35:34"/>
    <n v="1434828934"/>
    <x v="3629"/>
    <b v="0"/>
    <x v="36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d v="2016-03-18T20:33:43"/>
    <n v="1455773623"/>
    <x v="3630"/>
    <b v="0"/>
    <x v="87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d v="2012-01-17T13:33:05"/>
    <n v="1324243985"/>
    <x v="3631"/>
    <b v="0"/>
    <x v="87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d v="2016-08-13T03:32:37"/>
    <n v="1468495957"/>
    <x v="3632"/>
    <b v="0"/>
    <x v="2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d v="2010-04-22T19:51:00"/>
    <n v="1264565507"/>
    <x v="3633"/>
    <b v="1"/>
    <x v="52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d v="2015-10-02T15:03:00"/>
    <n v="1441032457"/>
    <x v="3634"/>
    <b v="0"/>
    <x v="243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d v="2015-04-06T23:00:00"/>
    <n v="1425224391"/>
    <x v="3635"/>
    <b v="0"/>
    <x v="78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d v="2013-11-01T11:00:00"/>
    <n v="1380470188"/>
    <x v="3636"/>
    <b v="0"/>
    <x v="169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d v="2015-05-21T09:56:28"/>
    <n v="1429638988"/>
    <x v="3637"/>
    <b v="1"/>
    <x v="364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d v="2016-05-17T16:00:00"/>
    <n v="1462307652"/>
    <x v="3638"/>
    <b v="0"/>
    <x v="37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d v="2013-01-20T09:21:20"/>
    <n v="1356110480"/>
    <x v="3639"/>
    <b v="0"/>
    <x v="20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d v="2012-11-09T11:07:07"/>
    <n v="1349892427"/>
    <x v="3640"/>
    <b v="0"/>
    <x v="159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d v="2014-07-04T17:00:00"/>
    <n v="1404308883"/>
    <x v="3641"/>
    <b v="0"/>
    <x v="5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d v="2015-06-11T10:01:27"/>
    <n v="1431453687"/>
    <x v="3642"/>
    <b v="0"/>
    <x v="309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d v="2016-08-17T18:38:45"/>
    <n v="1468895925"/>
    <x v="3643"/>
    <b v="0"/>
    <x v="27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d v="2014-11-11T08:10:36"/>
    <n v="1410534636"/>
    <x v="3644"/>
    <b v="1"/>
    <x v="36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d v="2014-12-05T13:06:58"/>
    <n v="1413922018"/>
    <x v="3645"/>
    <b v="0"/>
    <x v="58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d v="2015-03-12T13:58:32"/>
    <n v="1423609112"/>
    <x v="3646"/>
    <b v="0"/>
    <x v="33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d v="2015-10-15T01:59:58"/>
    <n v="1442311198"/>
    <x v="3647"/>
    <b v="1"/>
    <x v="242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d v="2017-02-21T20:43:42"/>
    <n v="1485146622"/>
    <x v="3648"/>
    <b v="1"/>
    <x v="36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d v="2013-06-26T17:49:11"/>
    <n v="1369705751"/>
    <x v="3649"/>
    <b v="0"/>
    <x v="271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d v="2012-04-27T16:57:54"/>
    <n v="1330394274"/>
    <x v="3650"/>
    <b v="1"/>
    <x v="170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d v="2013-04-07T12:52:18"/>
    <n v="1361483538"/>
    <x v="3651"/>
    <b v="1"/>
    <x v="3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d v="2015-10-26T20:59:00"/>
    <n v="1444699549"/>
    <x v="3652"/>
    <b v="0"/>
    <x v="94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d v="2016-11-05T19:26:44"/>
    <n v="1473218804"/>
    <x v="3653"/>
    <b v="0"/>
    <x v="26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d v="2012-04-16T13:00:00"/>
    <n v="1332435685"/>
    <x v="3654"/>
    <b v="0"/>
    <x v="26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d v="2016-05-15T09:35:01"/>
    <n v="1460482501"/>
    <x v="3655"/>
    <b v="0"/>
    <x v="51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d v="2016-11-23T18:00:00"/>
    <n v="1477368867"/>
    <x v="3656"/>
    <b v="0"/>
    <x v="246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d v="2012-04-27T14:00:00"/>
    <n v="1332182049"/>
    <x v="3657"/>
    <b v="0"/>
    <x v="94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d v="2013-06-06T11:32:37"/>
    <n v="1368646357"/>
    <x v="3658"/>
    <b v="0"/>
    <x v="27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d v="2013-05-23T07:38:11"/>
    <n v="1366731491"/>
    <x v="3659"/>
    <b v="0"/>
    <x v="367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d v="2016-03-13T14:00:00"/>
    <n v="1457115427"/>
    <x v="3660"/>
    <b v="0"/>
    <x v="33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d v="2016-04-27T05:16:00"/>
    <n v="1457999054"/>
    <x v="3661"/>
    <b v="0"/>
    <x v="14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d v="2012-02-23T09:33:46"/>
    <n v="1326994426"/>
    <x v="3662"/>
    <b v="0"/>
    <x v="227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d v="2014-04-19T18:36:01"/>
    <n v="1392780961"/>
    <x v="3663"/>
    <b v="1"/>
    <x v="68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d v="2016-03-03T11:00:00"/>
    <n v="1455640559"/>
    <x v="3664"/>
    <b v="0"/>
    <x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d v="2016-07-15T13:38:00"/>
    <n v="1465345902"/>
    <x v="3665"/>
    <b v="0"/>
    <x v="5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d v="2014-07-16T07:17:46"/>
    <n v="1402931866"/>
    <x v="3666"/>
    <b v="1"/>
    <x v="89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d v="2012-10-11T16:58:59"/>
    <n v="1347411539"/>
    <x v="3667"/>
    <b v="1"/>
    <x v="368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d v="2016-08-02T02:03:00"/>
    <n v="1467040769"/>
    <x v="3668"/>
    <b v="0"/>
    <x v="46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d v="2014-04-14T15:00:00"/>
    <n v="1396524644"/>
    <x v="3669"/>
    <b v="0"/>
    <x v="26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d v="2014-06-12T22:59:00"/>
    <n v="1399563953"/>
    <x v="3670"/>
    <b v="1"/>
    <x v="82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d v="2013-03-01T05:58:00"/>
    <n v="1357604752"/>
    <x v="3671"/>
    <b v="0"/>
    <x v="60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d v="2012-06-01T11:43:09"/>
    <n v="1335987789"/>
    <x v="3672"/>
    <b v="0"/>
    <x v="20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d v="2015-04-02T07:54:31"/>
    <n v="1422809671"/>
    <x v="3673"/>
    <b v="0"/>
    <x v="7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d v="2014-09-11T02:24:14"/>
    <n v="1407839054"/>
    <x v="3674"/>
    <b v="0"/>
    <x v="44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d v="2015-05-08T08:01:58"/>
    <n v="1427212918"/>
    <x v="3675"/>
    <b v="0"/>
    <x v="369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d v="2011-05-24T20:00:00"/>
    <n v="1301950070"/>
    <x v="3676"/>
    <b v="1"/>
    <x v="87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d v="2015-03-26T16:00:00"/>
    <n v="1422656201"/>
    <x v="3677"/>
    <b v="0"/>
    <x v="19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d v="2017-02-20T16:07:33"/>
    <n v="1486426053"/>
    <x v="3678"/>
    <b v="0"/>
    <x v="121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d v="2014-07-22T19:59:00"/>
    <n v="1404141626"/>
    <x v="3679"/>
    <b v="0"/>
    <x v="42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d v="2015-03-28T15:31:51"/>
    <n v="1424997111"/>
    <x v="3680"/>
    <b v="0"/>
    <x v="74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d v="2016-03-30T14:48:05"/>
    <n v="1456789685"/>
    <x v="3681"/>
    <b v="0"/>
    <x v="23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d v="2011-12-27T09:35:58"/>
    <n v="1319819758"/>
    <x v="3682"/>
    <b v="0"/>
    <x v="26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d v="2015-12-20T03:59:00"/>
    <n v="1448040425"/>
    <x v="3683"/>
    <b v="0"/>
    <x v="16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d v="2016-06-13T09:00:00"/>
    <n v="1463971172"/>
    <x v="3684"/>
    <b v="0"/>
    <x v="13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d v="2013-04-17T10:15:42"/>
    <n v="1363630542"/>
    <x v="3685"/>
    <b v="0"/>
    <x v="370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d v="2015-05-30T22:59:00"/>
    <n v="1431230867"/>
    <x v="3686"/>
    <b v="0"/>
    <x v="123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d v="2015-02-03T20:00:00"/>
    <n v="1421436099"/>
    <x v="3687"/>
    <b v="0"/>
    <x v="58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d v="2014-08-08T18:00:00"/>
    <n v="1404797428"/>
    <x v="3688"/>
    <b v="1"/>
    <x v="371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d v="2014-01-06T04:55:40"/>
    <n v="1385124940"/>
    <x v="3689"/>
    <b v="0"/>
    <x v="263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d v="2014-11-17T16:00:00"/>
    <n v="1413295358"/>
    <x v="3690"/>
    <b v="0"/>
    <x v="225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d v="2015-11-06T05:00:09"/>
    <n v="1444219209"/>
    <x v="3691"/>
    <b v="1"/>
    <x v="227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d v="2015-05-30T23:59:47"/>
    <n v="1430467187"/>
    <x v="3692"/>
    <b v="0"/>
    <x v="121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d v="2017-02-02T08:36:49"/>
    <n v="1483461409"/>
    <x v="3693"/>
    <b v="0"/>
    <x v="95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d v="2013-03-03T11:11:18"/>
    <n v="1360177878"/>
    <x v="3694"/>
    <b v="0"/>
    <x v="81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d v="2014-06-24T18:00:00"/>
    <n v="1401196766"/>
    <x v="3695"/>
    <b v="1"/>
    <x v="33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d v="2012-08-30T08:33:45"/>
    <n v="1343320425"/>
    <x v="3696"/>
    <b v="1"/>
    <x v="372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d v="2015-09-12T05:37:40"/>
    <n v="1437745060"/>
    <x v="3697"/>
    <b v="0"/>
    <x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d v="2015-02-13T06:48:36"/>
    <n v="1418654916"/>
    <x v="3698"/>
    <b v="0"/>
    <x v="146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d v="2016-04-24T20:59:00"/>
    <n v="1458762717"/>
    <x v="3699"/>
    <b v="0"/>
    <x v="30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d v="2014-08-17T04:22:24"/>
    <n v="1404822144"/>
    <x v="3700"/>
    <b v="0"/>
    <x v="40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d v="2015-06-02T22:59:00"/>
    <n v="1430600401"/>
    <x v="3701"/>
    <b v="0"/>
    <x v="44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d v="2016-03-24T08:01:04"/>
    <n v="1456246864"/>
    <x v="3702"/>
    <b v="0"/>
    <x v="110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d v="2012-09-11T08:47:33"/>
    <n v="1344962853"/>
    <x v="3703"/>
    <b v="0"/>
    <x v="123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d v="2013-01-14T13:20:00"/>
    <n v="1354580949"/>
    <x v="3704"/>
    <b v="0"/>
    <x v="271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d v="2012-09-20T20:46:47"/>
    <n v="1343018807"/>
    <x v="3705"/>
    <b v="0"/>
    <x v="47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d v="2012-08-07T09:01:00"/>
    <n v="1343682681"/>
    <x v="3706"/>
    <b v="0"/>
    <x v="40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d v="2016-01-21T13:18:29"/>
    <n v="1450819109"/>
    <x v="3707"/>
    <b v="0"/>
    <x v="25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d v="2012-10-12T12:37:41"/>
    <n v="1347482261"/>
    <x v="3708"/>
    <b v="0"/>
    <x v="30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d v="2012-04-04T22:59:00"/>
    <n v="1330638829"/>
    <x v="3709"/>
    <b v="1"/>
    <x v="86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d v="2014-05-30T06:10:35"/>
    <n v="1397571035"/>
    <x v="3710"/>
    <b v="1"/>
    <x v="373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d v="2015-10-01T07:00:23"/>
    <n v="1440687623"/>
    <x v="3711"/>
    <b v="0"/>
    <x v="37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d v="2012-03-12T22:59:00"/>
    <n v="1329671572"/>
    <x v="3712"/>
    <b v="0"/>
    <x v="60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d v="2011-01-01T19:00:00"/>
    <n v="1291257298"/>
    <x v="3713"/>
    <b v="0"/>
    <x v="18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d v="2014-11-17T16:24:52"/>
    <n v="1413674692"/>
    <x v="3714"/>
    <b v="0"/>
    <x v="10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d v="2014-09-30T16:00:00"/>
    <n v="1408565860"/>
    <x v="3715"/>
    <b v="1"/>
    <x v="375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d v="2015-06-21T12:04:09"/>
    <n v="1432325049"/>
    <x v="3716"/>
    <b v="0"/>
    <x v="246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d v="2012-06-07T05:14:17"/>
    <n v="1336482857"/>
    <x v="3717"/>
    <b v="1"/>
    <x v="75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d v="2016-03-15T21:04:57"/>
    <n v="1455516297"/>
    <x v="3718"/>
    <b v="1"/>
    <x v="298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d v="2017-02-26T18:01:00"/>
    <n v="1485237096"/>
    <x v="3719"/>
    <b v="1"/>
    <x v="311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d v="2013-11-13T12:22:35"/>
    <n v="1381778555"/>
    <x v="3720"/>
    <b v="0"/>
    <x v="376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d v="2016-06-30T02:00:00"/>
    <n v="1464921112"/>
    <x v="3721"/>
    <b v="0"/>
    <x v="59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d v="2015-02-21T11:58:39"/>
    <n v="1419364719"/>
    <x v="3722"/>
    <b v="0"/>
    <x v="26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d v="2015-05-17T21:59:44"/>
    <n v="1430114384"/>
    <x v="3723"/>
    <b v="0"/>
    <x v="7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d v="2014-08-11T04:03:49"/>
    <n v="1404907429"/>
    <x v="3724"/>
    <b v="0"/>
    <x v="135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d v="2016-10-20T03:05:13"/>
    <n v="1474369513"/>
    <x v="3725"/>
    <b v="0"/>
    <x v="377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d v="2015-09-25T13:00:00"/>
    <n v="1440008439"/>
    <x v="3726"/>
    <b v="0"/>
    <x v="172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d v="2016-10-16T07:36:18"/>
    <n v="1473953778"/>
    <x v="3727"/>
    <b v="0"/>
    <x v="33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d v="2014-07-03T08:03:01"/>
    <n v="1401811381"/>
    <x v="3728"/>
    <b v="0"/>
    <x v="30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d v="2016-06-23T12:27:00"/>
    <n v="1463588109"/>
    <x v="3729"/>
    <b v="0"/>
    <x v="218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d v="2012-07-20T15:02:45"/>
    <n v="1340233365"/>
    <x v="3730"/>
    <b v="0"/>
    <x v="72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d v="2013-09-29T02:11:01"/>
    <n v="1375265461"/>
    <x v="3731"/>
    <b v="0"/>
    <x v="18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d v="2016-04-21T14:36:48"/>
    <n v="1459463808"/>
    <x v="3732"/>
    <b v="0"/>
    <x v="15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d v="2014-11-25T23:59:00"/>
    <n v="1414514153"/>
    <x v="3733"/>
    <b v="1"/>
    <x v="378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d v="2016-12-28T08:49:00"/>
    <n v="1481129340"/>
    <x v="3734"/>
    <b v="0"/>
    <x v="69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d v="2013-03-27T21:04:33"/>
    <n v="1361858673"/>
    <x v="3735"/>
    <b v="0"/>
    <x v="57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d v="2016-04-16T14:39:07"/>
    <n v="1458254347"/>
    <x v="3736"/>
    <b v="0"/>
    <x v="22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d v="2015-04-10T20:06:32"/>
    <n v="1426133192"/>
    <x v="3737"/>
    <b v="0"/>
    <x v="23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d v="2015-06-11T02:05:53"/>
    <n v="1431425153"/>
    <x v="3738"/>
    <b v="1"/>
    <x v="379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d v="2014-12-05T22:00:00"/>
    <n v="1415194553"/>
    <x v="3739"/>
    <b v="1"/>
    <x v="380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d v="2013-08-07T12:49:47"/>
    <n v="1372884587"/>
    <x v="3740"/>
    <b v="1"/>
    <x v="381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d v="2015-08-17T02:22:16"/>
    <n v="1437214936"/>
    <x v="3741"/>
    <b v="0"/>
    <x v="33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d v="2015-05-03T14:51:00"/>
    <n v="1428087153"/>
    <x v="3742"/>
    <b v="0"/>
    <x v="16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d v="2012-01-28T10:54:07"/>
    <n v="1325184847"/>
    <x v="3743"/>
    <b v="0"/>
    <x v="46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d v="2011-05-02T19:59:00"/>
    <n v="1302493760"/>
    <x v="3744"/>
    <b v="1"/>
    <x v="23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d v="2013-02-16T07:52:38"/>
    <n v="1358437958"/>
    <x v="3745"/>
    <b v="1"/>
    <x v="301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d v="2015-02-19T12:45:48"/>
    <n v="1421786748"/>
    <x v="3746"/>
    <b v="0"/>
    <x v="51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d v="2015-12-03T09:00:00"/>
    <n v="1446570315"/>
    <x v="3747"/>
    <b v="1"/>
    <x v="15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d v="2014-07-15T19:00:00"/>
    <n v="1401642425"/>
    <x v="3748"/>
    <b v="0"/>
    <x v="382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d v="2016-02-25T08:08:33"/>
    <n v="1454688513"/>
    <x v="3749"/>
    <b v="0"/>
    <x v="183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d v="2010-05-31T20:59:00"/>
    <n v="1272692732"/>
    <x v="3750"/>
    <b v="0"/>
    <x v="10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d v="2016-10-12T05:11:15"/>
    <n v="1474895475"/>
    <x v="3751"/>
    <b v="0"/>
    <x v="10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d v="2015-07-08T06:00:23"/>
    <n v="1433772023"/>
    <x v="3752"/>
    <b v="1"/>
    <x v="383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d v="2014-12-31T13:22:00"/>
    <n v="1417556262"/>
    <x v="3753"/>
    <b v="0"/>
    <x v="112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d v="2013-10-29T07:54:43"/>
    <n v="1380556483"/>
    <x v="3754"/>
    <b v="1"/>
    <x v="2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d v="2015-04-27T16:00:00"/>
    <n v="1428130814"/>
    <x v="3755"/>
    <b v="0"/>
    <x v="22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d v="2011-01-21T14:00:00"/>
    <n v="1291428371"/>
    <x v="3756"/>
    <b v="0"/>
    <x v="60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d v="2014-12-02T20:00:00"/>
    <n v="1415031043"/>
    <x v="3757"/>
    <b v="0"/>
    <x v="7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d v="2016-06-11T21:30:00"/>
    <n v="1462695073"/>
    <x v="3758"/>
    <b v="0"/>
    <x v="2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d v="2012-10-26T18:21:53"/>
    <n v="1348712513"/>
    <x v="3759"/>
    <b v="1"/>
    <x v="384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d v="2016-11-26T07:27:51"/>
    <n v="1477578471"/>
    <x v="3760"/>
    <b v="0"/>
    <x v="210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d v="2016-08-14T22:20:25"/>
    <n v="1468650025"/>
    <x v="3761"/>
    <b v="0"/>
    <x v="30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d v="2015-03-02T12:00:00"/>
    <n v="1421916830"/>
    <x v="3762"/>
    <b v="0"/>
    <x v="385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d v="2013-04-02T07:52:45"/>
    <n v="1362329565"/>
    <x v="3763"/>
    <b v="0"/>
    <x v="268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d v="2014-09-29T00:40:20"/>
    <n v="1409388020"/>
    <x v="3764"/>
    <b v="0"/>
    <x v="18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d v="2016-04-30T04:00:00"/>
    <n v="1458820564"/>
    <x v="3765"/>
    <b v="0"/>
    <x v="64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d v="2010-08-02T17:59:00"/>
    <n v="1279603955"/>
    <x v="3766"/>
    <b v="0"/>
    <x v="16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d v="2015-01-30T15:02:10"/>
    <n v="1421362930"/>
    <x v="3767"/>
    <b v="0"/>
    <x v="23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d v="2015-10-14T04:00:21"/>
    <n v="1442232021"/>
    <x v="3768"/>
    <b v="1"/>
    <x v="12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d v="2013-04-22T04:59:35"/>
    <n v="1363611575"/>
    <x v="3769"/>
    <b v="0"/>
    <x v="386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d v="2017-03-04T02:12:32"/>
    <n v="1486030352"/>
    <x v="3770"/>
    <b v="0"/>
    <x v="80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d v="2016-07-08T20:00:00"/>
    <n v="1465607738"/>
    <x v="3771"/>
    <b v="0"/>
    <x v="14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d v="2013-12-30T23:00:00"/>
    <n v="1385585434"/>
    <x v="3772"/>
    <b v="1"/>
    <x v="69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d v="2015-11-05T13:44:40"/>
    <n v="1444164280"/>
    <x v="3773"/>
    <b v="0"/>
    <x v="102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d v="2015-11-09T06:32:00"/>
    <n v="1443449265"/>
    <x v="3774"/>
    <b v="0"/>
    <x v="22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d v="2011-06-14T19:59:00"/>
    <n v="1304770233"/>
    <x v="3775"/>
    <b v="0"/>
    <x v="33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d v="2013-09-02T20:00:00"/>
    <n v="1375113391"/>
    <x v="3776"/>
    <b v="0"/>
    <x v="326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d v="2017-01-14T17:35:19"/>
    <n v="1481852119"/>
    <x v="3777"/>
    <b v="0"/>
    <x v="267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d v="2012-08-12T08:35:45"/>
    <n v="1340901345"/>
    <x v="3778"/>
    <b v="0"/>
    <x v="39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d v="2016-03-13T04:00:00"/>
    <n v="1456421530"/>
    <x v="3779"/>
    <b v="0"/>
    <x v="13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d v="2016-04-13T05:18:00"/>
    <n v="1458770384"/>
    <x v="3780"/>
    <b v="0"/>
    <x v="27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d v="2014-07-16T06:31:15"/>
    <n v="1402929075"/>
    <x v="3781"/>
    <b v="1"/>
    <x v="146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d v="2015-01-08T19:26:10"/>
    <n v="1418095570"/>
    <x v="3782"/>
    <b v="1"/>
    <x v="387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d v="2015-05-26T13:54:00"/>
    <n v="1427493240"/>
    <x v="3783"/>
    <b v="0"/>
    <x v="277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d v="2015-10-31T19:00:00"/>
    <n v="1443714800"/>
    <x v="3784"/>
    <b v="0"/>
    <x v="10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d v="2014-09-26T19:08:27"/>
    <n v="1409195307"/>
    <x v="3785"/>
    <b v="0"/>
    <x v="125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d v="2015-03-09T18:39:49"/>
    <n v="1423366789"/>
    <x v="3786"/>
    <b v="0"/>
    <x v="68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d v="2012-04-22T20:00:00"/>
    <n v="1332199618"/>
    <x v="3787"/>
    <b v="0"/>
    <x v="77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d v="2015-09-25T20:33:41"/>
    <n v="1440650021"/>
    <x v="3788"/>
    <b v="0"/>
    <x v="159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d v="2012-08-02T13:37:00"/>
    <n v="1341524220"/>
    <x v="3789"/>
    <b v="0"/>
    <x v="59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d v="2013-07-07T16:26:21"/>
    <n v="1370651181"/>
    <x v="3790"/>
    <b v="0"/>
    <x v="25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d v="2015-04-23T21:19:57"/>
    <n v="1426396797"/>
    <x v="3791"/>
    <b v="1"/>
    <x v="388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d v="2016-08-18T08:52:18"/>
    <n v="1468947138"/>
    <x v="3792"/>
    <b v="1"/>
    <x v="83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d v="2011-04-24T12:01:36"/>
    <n v="1300996896"/>
    <x v="3793"/>
    <b v="0"/>
    <x v="251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d v="2016-04-03T09:00:00"/>
    <n v="1457690386"/>
    <x v="3794"/>
    <b v="0"/>
    <x v="37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d v="2015-12-31T20:00:00"/>
    <n v="1449171508"/>
    <x v="3795"/>
    <b v="0"/>
    <x v="60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d v="2011-07-21T17:39:05"/>
    <n v="1309311545"/>
    <x v="3796"/>
    <b v="0"/>
    <x v="44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d v="2014-10-07T10:26:15"/>
    <n v="1410114375"/>
    <x v="3797"/>
    <b v="1"/>
    <x v="2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d v="2015-01-23T20:59:00"/>
    <n v="1419979544"/>
    <x v="3798"/>
    <b v="0"/>
    <x v="2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d v="2016-06-09T19:00:00"/>
    <n v="1462252542"/>
    <x v="3799"/>
    <b v="0"/>
    <x v="176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d v="2012-05-03T15:00:26"/>
    <n v="1333494026"/>
    <x v="3800"/>
    <b v="1"/>
    <x v="234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d v="2014-11-30T19:00:00"/>
    <n v="1414610126"/>
    <x v="3801"/>
    <b v="1"/>
    <x v="127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d v="2012-11-01T20:00:00"/>
    <n v="1349160018"/>
    <x v="3802"/>
    <b v="1"/>
    <x v="389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d v="2015-12-20T20:59:00"/>
    <n v="1448756962"/>
    <x v="3803"/>
    <b v="0"/>
    <x v="390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d v="2010-04-28T10:49:00"/>
    <n v="1267220191"/>
    <x v="3804"/>
    <b v="1"/>
    <x v="19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d v="2014-04-25T17:58:38"/>
    <n v="1395885518"/>
    <x v="3805"/>
    <b v="1"/>
    <x v="169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d v="2010-11-16T22:24:20"/>
    <n v="1287379460"/>
    <x v="3806"/>
    <b v="1"/>
    <x v="310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d v="2013-05-03T05:44:05"/>
    <n v="1364996645"/>
    <x v="3807"/>
    <b v="0"/>
    <x v="191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d v="2015-03-22T14:20:52"/>
    <n v="1424474452"/>
    <x v="3808"/>
    <b v="0"/>
    <x v="60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d v="2016-08-06T10:00:00"/>
    <n v="1467358427"/>
    <x v="3809"/>
    <b v="1"/>
    <x v="14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d v="2015-04-24T21:11:23"/>
    <n v="1428124283"/>
    <x v="3810"/>
    <b v="0"/>
    <x v="14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d v="2016-05-10T13:00:00"/>
    <n v="1460914253"/>
    <x v="3811"/>
    <b v="0"/>
    <x v="26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d v="2016-05-22T19:00:00"/>
    <n v="1462543114"/>
    <x v="3812"/>
    <b v="0"/>
    <x v="391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d v="2012-09-23T09:15:48"/>
    <n v="1345828548"/>
    <x v="3813"/>
    <b v="0"/>
    <x v="81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d v="2014-11-16T23:59:00"/>
    <n v="1413016216"/>
    <x v="3814"/>
    <b v="0"/>
    <x v="22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d v="2013-02-28T06:15:15"/>
    <n v="1359468915"/>
    <x v="3815"/>
    <b v="0"/>
    <x v="1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d v="2015-08-22T10:00:22"/>
    <n v="1436810422"/>
    <x v="3816"/>
    <b v="0"/>
    <x v="40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d v="2017-02-25T15:03:59"/>
    <n v="1485471839"/>
    <x v="3817"/>
    <b v="0"/>
    <x v="95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d v="2014-03-07T14:59:00"/>
    <n v="1391477450"/>
    <x v="3818"/>
    <b v="0"/>
    <x v="392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d v="2016-11-10T05:37:07"/>
    <n v="1476189427"/>
    <x v="3819"/>
    <b v="0"/>
    <x v="18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d v="2016-04-20T10:45:50"/>
    <n v="1458758750"/>
    <x v="3820"/>
    <b v="0"/>
    <x v="21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d v="2013-07-04T16:56:00"/>
    <n v="1370393760"/>
    <x v="3821"/>
    <b v="0"/>
    <x v="145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d v="2015-02-27T08:37:59"/>
    <n v="1422463079"/>
    <x v="3822"/>
    <b v="0"/>
    <x v="377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d v="2015-05-30T10:10:00"/>
    <n v="1431795944"/>
    <x v="3823"/>
    <b v="0"/>
    <x v="37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d v="2016-02-13T11:02:06"/>
    <n v="1452798126"/>
    <x v="3824"/>
    <b v="0"/>
    <x v="26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d v="2010-05-31T19:59:00"/>
    <n v="1269878058"/>
    <x v="3825"/>
    <b v="1"/>
    <x v="84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d v="2016-03-22T22:59:00"/>
    <n v="1455721204"/>
    <x v="3826"/>
    <b v="0"/>
    <x v="393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d v="2011-07-24T22:50:00"/>
    <n v="1306219897"/>
    <x v="3827"/>
    <b v="0"/>
    <x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d v="2016-01-13T20:11:26"/>
    <n v="1447560686"/>
    <x v="3828"/>
    <b v="0"/>
    <x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d v="2014-09-09T04:35:46"/>
    <n v="1407674146"/>
    <x v="3829"/>
    <b v="0"/>
    <x v="67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d v="2016-07-21T21:26:00"/>
    <n v="1467335378"/>
    <x v="3830"/>
    <b v="0"/>
    <x v="27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d v="2015-12-04T16:00:00"/>
    <n v="1446742417"/>
    <x v="3831"/>
    <b v="0"/>
    <x v="45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d v="2012-06-14T19:59:00"/>
    <n v="1338346281"/>
    <x v="3832"/>
    <b v="0"/>
    <x v="1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d v="2016-10-15T17:00:00"/>
    <n v="1474641914"/>
    <x v="3833"/>
    <b v="0"/>
    <x v="75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d v="2015-10-23T03:00:00"/>
    <n v="1443302004"/>
    <x v="3834"/>
    <b v="1"/>
    <x v="121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d v="2012-12-20T03:58:45"/>
    <n v="1353412725"/>
    <x v="3835"/>
    <b v="1"/>
    <x v="245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d v="2014-12-19T20:59:00"/>
    <n v="1416244863"/>
    <x v="3836"/>
    <b v="1"/>
    <x v="394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d v="2016-03-24T18:53:08"/>
    <n v="1456285988"/>
    <x v="3837"/>
    <b v="0"/>
    <x v="101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d v="2014-08-15T04:39:12"/>
    <n v="1406896752"/>
    <x v="3838"/>
    <b v="0"/>
    <x v="40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d v="2014-09-09T20:52:00"/>
    <n v="1407784586"/>
    <x v="3839"/>
    <b v="0"/>
    <x v="31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d v="2011-06-17T17:14:26"/>
    <n v="1305767666"/>
    <x v="3840"/>
    <b v="1"/>
    <x v="395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d v="2013-05-31T04:00:00"/>
    <n v="1366879523"/>
    <x v="3841"/>
    <b v="0"/>
    <x v="396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d v="2014-07-31T22:59:00"/>
    <n v="1404190567"/>
    <x v="3842"/>
    <b v="0"/>
    <x v="21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d v="2014-05-14T15:04:00"/>
    <n v="1396923624"/>
    <x v="3843"/>
    <b v="1"/>
    <x v="111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d v="2014-05-13T10:43:56"/>
    <n v="1397414636"/>
    <x v="3844"/>
    <b v="1"/>
    <x v="397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d v="2014-10-31T20:59:00"/>
    <n v="1411489552"/>
    <x v="3845"/>
    <b v="1"/>
    <x v="196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d v="2015-02-26T16:30:00"/>
    <n v="1421983138"/>
    <x v="3846"/>
    <b v="0"/>
    <x v="87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d v="2010-11-01T16:26:00"/>
    <n v="1286319256"/>
    <x v="3847"/>
    <b v="0"/>
    <x v="246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d v="2014-04-09T22:59:00"/>
    <n v="1395168625"/>
    <x v="3848"/>
    <b v="0"/>
    <x v="18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d v="2014-07-23T07:25:50"/>
    <n v="1400945150"/>
    <x v="3849"/>
    <b v="0"/>
    <x v="398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d v="2012-07-13T19:02:00"/>
    <n v="1341892127"/>
    <x v="3850"/>
    <b v="0"/>
    <x v="22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d v="2013-10-16T06:33:35"/>
    <n v="1378737215"/>
    <x v="3851"/>
    <b v="1"/>
    <x v="386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d v="2010-12-31T20:59:00"/>
    <n v="1288968886"/>
    <x v="3852"/>
    <b v="1"/>
    <x v="163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d v="2013-12-25T00:00:29"/>
    <n v="1385366429"/>
    <x v="3853"/>
    <b v="0"/>
    <x v="399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d v="2015-06-26T22:55:54"/>
    <n v="1432796154"/>
    <x v="3854"/>
    <b v="0"/>
    <x v="224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d v="2015-05-15T11:49:39"/>
    <n v="1429127379"/>
    <x v="3855"/>
    <b v="0"/>
    <x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d v="2014-09-06T07:25:31"/>
    <n v="1406129131"/>
    <x v="3856"/>
    <b v="1"/>
    <x v="32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d v="2013-02-17T11:25:29"/>
    <n v="1359660329"/>
    <x v="3857"/>
    <b v="0"/>
    <x v="17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d v="2011-04-21T20:21:13"/>
    <n v="1300767673"/>
    <x v="3858"/>
    <b v="1"/>
    <x v="400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d v="2015-06-10T20:25:46"/>
    <n v="1431404746"/>
    <x v="3859"/>
    <b v="1"/>
    <x v="401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d v="2016-04-19T12:05:04"/>
    <n v="1458936304"/>
    <x v="3860"/>
    <b v="0"/>
    <x v="90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d v="2016-08-17T22:59:00"/>
    <n v="1468852306"/>
    <x v="3861"/>
    <b v="0"/>
    <x v="86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d v="2015-12-30T06:23:54"/>
    <n v="1448461434"/>
    <x v="3862"/>
    <b v="0"/>
    <x v="277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d v="2015-07-10T10:00:00"/>
    <n v="1435181628"/>
    <x v="3863"/>
    <b v="0"/>
    <x v="16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d v="2015-08-29T16:00:00"/>
    <n v="1438715077"/>
    <x v="3864"/>
    <b v="0"/>
    <x v="16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d v="2016-02-26T03:52:12"/>
    <n v="1453895532"/>
    <x v="3865"/>
    <b v="0"/>
    <x v="402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d v="2013-12-01T13:17:32"/>
    <n v="1383337052"/>
    <x v="3866"/>
    <b v="1"/>
    <x v="267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d v="2014-08-15T07:00:22"/>
    <n v="1405522822"/>
    <x v="3867"/>
    <b v="0"/>
    <x v="49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d v="2012-12-31T10:00:00"/>
    <n v="1352820837"/>
    <x v="3868"/>
    <b v="0"/>
    <x v="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d v="2016-08-01T10:13:30"/>
    <n v="1468779210"/>
    <x v="3869"/>
    <b v="0"/>
    <x v="30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d v="2012-07-06T19:59:00"/>
    <n v="1338336588"/>
    <x v="3870"/>
    <b v="0"/>
    <x v="2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d v="2015-12-15T22:59:00"/>
    <n v="1447055935"/>
    <x v="3871"/>
    <b v="0"/>
    <x v="403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d v="2016-10-01T09:19:42"/>
    <n v="1472750382"/>
    <x v="3872"/>
    <b v="0"/>
    <x v="67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d v="2014-05-31T11:40:52"/>
    <n v="1398973252"/>
    <x v="3873"/>
    <b v="1"/>
    <x v="104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d v="2015-06-01T16:47:00"/>
    <n v="1430617209"/>
    <x v="3874"/>
    <b v="0"/>
    <x v="46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d v="2014-05-18T18:49:19"/>
    <n v="1398480559"/>
    <x v="3875"/>
    <b v="0"/>
    <x v="81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d v="2014-08-14T04:58:18"/>
    <n v="1405429098"/>
    <x v="3876"/>
    <b v="1"/>
    <x v="404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d v="2017-02-20T04:01:30"/>
    <n v="1485000090"/>
    <x v="3877"/>
    <b v="1"/>
    <x v="22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d v="2013-03-10T10:07:31"/>
    <n v="1360346851"/>
    <x v="3878"/>
    <b v="1"/>
    <x v="377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d v="2015-06-22T09:31:06"/>
    <n v="1432402266"/>
    <x v="3879"/>
    <b v="0"/>
    <x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d v="2015-05-08T12:05:00"/>
    <n v="1428733511"/>
    <x v="3880"/>
    <b v="0"/>
    <x v="31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d v="2014-07-18T15:48:24"/>
    <n v="1403135304"/>
    <x v="3881"/>
    <b v="0"/>
    <x v="2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d v="2015-12-18T17:00:00"/>
    <n v="1446562807"/>
    <x v="3882"/>
    <b v="1"/>
    <x v="405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d v="2013-03-10T20:00:00"/>
    <n v="1360948389"/>
    <x v="3883"/>
    <b v="1"/>
    <x v="36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d v="2014-05-29T09:50:00"/>
    <n v="1399563390"/>
    <x v="3884"/>
    <b v="1"/>
    <x v="43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d v="2016-12-22T17:47:58"/>
    <n v="1480729678"/>
    <x v="3885"/>
    <b v="0"/>
    <x v="45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d v="2016-11-07T03:05:37"/>
    <n v="1475921137"/>
    <x v="3886"/>
    <b v="1"/>
    <x v="406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d v="2013-08-31T06:40:12"/>
    <n v="1375368012"/>
    <x v="3887"/>
    <b v="1"/>
    <x v="407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d v="2010-10-01T20:59:00"/>
    <n v="1279574773"/>
    <x v="3888"/>
    <b v="0"/>
    <x v="58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d v="2016-04-17T10:18:39"/>
    <n v="1455736719"/>
    <x v="3889"/>
    <b v="0"/>
    <x v="145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d v="2015-08-14T22:00:00"/>
    <n v="1436976858"/>
    <x v="3890"/>
    <b v="0"/>
    <x v="408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d v="2014-08-31T12:00:00"/>
    <n v="1405971690"/>
    <x v="3891"/>
    <b v="0"/>
    <x v="46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d v="2010-05-15T00:10:00"/>
    <n v="1268822909"/>
    <x v="3892"/>
    <b v="1"/>
    <x v="60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d v="2017-01-23T09:05:43"/>
    <n v="1482599143"/>
    <x v="3893"/>
    <b v="1"/>
    <x v="409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d v="2016-10-25T11:00:00"/>
    <n v="1472282956"/>
    <x v="3894"/>
    <b v="0"/>
    <x v="22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d v="2015-03-06T20:55:00"/>
    <n v="1424484717"/>
    <x v="3895"/>
    <b v="0"/>
    <x v="14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d v="2014-08-23T10:31:23"/>
    <n v="1406226683"/>
    <x v="3896"/>
    <b v="0"/>
    <x v="19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d v="2015-07-29T07:31:29"/>
    <n v="1435591889"/>
    <x v="3897"/>
    <b v="0"/>
    <x v="13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d v="2011-02-25T16:37:10"/>
    <n v="1296088630"/>
    <x v="3898"/>
    <b v="0"/>
    <x v="112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d v="2017-03-12T04:10:42"/>
    <n v="1487164242"/>
    <x v="3899"/>
    <b v="0"/>
    <x v="74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d v="2015-05-12T17:37:17"/>
    <n v="1428889037"/>
    <x v="3900"/>
    <b v="0"/>
    <x v="2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d v="2016-11-22T02:50:46"/>
    <n v="1478602246"/>
    <x v="3901"/>
    <b v="0"/>
    <x v="75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d v="2014-08-08T14:28:00"/>
    <n v="1404997548"/>
    <x v="3902"/>
    <b v="0"/>
    <x v="2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d v="2017-03-14T16:00:00"/>
    <n v="1485976468"/>
    <x v="3903"/>
    <b v="1"/>
    <x v="410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d v="2016-05-27T09:46:51"/>
    <n v="1463161611"/>
    <x v="3904"/>
    <b v="0"/>
    <x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d v="2011-02-19T17:56:41"/>
    <n v="1295575001"/>
    <x v="3905"/>
    <b v="0"/>
    <x v="52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d v="2012-03-01T19:00:00"/>
    <n v="1328158065"/>
    <x v="3906"/>
    <b v="1"/>
    <x v="74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d v="2012-11-29T15:54:56"/>
    <n v="1351641296"/>
    <x v="3907"/>
    <b v="1"/>
    <x v="411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d v="2015-03-12T11:13:02"/>
    <n v="1423599182"/>
    <x v="3908"/>
    <b v="0"/>
    <x v="7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d v="2013-09-19T10:08:48"/>
    <n v="1377022128"/>
    <x v="3909"/>
    <b v="1"/>
    <x v="412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d v="2012-08-31T18:00:00"/>
    <n v="1343096197"/>
    <x v="3910"/>
    <b v="1"/>
    <x v="191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d v="2016-07-21T08:45:26"/>
    <n v="1463935526"/>
    <x v="3911"/>
    <b v="1"/>
    <x v="413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d v="2012-04-27T07:31:34"/>
    <n v="1332948694"/>
    <x v="3912"/>
    <b v="0"/>
    <x v="14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d v="2014-07-10T06:31:03"/>
    <n v="1402410663"/>
    <x v="3913"/>
    <b v="1"/>
    <x v="289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d v="2015-02-05T11:44:01"/>
    <n v="1420573441"/>
    <x v="3914"/>
    <b v="1"/>
    <x v="212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d v="2015-06-20T14:04:21"/>
    <n v="1432245861"/>
    <x v="3915"/>
    <b v="0"/>
    <x v="185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d v="2012-12-05T17:18:34"/>
    <n v="1353547114"/>
    <x v="3916"/>
    <b v="0"/>
    <x v="2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d v="2015-02-27T09:11:15"/>
    <n v="1422465075"/>
    <x v="3917"/>
    <b v="0"/>
    <x v="11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d v="2011-02-25T21:57:08"/>
    <n v="1294811828"/>
    <x v="3918"/>
    <b v="1"/>
    <x v="227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d v="2011-09-26T20:59:00"/>
    <n v="1313612532"/>
    <x v="3919"/>
    <b v="0"/>
    <x v="18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d v="2015-06-12T06:54:16"/>
    <n v="1428936856"/>
    <x v="3920"/>
    <b v="0"/>
    <x v="3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d v="2016-08-07T10:38:29"/>
    <n v="1468003109"/>
    <x v="3921"/>
    <b v="0"/>
    <x v="13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d v="2016-10-29T11:00:00"/>
    <n v="1475337675"/>
    <x v="3922"/>
    <b v="0"/>
    <x v="117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d v="2014-01-15T11:00:00"/>
    <n v="1386108087"/>
    <x v="3923"/>
    <b v="0"/>
    <x v="142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d v="2012-10-06T15:51:15"/>
    <n v="1346975475"/>
    <x v="3924"/>
    <b v="0"/>
    <x v="31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d v="2013-05-31T06:42:50"/>
    <n v="1364827370"/>
    <x v="3925"/>
    <b v="0"/>
    <x v="112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d v="2014-12-03T05:00:45"/>
    <n v="1414584045"/>
    <x v="3926"/>
    <b v="1"/>
    <x v="388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d v="2013-11-15T15:15:03"/>
    <n v="1383257703"/>
    <x v="3927"/>
    <b v="1"/>
    <x v="224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d v="2016-07-20T16:13:06"/>
    <n v="1468455186"/>
    <x v="3928"/>
    <b v="0"/>
    <x v="10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d v="2015-08-27T11:15:10"/>
    <n v="1438110910"/>
    <x v="3929"/>
    <b v="1"/>
    <x v="414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d v="2016-08-24T19:59:00"/>
    <n v="1471188502"/>
    <x v="3930"/>
    <b v="0"/>
    <x v="16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d v="2016-12-03T09:03:26"/>
    <n v="1478189006"/>
    <x v="3931"/>
    <b v="0"/>
    <x v="251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d v="2017-01-29T12:34:13"/>
    <n v="1480538053"/>
    <x v="3932"/>
    <b v="0"/>
    <x v="96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d v="2016-06-12T21:59:00"/>
    <n v="1463155034"/>
    <x v="3933"/>
    <b v="0"/>
    <x v="313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d v="2014-11-20T20:00:00"/>
    <n v="1415472953"/>
    <x v="3934"/>
    <b v="0"/>
    <x v="30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d v="2015-05-31T13:00:00"/>
    <n v="1431124572"/>
    <x v="3935"/>
    <b v="0"/>
    <x v="13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d v="2015-06-14T10:45:37"/>
    <n v="1431715537"/>
    <x v="3936"/>
    <b v="1"/>
    <x v="393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d v="2012-09-06T09:01:40"/>
    <n v="1345741300"/>
    <x v="3937"/>
    <b v="0"/>
    <x v="36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d v="2016-08-05T23:00:00"/>
    <n v="1467134464"/>
    <x v="3938"/>
    <b v="1"/>
    <x v="415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d v="2016-04-21T22:32:52"/>
    <n v="1458714772"/>
    <x v="3939"/>
    <b v="1"/>
    <x v="416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d v="2016-10-13T22:04:42"/>
    <n v="1473833082"/>
    <x v="3940"/>
    <b v="0"/>
    <x v="61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d v="2015-12-30T19:00:00"/>
    <n v="1448463086"/>
    <x v="3941"/>
    <b v="0"/>
    <x v="10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d v="2012-01-11T17:00:00"/>
    <n v="1324433310"/>
    <x v="3942"/>
    <b v="1"/>
    <x v="13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d v="2013-03-01T23:59:00"/>
    <n v="1359421403"/>
    <x v="3943"/>
    <b v="0"/>
    <x v="3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d v="2013-11-14T20:00:00"/>
    <n v="1381752061"/>
    <x v="3944"/>
    <b v="1"/>
    <x v="417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d v="2016-02-21T01:33:48"/>
    <n v="1453109628"/>
    <x v="3945"/>
    <b v="1"/>
    <x v="418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d v="2012-03-01T22:59:00"/>
    <n v="1328040375"/>
    <x v="3946"/>
    <b v="0"/>
    <x v="178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d v="2012-04-22T08:59:36"/>
    <n v="1332521976"/>
    <x v="3947"/>
    <b v="0"/>
    <x v="46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d v="2016-12-08T00:00:00"/>
    <n v="1479708680"/>
    <x v="3948"/>
    <b v="0"/>
    <x v="419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d v="2015-07-08T14:58:33"/>
    <n v="1433804313"/>
    <x v="3949"/>
    <b v="0"/>
    <x v="420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d v="2015-12-18T11:38:59"/>
    <n v="1447875539"/>
    <x v="3950"/>
    <b v="0"/>
    <x v="421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d v="2016-04-22T11:49:04"/>
    <n v="1458762544"/>
    <x v="3951"/>
    <b v="0"/>
    <x v="72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d v="2016-01-03T14:59:00"/>
    <n v="1448902867"/>
    <x v="3952"/>
    <b v="0"/>
    <x v="183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d v="2012-12-15T14:11:50"/>
    <n v="1353017510"/>
    <x v="3953"/>
    <b v="0"/>
    <x v="20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d v="2016-08-05T23:52:18"/>
    <n v="1469173938"/>
    <x v="3954"/>
    <b v="0"/>
    <x v="248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d v="2014-06-10T00:33:00"/>
    <n v="1399996024"/>
    <x v="3955"/>
    <b v="1"/>
    <x v="164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d v="2016-08-11T16:37:54"/>
    <n v="1468370274"/>
    <x v="3956"/>
    <b v="0"/>
    <x v="216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d v="2016-03-31T20:00:00"/>
    <n v="1456852647"/>
    <x v="3957"/>
    <b v="0"/>
    <x v="422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d v="2016-10-01T22:41:24"/>
    <n v="1471502484"/>
    <x v="3958"/>
    <b v="0"/>
    <x v="423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d v="2014-09-23T17:41:37"/>
    <n v="1407634897"/>
    <x v="3959"/>
    <b v="1"/>
    <x v="140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d v="2017-01-31T16:00:00"/>
    <n v="1483292122"/>
    <x v="3960"/>
    <b v="1"/>
    <x v="307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d v="2016-12-09T16:00:04"/>
    <n v="1478736004"/>
    <x v="3961"/>
    <b v="0"/>
    <x v="424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d v="2013-03-26T15:55:51"/>
    <n v="1361753751"/>
    <x v="3962"/>
    <b v="1"/>
    <x v="333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d v="2016-01-25T08:00:00"/>
    <n v="1452530041"/>
    <x v="3963"/>
    <b v="1"/>
    <x v="337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d v="2016-12-03T07:05:15"/>
    <n v="1478095515"/>
    <x v="3964"/>
    <b v="1"/>
    <x v="425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d v="2015-12-04T11:29:08"/>
    <n v="1444069748"/>
    <x v="3965"/>
    <b v="0"/>
    <x v="26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d v="2016-05-07T14:50:51"/>
    <n v="1460069451"/>
    <x v="3966"/>
    <b v="0"/>
    <x v="224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d v="2016-04-04T18:18:02"/>
    <n v="1458613082"/>
    <x v="3967"/>
    <b v="0"/>
    <x v="51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d v="2015-06-25T11:00:00"/>
    <n v="1432659793"/>
    <x v="3968"/>
    <b v="0"/>
    <x v="426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d v="2016-06-08T05:59:00"/>
    <n v="1464677986"/>
    <x v="3969"/>
    <b v="0"/>
    <x v="14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d v="2017-02-11T04:09:38"/>
    <n v="1484222978"/>
    <x v="3970"/>
    <b v="0"/>
    <x v="26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d v="2014-02-06T11:00:48"/>
    <n v="1389121248"/>
    <x v="3971"/>
    <b v="0"/>
    <x v="25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d v="2013-03-20T11:05:33"/>
    <n v="1362081933"/>
    <x v="3972"/>
    <b v="1"/>
    <x v="154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d v="2015-04-18T13:10:05"/>
    <n v="1425507005"/>
    <x v="3973"/>
    <b v="1"/>
    <x v="427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d v="2016-12-18T23:59:00"/>
    <n v="1479496309"/>
    <x v="3974"/>
    <b v="1"/>
    <x v="428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d v="2011-04-02T17:03:10"/>
    <n v="1297562590"/>
    <x v="3975"/>
    <b v="1"/>
    <x v="259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d v="2015-08-14T23:50:59"/>
    <n v="1436860259"/>
    <x v="3976"/>
    <b v="0"/>
    <x v="42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d v="2016-11-22T12:28:27"/>
    <n v="1479241707"/>
    <x v="3977"/>
    <b v="0"/>
    <x v="16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d v="2014-07-03T19:24:46"/>
    <n v="1403234686"/>
    <x v="3978"/>
    <b v="0"/>
    <x v="7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d v="2014-10-28T17:00:00"/>
    <n v="1410883139"/>
    <x v="3979"/>
    <b v="0"/>
    <x v="430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d v="2013-12-29T22:02:33"/>
    <n v="1383195753"/>
    <x v="3980"/>
    <b v="1"/>
    <x v="431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d v="2014-05-30T08:00:00"/>
    <n v="1399032813"/>
    <x v="3981"/>
    <b v="0"/>
    <x v="227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d v="2016-05-13T11:04:23"/>
    <n v="1460574263"/>
    <x v="3982"/>
    <b v="0"/>
    <x v="47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d v="2012-07-14T21:42:31"/>
    <n v="1339738951"/>
    <x v="3983"/>
    <b v="1"/>
    <x v="432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d v="2016-12-14T21:00:00"/>
    <n v="1479216874"/>
    <x v="3984"/>
    <b v="1"/>
    <x v="433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d v="2016-11-23T00:45:43"/>
    <n v="1476776743"/>
    <x v="3985"/>
    <b v="1"/>
    <x v="434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d v="2010-12-18T01:43:25"/>
    <n v="1288341805"/>
    <x v="3986"/>
    <b v="1"/>
    <x v="435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d v="2012-03-17T16:08:55"/>
    <n v="1326848935"/>
    <x v="3987"/>
    <b v="0"/>
    <x v="46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d v="2014-07-12T16:00:00"/>
    <n v="1402599486"/>
    <x v="3988"/>
    <b v="0"/>
    <x v="29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d v="2010-07-02T15:00:00"/>
    <n v="1276830052"/>
    <x v="3989"/>
    <b v="1"/>
    <x v="16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d v="2016-05-02T15:00:00"/>
    <n v="1461061350"/>
    <x v="3990"/>
    <b v="0"/>
    <x v="55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d v="2013-11-20T20:59:00"/>
    <n v="1383327440"/>
    <x v="3991"/>
    <b v="0"/>
    <x v="84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d v="2016-06-28T07:45:23"/>
    <n v="1464536723"/>
    <x v="3992"/>
    <b v="0"/>
    <x v="436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d v="2016-07-13T13:29:42"/>
    <n v="1465853382"/>
    <x v="3993"/>
    <b v="0"/>
    <x v="239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d v="2016-08-18T15:54:51"/>
    <n v="1468972491"/>
    <x v="3994"/>
    <b v="1"/>
    <x v="4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d v="2016-04-26T18:00:00"/>
    <n v="1460235592"/>
    <x v="3995"/>
    <b v="0"/>
    <x v="21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d v="2015-04-08T03:42:59"/>
    <n v="1425901379"/>
    <x v="3996"/>
    <b v="0"/>
    <x v="438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d v="2014-11-12T13:20:00"/>
    <n v="1412358968"/>
    <x v="3997"/>
    <b v="1"/>
    <x v="43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d v="2014-03-26T15:24:10"/>
    <n v="1393287850"/>
    <x v="3998"/>
    <b v="0"/>
    <x v="65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d v="2016-05-31T03:00:00"/>
    <n v="1461769373"/>
    <x v="3999"/>
    <b v="0"/>
    <x v="40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d v="2015-12-13T16:00:00"/>
    <n v="1448269539"/>
    <x v="4000"/>
    <b v="0"/>
    <x v="440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d v="2011-04-30T20:59:00"/>
    <n v="1301542937"/>
    <x v="4001"/>
    <b v="1"/>
    <x v="175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d v="2016-04-29T13:00:00"/>
    <n v="1459567371"/>
    <x v="4002"/>
    <b v="0"/>
    <x v="11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d v="2016-09-12T03:35:49"/>
    <n v="1472470549"/>
    <x v="4003"/>
    <b v="0"/>
    <x v="196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d v="2013-07-13T13:35:25"/>
    <n v="1371159325"/>
    <x v="4004"/>
    <b v="1"/>
    <x v="441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d v="2015-07-11T22:02:38"/>
    <n v="1433224958"/>
    <x v="4005"/>
    <b v="1"/>
    <x v="442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d v="2011-02-05T16:46:49"/>
    <n v="1295657209"/>
    <x v="4006"/>
    <b v="0"/>
    <x v="13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d v="2013-05-26T22:59:00"/>
    <n v="1367088443"/>
    <x v="4007"/>
    <b v="1"/>
    <x v="443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d v="2015-10-16T20:00:00"/>
    <n v="1443074571"/>
    <x v="4008"/>
    <b v="1"/>
    <x v="444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d v="2014-11-11T23:59:00"/>
    <n v="1412294683"/>
    <x v="4009"/>
    <b v="0"/>
    <x v="445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d v="2016-02-19T18:00:53"/>
    <n v="1452045653"/>
    <x v="4010"/>
    <b v="0"/>
    <x v="446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d v="2014-02-27T15:00:00"/>
    <n v="1390938332"/>
    <x v="4011"/>
    <b v="0"/>
    <x v="211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d v="2016-04-03T04:01:02"/>
    <n v="1456232462"/>
    <x v="4012"/>
    <b v="1"/>
    <x v="447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d v="2014-08-26T16:31:21"/>
    <n v="1406507481"/>
    <x v="4013"/>
    <b v="1"/>
    <x v="43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d v="2014-05-01T07:55:29"/>
    <n v="1396367729"/>
    <x v="4014"/>
    <b v="1"/>
    <x v="174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d v="2013-08-19T00:01:09"/>
    <n v="1371715269"/>
    <x v="4015"/>
    <b v="1"/>
    <x v="448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d v="2016-10-16T12:30:00"/>
    <n v="1475609946"/>
    <x v="4016"/>
    <b v="0"/>
    <x v="389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d v="2016-06-30T10:57:19"/>
    <n v="1464807439"/>
    <x v="4017"/>
    <b v="0"/>
    <x v="135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d v="2014-12-20T17:00:00"/>
    <n v="1416945297"/>
    <x v="4018"/>
    <b v="0"/>
    <x v="253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d v="2015-06-12T12:00:00"/>
    <n v="1431406916"/>
    <x v="4019"/>
    <b v="1"/>
    <x v="449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d v="2013-01-16T12:19:25"/>
    <n v="1357157965"/>
    <x v="4020"/>
    <b v="0"/>
    <x v="22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d v="2014-05-05T13:18:37"/>
    <n v="1395436717"/>
    <x v="4021"/>
    <b v="0"/>
    <x v="263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d v="2013-03-01T11:59:48"/>
    <n v="1359575988"/>
    <x v="4022"/>
    <b v="1"/>
    <x v="18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d v="2015-05-06T22:58:00"/>
    <n v="1426216033"/>
    <x v="4023"/>
    <b v="1"/>
    <x v="32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d v="2012-05-20T18:59:00"/>
    <n v="1332991717"/>
    <x v="4024"/>
    <b v="0"/>
    <x v="10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d v="2012-05-23T11:00:00"/>
    <n v="1334989881"/>
    <x v="4025"/>
    <b v="1"/>
    <x v="389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d v="2015-12-18T23:59:00"/>
    <n v="1446527540"/>
    <x v="4026"/>
    <b v="1"/>
    <x v="450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d v="2015-09-17T06:59:51"/>
    <n v="1439909991"/>
    <x v="4027"/>
    <b v="0"/>
    <x v="352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d v="2015-08-11T18:00:00"/>
    <n v="1435611572"/>
    <x v="4028"/>
    <b v="1"/>
    <x v="434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d v="2014-12-22T06:47:59"/>
    <n v="1416667679"/>
    <x v="4029"/>
    <b v="0"/>
    <x v="100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d v="2016-10-25T09:00:00"/>
    <n v="1474380241"/>
    <x v="4030"/>
    <b v="0"/>
    <x v="451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d v="2015-09-04T08:11:02"/>
    <n v="1438791062"/>
    <x v="4031"/>
    <b v="1"/>
    <x v="92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d v="2013-07-01T10:00:00"/>
    <n v="1369895421"/>
    <x v="4032"/>
    <b v="1"/>
    <x v="37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d v="2015-06-08T18:00:00"/>
    <n v="1431886706"/>
    <x v="4033"/>
    <b v="0"/>
    <x v="9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d v="2016-11-11T20:00:00"/>
    <n v="1476184593"/>
    <x v="4034"/>
    <b v="0"/>
    <x v="21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d v="2013-03-21T10:03:35"/>
    <n v="1361300615"/>
    <x v="4035"/>
    <b v="1"/>
    <x v="452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d v="2016-11-20T20:59:00"/>
    <n v="1477043072"/>
    <x v="4036"/>
    <b v="0"/>
    <x v="453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d v="2012-03-21T19:00:00"/>
    <n v="1329759452"/>
    <x v="4037"/>
    <b v="1"/>
    <x v="454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d v="2014-10-03T03:29:32"/>
    <n v="1409743772"/>
    <x v="4038"/>
    <b v="0"/>
    <x v="82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d v="2017-01-24T07:32:48"/>
    <n v="1484667168"/>
    <x v="4039"/>
    <b v="0"/>
    <x v="139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d v="2015-05-30T17:42:58"/>
    <n v="1429580578"/>
    <x v="4040"/>
    <b v="0"/>
    <x v="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d v="2016-02-15T07:00:00"/>
    <n v="1453461865"/>
    <x v="4041"/>
    <b v="1"/>
    <x v="387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d v="2016-09-22T09:00:21"/>
    <n v="1471971621"/>
    <x v="4042"/>
    <b v="1"/>
    <x v="455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d v="2017-02-08T21:00:00"/>
    <n v="1484037977"/>
    <x v="4043"/>
    <b v="0"/>
    <x v="456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d v="2015-08-07T08:14:23"/>
    <n v="1436804063"/>
    <x v="4044"/>
    <b v="0"/>
    <x v="45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d v="2016-07-08T15:03:34"/>
    <n v="1462835014"/>
    <x v="4045"/>
    <b v="1"/>
    <x v="458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d v="2014-07-18T19:00:00"/>
    <n v="1402945408"/>
    <x v="4046"/>
    <b v="0"/>
    <x v="459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d v="2013-05-26T15:54:34"/>
    <n v="1367798074"/>
    <x v="4047"/>
    <b v="0"/>
    <x v="46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d v="2016-04-21T14:00:00"/>
    <n v="1460055300"/>
    <x v="4048"/>
    <b v="0"/>
    <x v="173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d v="2016-12-10T20:59:00"/>
    <n v="1476764077"/>
    <x v="4049"/>
    <b v="0"/>
    <x v="161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d v="2015-11-11T15:58:20"/>
    <n v="1444690700"/>
    <x v="4050"/>
    <b v="0"/>
    <x v="75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d v="2014-03-08T14:11:35"/>
    <n v="1390860695"/>
    <x v="4051"/>
    <b v="1"/>
    <x v="461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d v="2014-10-02T13:37:05"/>
    <n v="1409261825"/>
    <x v="4052"/>
    <b v="0"/>
    <x v="137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d v="2014-08-26T14:00:40"/>
    <n v="1406066440"/>
    <x v="4053"/>
    <b v="1"/>
    <x v="462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d v="2016-02-01T06:48:43"/>
    <n v="1451746123"/>
    <x v="4054"/>
    <b v="0"/>
    <x v="442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d v="2016-03-26T09:11:30"/>
    <n v="1456423890"/>
    <x v="4055"/>
    <b v="0"/>
    <x v="463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d v="2015-07-05T19:00:00"/>
    <n v="1433775668"/>
    <x v="4056"/>
    <b v="0"/>
    <x v="29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d v="2014-07-23T13:08:09"/>
    <n v="1402693689"/>
    <x v="4057"/>
    <b v="0"/>
    <x v="464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d v="2017-02-05T08:25:39"/>
    <n v="1483719939"/>
    <x v="4058"/>
    <b v="1"/>
    <x v="46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d v="2016-08-05T11:01:08"/>
    <n v="1467831668"/>
    <x v="4059"/>
    <b v="1"/>
    <x v="466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d v="2012-08-12T19:00:00"/>
    <n v="1341875544"/>
    <x v="4060"/>
    <b v="1"/>
    <x v="126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d v="2016-06-19T15:00:00"/>
    <n v="1463351329"/>
    <x v="4061"/>
    <b v="0"/>
    <x v="304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d v="2015-11-26T12:54:21"/>
    <n v="1445975661"/>
    <x v="4062"/>
    <b v="0"/>
    <x v="67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d v="2012-09-12T19:59:00"/>
    <n v="1346276349"/>
    <x v="4063"/>
    <b v="1"/>
    <x v="17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d v="2011-09-09T17:00:22"/>
    <n v="1313024422"/>
    <x v="4064"/>
    <b v="1"/>
    <x v="467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d v="2012-11-17T17:17:24"/>
    <n v="1350605844"/>
    <x v="4065"/>
    <b v="1"/>
    <x v="276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d v="2016-03-11T21:00:00"/>
    <n v="1453730176"/>
    <x v="4066"/>
    <b v="1"/>
    <x v="368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d v="2012-11-01T12:22:48"/>
    <n v="1349209368"/>
    <x v="4067"/>
    <b v="0"/>
    <x v="468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d v="2017-01-10T13:59:00"/>
    <n v="1482353513"/>
    <x v="4068"/>
    <b v="0"/>
    <x v="469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d v="2017-02-14T09:23:40"/>
    <n v="1485278620"/>
    <x v="4069"/>
    <b v="0"/>
    <x v="47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d v="2014-05-30T14:09:16"/>
    <n v="1398895756"/>
    <x v="4070"/>
    <b v="0"/>
    <x v="471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d v="2014-05-01T06:01:30"/>
    <n v="1396360890"/>
    <x v="4071"/>
    <b v="1"/>
    <x v="472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d v="2016-06-06T09:02:00"/>
    <n v="1460557809"/>
    <x v="4072"/>
    <b v="1"/>
    <x v="473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d v="2017-03-02T11:51:40"/>
    <n v="1485892300"/>
    <x v="4073"/>
    <b v="0"/>
    <x v="209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d v="2012-07-08T18:07:27"/>
    <n v="1339207647"/>
    <x v="4074"/>
    <b v="0"/>
    <x v="29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d v="2016-01-11T15:00:00"/>
    <n v="1449650173"/>
    <x v="4075"/>
    <b v="1"/>
    <x v="474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d v="2014-10-20T12:59:11"/>
    <n v="1411246751"/>
    <x v="4076"/>
    <b v="1"/>
    <x v="196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d v="2016-03-11T15:34:05"/>
    <n v="1455147245"/>
    <x v="4077"/>
    <b v="0"/>
    <x v="3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d v="2013-03-09T13:08:19"/>
    <n v="1360271299"/>
    <x v="4078"/>
    <b v="1"/>
    <x v="475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d v="2014-09-21T11:00:15"/>
    <n v="1408734015"/>
    <x v="4079"/>
    <b v="0"/>
    <x v="476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d v="2015-02-28T06:00:59"/>
    <n v="1422540059"/>
    <x v="4080"/>
    <b v="0"/>
    <x v="477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d v="2016-11-09T12:26:48"/>
    <n v="1476559608"/>
    <x v="4081"/>
    <b v="0"/>
    <x v="29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d v="2016-12-02T17:07:53"/>
    <n v="1478131673"/>
    <x v="4082"/>
    <b v="0"/>
    <x v="478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d v="2013-03-13T12:00:00"/>
    <n v="1360551250"/>
    <x v="4083"/>
    <b v="0"/>
    <x v="47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d v="2015-04-02T19:59:00"/>
    <n v="1425531666"/>
    <x v="4084"/>
    <b v="1"/>
    <x v="480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d v="2012-06-11T23:00:00"/>
    <n v="1336627492"/>
    <x v="4085"/>
    <b v="1"/>
    <x v="481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d v="2016-12-15T15:00:00"/>
    <n v="1479414344"/>
    <x v="4086"/>
    <b v="0"/>
    <x v="482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d v="2012-10-05T19:59:00"/>
    <n v="1346042417"/>
    <x v="4087"/>
    <b v="1"/>
    <x v="48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d v="2013-04-19T19:38:21"/>
    <n v="1361248701"/>
    <x v="4088"/>
    <b v="1"/>
    <x v="484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d v="2017-01-05T11:47:27"/>
    <n v="1481053647"/>
    <x v="4089"/>
    <b v="0"/>
    <x v="22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d v="2015-08-15T22:40:36"/>
    <n v="1437115236"/>
    <x v="4090"/>
    <b v="0"/>
    <x v="320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d v="2013-05-14T12:55:13"/>
    <n v="1367355313"/>
    <x v="4091"/>
    <b v="1"/>
    <x v="485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d v="2013-06-24T21:00:00"/>
    <n v="1369864301"/>
    <x v="4092"/>
    <b v="0"/>
    <x v="486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d v="2016-04-30T13:59:00"/>
    <n v="1459355950"/>
    <x v="4093"/>
    <b v="0"/>
    <x v="52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d v="2015-12-07T08:47:16"/>
    <n v="1446914836"/>
    <x v="4094"/>
    <b v="0"/>
    <x v="487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d v="2013-11-26T19:02:00"/>
    <n v="1382449733"/>
    <x v="4095"/>
    <b v="0"/>
    <x v="488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d v="2012-09-13T02:07:02"/>
    <n v="1345716422"/>
    <x v="4096"/>
    <b v="0"/>
    <x v="489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d v="2013-03-23T14:42:41"/>
    <n v="1361490161"/>
    <x v="4097"/>
    <b v="1"/>
    <x v="490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d v="2015-08-19T07:37:54"/>
    <n v="1436888274"/>
    <x v="4098"/>
    <b v="0"/>
    <x v="491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d v="2013-09-06T11:00:00"/>
    <n v="1375880598"/>
    <x v="4099"/>
    <b v="0"/>
    <x v="164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d v="2013-07-25T08:21:28"/>
    <n v="1372177288"/>
    <x v="4100"/>
    <b v="0"/>
    <x v="492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d v="2016-08-10T22:28:36"/>
    <n v="1467008916"/>
    <x v="4101"/>
    <b v="1"/>
    <x v="493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d v="2017-03-06T21:00:00"/>
    <n v="1486745663"/>
    <x v="4102"/>
    <b v="0"/>
    <x v="494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d v="2013-03-26T00:23:59"/>
    <n v="1360830239"/>
    <x v="4103"/>
    <b v="0"/>
    <x v="495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d v="2016-12-08T11:18:56"/>
    <n v="1480360736"/>
    <x v="4104"/>
    <b v="0"/>
    <x v="172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d v="2014-02-21T10:00:00"/>
    <n v="1390323617"/>
    <x v="4105"/>
    <b v="0"/>
    <x v="496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d v="2016-09-01T09:32:01"/>
    <n v="1471887121"/>
    <x v="4106"/>
    <b v="0"/>
    <x v="94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d v="2017-01-02T14:59:00"/>
    <n v="1480493014"/>
    <x v="4107"/>
    <b v="1"/>
    <x v="497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d v="2016-03-28T07:50:29"/>
    <n v="1457023829"/>
    <x v="4108"/>
    <b v="0"/>
    <x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d v="2013-03-24T20:08:59"/>
    <n v="1361250539"/>
    <x v="4109"/>
    <b v="1"/>
    <x v="498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d v="2017-01-24T02:34:12"/>
    <n v="1481366052"/>
    <x v="4110"/>
    <b v="0"/>
    <x v="499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d v="2014-09-03T10:48:27"/>
    <n v="1407178107"/>
    <x v="4111"/>
    <b v="1"/>
    <x v="500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d v="2017-03-12T19:00:00"/>
    <n v="1488823290"/>
    <x v="4112"/>
    <b v="0"/>
    <x v="501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d v="2016-10-13T13:59:00"/>
    <n v="1473782592"/>
    <x v="4113"/>
    <b v="0"/>
    <x v="209"/>
    <b v="1"/>
    <s v="technology/hardware"/>
    <n v="22603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EFA4F-DCEC-49F7-A4C8-0FFB04332B3F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axis="axisRow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showAll="0"/>
    <pivotField numFmtId="10"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FA6D1-E4D1-4B5B-B23D-E48D3E64947D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showAll="0"/>
    <pivotField numFmtId="10"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174D0-CD81-4164-B626-6791961B05F8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showAll="0"/>
    <pivotField numFmtId="10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item="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AA5B2-C056-41CB-B0A2-5F9BA9F3F5BA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showAll="0"/>
    <pivotField numFmtId="10" showAll="0"/>
    <pivotField showAll="0"/>
    <pivotField axis="axisRow" showAll="0" sortType="de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42E9A-5800-4C23-9DEC-8E7E9036EA59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showAll="0"/>
    <pivotField numFmtId="10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FD332-31BD-4397-86F7-562DDF559A76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6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Row" multipleItemSelectionAllowed="1" showAll="0" sortType="descending">
      <items count="22">
        <item x="0"/>
        <item x="19"/>
        <item x="8"/>
        <item x="11"/>
        <item x="13"/>
        <item x="4"/>
        <item x="12"/>
        <item x="20"/>
        <item x="10"/>
        <item x="16"/>
        <item x="15"/>
        <item x="1"/>
        <item x="9"/>
        <item x="5"/>
        <item x="2"/>
        <item x="6"/>
        <item x="14"/>
        <item x="7"/>
        <item x="17"/>
        <item x="3"/>
        <item x="18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30">
        <item x="10"/>
        <item x="9"/>
        <item x="8"/>
        <item x="7"/>
        <item x="6"/>
        <item x="5"/>
        <item x="4"/>
        <item x="27"/>
        <item x="26"/>
        <item x="25"/>
        <item x="24"/>
        <item x="23"/>
        <item x="22"/>
        <item x="3"/>
        <item x="21"/>
        <item x="20"/>
        <item x="19"/>
        <item x="18"/>
        <item x="17"/>
        <item x="16"/>
        <item x="15"/>
        <item x="14"/>
        <item x="13"/>
        <item x="12"/>
        <item x="2"/>
        <item x="11"/>
        <item x="1"/>
        <item x="28"/>
        <item x="0"/>
        <item t="default"/>
      </items>
    </pivotField>
    <pivotField showAll="0"/>
    <pivotField showAll="0"/>
    <pivotField numFmtId="10" showAll="0"/>
    <pivotField showAll="0"/>
    <pivotField showAll="0" sortType="de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3"/>
  </rowFields>
  <rowItems count="59">
    <i>
      <x/>
    </i>
    <i r="1">
      <x v="1"/>
    </i>
    <i r="1">
      <x v="4"/>
    </i>
    <i r="1">
      <x v="5"/>
    </i>
    <i r="1">
      <x v="6"/>
    </i>
    <i r="1">
      <x v="7"/>
    </i>
    <i r="1">
      <x v="13"/>
    </i>
    <i r="1">
      <x v="14"/>
    </i>
    <i r="1">
      <x v="24"/>
    </i>
    <i r="1">
      <x v="26"/>
    </i>
    <i>
      <x v="1"/>
    </i>
    <i r="1">
      <x v="26"/>
    </i>
    <i>
      <x v="2"/>
    </i>
    <i r="1">
      <x v="26"/>
    </i>
    <i>
      <x v="3"/>
    </i>
    <i r="1">
      <x v="26"/>
    </i>
    <i>
      <x v="4"/>
    </i>
    <i r="1">
      <x v="26"/>
    </i>
    <i>
      <x v="5"/>
    </i>
    <i r="1">
      <x v="26"/>
    </i>
    <i>
      <x v="6"/>
    </i>
    <i r="1">
      <x v="26"/>
    </i>
    <i>
      <x v="7"/>
    </i>
    <i r="1">
      <x v="26"/>
    </i>
    <i>
      <x v="8"/>
    </i>
    <i r="1">
      <x v="24"/>
    </i>
    <i r="1">
      <x v="26"/>
    </i>
    <i>
      <x v="9"/>
    </i>
    <i r="1">
      <x v="26"/>
    </i>
    <i>
      <x v="10"/>
    </i>
    <i r="1">
      <x v="26"/>
    </i>
    <i>
      <x v="11"/>
    </i>
    <i r="1">
      <x v="1"/>
    </i>
    <i r="1">
      <x v="6"/>
    </i>
    <i r="1">
      <x v="24"/>
    </i>
    <i r="1">
      <x v="26"/>
    </i>
    <i>
      <x v="12"/>
    </i>
    <i r="1">
      <x v="26"/>
    </i>
    <i>
      <x v="13"/>
    </i>
    <i r="1">
      <x v="26"/>
    </i>
    <i>
      <x v="14"/>
    </i>
    <i r="1">
      <x v="26"/>
    </i>
    <i>
      <x v="15"/>
    </i>
    <i r="1">
      <x v="6"/>
    </i>
    <i r="1">
      <x v="13"/>
    </i>
    <i r="1">
      <x v="24"/>
    </i>
    <i r="1">
      <x v="26"/>
    </i>
    <i>
      <x v="16"/>
    </i>
    <i r="1">
      <x v="26"/>
    </i>
    <i>
      <x v="17"/>
    </i>
    <i r="1">
      <x v="26"/>
    </i>
    <i>
      <x v="18"/>
    </i>
    <i r="1">
      <x v="26"/>
    </i>
    <i>
      <x v="19"/>
    </i>
    <i r="1">
      <x v="24"/>
    </i>
    <i r="1">
      <x v="26"/>
    </i>
    <i>
      <x v="20"/>
    </i>
    <i r="1">
      <x v="2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5"/>
  <sheetViews>
    <sheetView tabSelected="1" zoomScale="55" zoomScaleNormal="55" workbookViewId="0">
      <selection activeCell="N3" sqref="N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8" bestFit="1" customWidth="1"/>
    <col min="18" max="18" width="30.21875" bestFit="1" customWidth="1"/>
    <col min="19" max="19" width="19.88671875" bestFit="1" customWidth="1"/>
    <col min="20" max="20" width="25.77734375" bestFit="1" customWidth="1"/>
    <col min="25" max="25" width="25.77734375" hidden="1" customWidth="1"/>
    <col min="26" max="26" width="0" hidden="1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8329</v>
      </c>
      <c r="K1" s="1" t="s">
        <v>8260</v>
      </c>
      <c r="L1" s="1" t="s">
        <v>8328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Y1" s="1" t="s">
        <v>8310</v>
      </c>
      <c r="Z1" s="1" t="s">
        <v>8310</v>
      </c>
    </row>
    <row r="2" spans="1:26" ht="28.8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 s="11">
        <f>(((I2/60)/60)/24)+DATE(1970,1,1)+(-8/24)</f>
        <v>42653.098460648143</v>
      </c>
      <c r="K2">
        <v>1470910907</v>
      </c>
      <c r="L2" s="11">
        <f>(((K2/60)/60)/24)+DATE(1970,1,1)+(-8/24)</f>
        <v>42593.098460648143</v>
      </c>
      <c r="M2" t="b">
        <v>0</v>
      </c>
      <c r="N2">
        <v>0</v>
      </c>
      <c r="O2" t="b">
        <v>0</v>
      </c>
      <c r="P2" t="s">
        <v>8267</v>
      </c>
      <c r="Q2" s="6">
        <f>E2/D2</f>
        <v>0</v>
      </c>
      <c r="R2" s="7" t="str">
        <f>IFERROR(E2/N2,"N/A")</f>
        <v>N/A</v>
      </c>
      <c r="S2" t="str">
        <f>LEFT(P2,SEARCH("/",P2,1)-1)</f>
        <v>film &amp; video</v>
      </c>
      <c r="T2" t="str">
        <f>RIGHT(P2,(LEN(P2)-SEARCH("/",P2)))</f>
        <v>science fiction</v>
      </c>
      <c r="Y2">
        <f>SEARCH("/",P2)</f>
        <v>13</v>
      </c>
      <c r="Z2">
        <f>LEN(P2)</f>
        <v>28</v>
      </c>
    </row>
    <row r="3" spans="1:26" ht="43.2" x14ac:dyDescent="0.3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 s="11">
        <f t="shared" ref="J3:J66" si="0">(((I3/60)/60)/24)+DATE(1970,1,1)+(-8/24)</f>
        <v>42139.595393518517</v>
      </c>
      <c r="K3">
        <v>1429568242</v>
      </c>
      <c r="L3" s="11">
        <f t="shared" ref="L3:L66" si="1">(((K3/60)/60)/24)+DATE(1970,1,1)+(-8/24)</f>
        <v>42114.595393518517</v>
      </c>
      <c r="M3" t="b">
        <v>0</v>
      </c>
      <c r="N3">
        <v>0</v>
      </c>
      <c r="O3" t="b">
        <v>0</v>
      </c>
      <c r="P3" t="s">
        <v>8267</v>
      </c>
      <c r="Q3" s="6">
        <f>E3/D3</f>
        <v>0</v>
      </c>
      <c r="R3" s="7" t="str">
        <f>IFERROR(E3/N3,"N/A")</f>
        <v>N/A</v>
      </c>
      <c r="S3" t="str">
        <f t="shared" ref="S3:S66" si="2">LEFT(P3,SEARCH("/",P3,1)-1)</f>
        <v>film &amp; video</v>
      </c>
      <c r="T3" t="str">
        <f t="shared" ref="T3:T66" si="3">RIGHT(P3,(LEN(P3)-SEARCH("/",P3)))</f>
        <v>science fiction</v>
      </c>
      <c r="Y3">
        <f t="shared" ref="Y3:Y66" si="4">SEARCH("/",P3)</f>
        <v>13</v>
      </c>
      <c r="Z3">
        <f t="shared" ref="Z3:Z66" si="5">LEN(P3)</f>
        <v>28</v>
      </c>
    </row>
    <row r="4" spans="1:26" ht="57.6" x14ac:dyDescent="0.3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 s="11">
        <f t="shared" si="0"/>
        <v>41942.603969907403</v>
      </c>
      <c r="K4">
        <v>1409524183</v>
      </c>
      <c r="L4" s="11">
        <f t="shared" si="1"/>
        <v>41882.603969907403</v>
      </c>
      <c r="M4" t="b">
        <v>0</v>
      </c>
      <c r="N4">
        <v>0</v>
      </c>
      <c r="O4" t="b">
        <v>0</v>
      </c>
      <c r="P4" t="s">
        <v>8267</v>
      </c>
      <c r="Q4" s="6">
        <f>E4/D4</f>
        <v>0</v>
      </c>
      <c r="R4" s="7" t="str">
        <f>IFERROR(E4/N4,"N/A")</f>
        <v>N/A</v>
      </c>
      <c r="S4" t="str">
        <f t="shared" si="2"/>
        <v>film &amp; video</v>
      </c>
      <c r="T4" t="str">
        <f t="shared" si="3"/>
        <v>science fiction</v>
      </c>
      <c r="Y4">
        <f t="shared" si="4"/>
        <v>13</v>
      </c>
      <c r="Z4">
        <f t="shared" si="5"/>
        <v>28</v>
      </c>
    </row>
    <row r="5" spans="1:26" ht="43.2" x14ac:dyDescent="0.3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 s="11">
        <f t="shared" si="0"/>
        <v>41806.511111111111</v>
      </c>
      <c r="K5">
        <v>1400536692</v>
      </c>
      <c r="L5" s="11">
        <f t="shared" si="1"/>
        <v>41778.582083333327</v>
      </c>
      <c r="M5" t="b">
        <v>0</v>
      </c>
      <c r="N5">
        <v>0</v>
      </c>
      <c r="O5" t="b">
        <v>0</v>
      </c>
      <c r="P5" t="s">
        <v>8267</v>
      </c>
      <c r="Q5" s="6">
        <f>E5/D5</f>
        <v>0</v>
      </c>
      <c r="R5" s="7" t="str">
        <f>IFERROR(E5/N5,"N/A")</f>
        <v>N/A</v>
      </c>
      <c r="S5" t="str">
        <f t="shared" si="2"/>
        <v>film &amp; video</v>
      </c>
      <c r="T5" t="str">
        <f t="shared" si="3"/>
        <v>science fiction</v>
      </c>
      <c r="Y5">
        <f t="shared" si="4"/>
        <v>13</v>
      </c>
      <c r="Z5">
        <f t="shared" si="5"/>
        <v>28</v>
      </c>
    </row>
    <row r="6" spans="1:26" x14ac:dyDescent="0.3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 s="11">
        <f t="shared" si="0"/>
        <v>42556.666666666664</v>
      </c>
      <c r="K6">
        <v>1466453161</v>
      </c>
      <c r="L6" s="11">
        <f t="shared" si="1"/>
        <v>42541.504178240742</v>
      </c>
      <c r="M6" t="b">
        <v>0</v>
      </c>
      <c r="N6">
        <v>0</v>
      </c>
      <c r="O6" t="b">
        <v>0</v>
      </c>
      <c r="P6" t="s">
        <v>8267</v>
      </c>
      <c r="Q6" s="6">
        <f>E6/D6</f>
        <v>0</v>
      </c>
      <c r="R6" s="7" t="str">
        <f>IFERROR(E6/N6,"N/A")</f>
        <v>N/A</v>
      </c>
      <c r="S6" t="str">
        <f t="shared" si="2"/>
        <v>film &amp; video</v>
      </c>
      <c r="T6" t="str">
        <f t="shared" si="3"/>
        <v>science fiction</v>
      </c>
      <c r="Y6">
        <f t="shared" si="4"/>
        <v>13</v>
      </c>
      <c r="Z6">
        <f t="shared" si="5"/>
        <v>28</v>
      </c>
    </row>
    <row r="7" spans="1:26" ht="28.8" x14ac:dyDescent="0.3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 s="11">
        <f t="shared" si="0"/>
        <v>42521.396527777775</v>
      </c>
      <c r="K7">
        <v>1462130584</v>
      </c>
      <c r="L7" s="11">
        <f t="shared" si="1"/>
        <v>42491.474351851844</v>
      </c>
      <c r="M7" t="b">
        <v>0</v>
      </c>
      <c r="N7">
        <v>0</v>
      </c>
      <c r="O7" t="b">
        <v>0</v>
      </c>
      <c r="P7" t="s">
        <v>8267</v>
      </c>
      <c r="Q7" s="6">
        <f>E7/D7</f>
        <v>0</v>
      </c>
      <c r="R7" s="7" t="str">
        <f>IFERROR(E7/N7,"N/A")</f>
        <v>N/A</v>
      </c>
      <c r="S7" t="str">
        <f t="shared" si="2"/>
        <v>film &amp; video</v>
      </c>
      <c r="T7" t="str">
        <f t="shared" si="3"/>
        <v>science fiction</v>
      </c>
      <c r="Y7">
        <f t="shared" si="4"/>
        <v>13</v>
      </c>
      <c r="Z7">
        <f t="shared" si="5"/>
        <v>28</v>
      </c>
    </row>
    <row r="8" spans="1:26" ht="28.8" x14ac:dyDescent="0.3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 s="11">
        <f t="shared" si="0"/>
        <v>42251.374999999993</v>
      </c>
      <c r="K8">
        <v>1438811418</v>
      </c>
      <c r="L8" s="11">
        <f t="shared" si="1"/>
        <v>42221.576597222222</v>
      </c>
      <c r="M8" t="b">
        <v>0</v>
      </c>
      <c r="N8">
        <v>0</v>
      </c>
      <c r="O8" t="b">
        <v>0</v>
      </c>
      <c r="P8" t="s">
        <v>8267</v>
      </c>
      <c r="Q8" s="6">
        <f>E8/D8</f>
        <v>0</v>
      </c>
      <c r="R8" s="7" t="str">
        <f>IFERROR(E8/N8,"N/A")</f>
        <v>N/A</v>
      </c>
      <c r="S8" t="str">
        <f t="shared" si="2"/>
        <v>film &amp; video</v>
      </c>
      <c r="T8" t="str">
        <f t="shared" si="3"/>
        <v>science fiction</v>
      </c>
      <c r="Y8">
        <f t="shared" si="4"/>
        <v>13</v>
      </c>
      <c r="Z8">
        <f t="shared" si="5"/>
        <v>28</v>
      </c>
    </row>
    <row r="9" spans="1:26" ht="57.6" x14ac:dyDescent="0.3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 s="11">
        <f t="shared" si="0"/>
        <v>42140.094444444439</v>
      </c>
      <c r="K9">
        <v>1427968234</v>
      </c>
      <c r="L9" s="11">
        <f t="shared" si="1"/>
        <v>42096.076782407406</v>
      </c>
      <c r="M9" t="b">
        <v>0</v>
      </c>
      <c r="N9">
        <v>0</v>
      </c>
      <c r="O9" t="b">
        <v>0</v>
      </c>
      <c r="P9" t="s">
        <v>8267</v>
      </c>
      <c r="Q9" s="6">
        <f>E9/D9</f>
        <v>0</v>
      </c>
      <c r="R9" s="7" t="str">
        <f>IFERROR(E9/N9,"N/A")</f>
        <v>N/A</v>
      </c>
      <c r="S9" t="str">
        <f t="shared" si="2"/>
        <v>film &amp; video</v>
      </c>
      <c r="T9" t="str">
        <f t="shared" si="3"/>
        <v>science fiction</v>
      </c>
      <c r="Y9">
        <f t="shared" si="4"/>
        <v>13</v>
      </c>
      <c r="Z9">
        <f t="shared" si="5"/>
        <v>28</v>
      </c>
    </row>
    <row r="10" spans="1:26" ht="43.2" x14ac:dyDescent="0.3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 s="11">
        <f t="shared" si="0"/>
        <v>42289.240659722222</v>
      </c>
      <c r="K10">
        <v>1440337593</v>
      </c>
      <c r="L10" s="11">
        <f t="shared" si="1"/>
        <v>42239.240659722222</v>
      </c>
      <c r="M10" t="b">
        <v>0</v>
      </c>
      <c r="N10">
        <v>0</v>
      </c>
      <c r="O10" t="b">
        <v>0</v>
      </c>
      <c r="P10" t="s">
        <v>8267</v>
      </c>
      <c r="Q10" s="6">
        <f>E10/D10</f>
        <v>0</v>
      </c>
      <c r="R10" s="7" t="str">
        <f>IFERROR(E10/N10,"N/A")</f>
        <v>N/A</v>
      </c>
      <c r="S10" t="str">
        <f t="shared" si="2"/>
        <v>film &amp; video</v>
      </c>
      <c r="T10" t="str">
        <f t="shared" si="3"/>
        <v>science fiction</v>
      </c>
      <c r="Y10">
        <f t="shared" si="4"/>
        <v>13</v>
      </c>
      <c r="Z10">
        <f t="shared" si="5"/>
        <v>28</v>
      </c>
    </row>
    <row r="11" spans="1:26" ht="43.2" x14ac:dyDescent="0.3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 s="11">
        <f t="shared" si="0"/>
        <v>42082.823287037034</v>
      </c>
      <c r="K11">
        <v>1424234732</v>
      </c>
      <c r="L11" s="11">
        <f t="shared" si="1"/>
        <v>42052.864953703705</v>
      </c>
      <c r="M11" t="b">
        <v>0</v>
      </c>
      <c r="N11">
        <v>0</v>
      </c>
      <c r="O11" t="b">
        <v>0</v>
      </c>
      <c r="P11" t="s">
        <v>8267</v>
      </c>
      <c r="Q11" s="6">
        <f>E11/D11</f>
        <v>0</v>
      </c>
      <c r="R11" s="7" t="str">
        <f>IFERROR(E11/N11,"N/A")</f>
        <v>N/A</v>
      </c>
      <c r="S11" t="str">
        <f t="shared" si="2"/>
        <v>film &amp; video</v>
      </c>
      <c r="T11" t="str">
        <f t="shared" si="3"/>
        <v>science fiction</v>
      </c>
      <c r="Y11">
        <f t="shared" si="4"/>
        <v>13</v>
      </c>
      <c r="Z11">
        <f t="shared" si="5"/>
        <v>28</v>
      </c>
    </row>
    <row r="12" spans="1:26" ht="43.2" x14ac:dyDescent="0.3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 s="11">
        <f t="shared" si="0"/>
        <v>42615.913194444445</v>
      </c>
      <c r="K12">
        <v>1467941542</v>
      </c>
      <c r="L12" s="11">
        <f t="shared" si="1"/>
        <v>42558.730810185189</v>
      </c>
      <c r="M12" t="b">
        <v>0</v>
      </c>
      <c r="N12">
        <v>0</v>
      </c>
      <c r="O12" t="b">
        <v>0</v>
      </c>
      <c r="P12" t="s">
        <v>8267</v>
      </c>
      <c r="Q12" s="6">
        <f>E12/D12</f>
        <v>0</v>
      </c>
      <c r="R12" s="7" t="str">
        <f>IFERROR(E12/N12,"N/A")</f>
        <v>N/A</v>
      </c>
      <c r="S12" t="str">
        <f t="shared" si="2"/>
        <v>film &amp; video</v>
      </c>
      <c r="T12" t="str">
        <f t="shared" si="3"/>
        <v>science fiction</v>
      </c>
      <c r="Y12">
        <f t="shared" si="4"/>
        <v>13</v>
      </c>
      <c r="Z12">
        <f t="shared" si="5"/>
        <v>28</v>
      </c>
    </row>
    <row r="13" spans="1:26" ht="28.8" x14ac:dyDescent="0.3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 s="11">
        <f t="shared" si="0"/>
        <v>42012.429166666661</v>
      </c>
      <c r="K13">
        <v>1417026340</v>
      </c>
      <c r="L13" s="11">
        <f t="shared" si="1"/>
        <v>41969.434490740743</v>
      </c>
      <c r="M13" t="b">
        <v>0</v>
      </c>
      <c r="N13">
        <v>0</v>
      </c>
      <c r="O13" t="b">
        <v>0</v>
      </c>
      <c r="P13" t="s">
        <v>8267</v>
      </c>
      <c r="Q13" s="6">
        <f>E13/D13</f>
        <v>0</v>
      </c>
      <c r="R13" s="7" t="str">
        <f>IFERROR(E13/N13,"N/A")</f>
        <v>N/A</v>
      </c>
      <c r="S13" t="str">
        <f t="shared" si="2"/>
        <v>film &amp; video</v>
      </c>
      <c r="T13" t="str">
        <f t="shared" si="3"/>
        <v>science fiction</v>
      </c>
      <c r="Y13">
        <f t="shared" si="4"/>
        <v>13</v>
      </c>
      <c r="Z13">
        <f t="shared" si="5"/>
        <v>28</v>
      </c>
    </row>
    <row r="14" spans="1:26" ht="43.2" x14ac:dyDescent="0.3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 s="11">
        <f t="shared" si="0"/>
        <v>41933.743379629625</v>
      </c>
      <c r="K14">
        <v>1411350628</v>
      </c>
      <c r="L14" s="11">
        <f t="shared" si="1"/>
        <v>41903.743379629625</v>
      </c>
      <c r="M14" t="b">
        <v>0</v>
      </c>
      <c r="N14">
        <v>0</v>
      </c>
      <c r="O14" t="b">
        <v>0</v>
      </c>
      <c r="P14" t="s">
        <v>8267</v>
      </c>
      <c r="Q14" s="6">
        <f>E14/D14</f>
        <v>0</v>
      </c>
      <c r="R14" s="7" t="str">
        <f>IFERROR(E14/N14,"N/A")</f>
        <v>N/A</v>
      </c>
      <c r="S14" t="str">
        <f t="shared" si="2"/>
        <v>film &amp; video</v>
      </c>
      <c r="T14" t="str">
        <f t="shared" si="3"/>
        <v>science fiction</v>
      </c>
      <c r="Y14">
        <f t="shared" si="4"/>
        <v>13</v>
      </c>
      <c r="Z14">
        <f t="shared" si="5"/>
        <v>28</v>
      </c>
    </row>
    <row r="15" spans="1:26" ht="43.2" x14ac:dyDescent="0.3">
      <c r="A15">
        <v>2699</v>
      </c>
      <c r="B15" s="3" t="s">
        <v>2699</v>
      </c>
      <c r="C15" s="3" t="s">
        <v>6809</v>
      </c>
      <c r="D15">
        <v>2</v>
      </c>
      <c r="E15">
        <v>0</v>
      </c>
      <c r="F15" t="s">
        <v>8221</v>
      </c>
      <c r="G15" t="s">
        <v>8229</v>
      </c>
      <c r="H15" t="s">
        <v>8251</v>
      </c>
      <c r="I15">
        <v>1407533463</v>
      </c>
      <c r="J15" s="11">
        <f>(((I15/60)/60)/24)+DATE(1970,1,1)+(-8/24)</f>
        <v>41859.563229166662</v>
      </c>
      <c r="K15">
        <v>1404941463</v>
      </c>
      <c r="L15" s="11">
        <f>(((K15/60)/60)/24)+DATE(1970,1,1)+(-8/24)</f>
        <v>41829.563229166662</v>
      </c>
      <c r="M15" t="b">
        <v>0</v>
      </c>
      <c r="N15">
        <v>0</v>
      </c>
      <c r="O15" t="b">
        <v>0</v>
      </c>
      <c r="P15" t="s">
        <v>8284</v>
      </c>
      <c r="Q15" s="6">
        <f>E15/D15</f>
        <v>0</v>
      </c>
      <c r="R15" s="7" t="str">
        <f>IFERROR(E15/N15,"N/A")</f>
        <v>N/A</v>
      </c>
      <c r="S15" t="str">
        <f>LEFT(P15,SEARCH("/",P15,1)-1)</f>
        <v>food</v>
      </c>
      <c r="T15" t="str">
        <f>RIGHT(P15,(LEN(P15)-SEARCH("/",P15)))</f>
        <v>food trucks</v>
      </c>
      <c r="Y15">
        <f t="shared" si="4"/>
        <v>5</v>
      </c>
      <c r="Z15">
        <f t="shared" si="5"/>
        <v>16</v>
      </c>
    </row>
    <row r="16" spans="1:26" ht="43.2" x14ac:dyDescent="0.3">
      <c r="A16">
        <v>1547</v>
      </c>
      <c r="B16" s="3" t="s">
        <v>1548</v>
      </c>
      <c r="C16" s="3" t="s">
        <v>5657</v>
      </c>
      <c r="D16">
        <v>20</v>
      </c>
      <c r="E16">
        <v>0</v>
      </c>
      <c r="F16" t="s">
        <v>8221</v>
      </c>
      <c r="G16" t="s">
        <v>8224</v>
      </c>
      <c r="H16" t="s">
        <v>8246</v>
      </c>
      <c r="I16">
        <v>1487844882</v>
      </c>
      <c r="J16" s="11">
        <f>(((I16/60)/60)/24)+DATE(1970,1,1)+(-8/24)</f>
        <v>42789.093541666669</v>
      </c>
      <c r="K16">
        <v>1487240082</v>
      </c>
      <c r="L16" s="11">
        <f>(((K16/60)/60)/24)+DATE(1970,1,1)+(-8/24)</f>
        <v>42782.093541666669</v>
      </c>
      <c r="M16" t="b">
        <v>0</v>
      </c>
      <c r="N16">
        <v>0</v>
      </c>
      <c r="O16" t="b">
        <v>0</v>
      </c>
      <c r="P16" t="s">
        <v>8289</v>
      </c>
      <c r="Q16" s="6">
        <f>E16/D16</f>
        <v>0</v>
      </c>
      <c r="R16" s="7" t="str">
        <f>IFERROR(E16/N16,"N/A")</f>
        <v>N/A</v>
      </c>
      <c r="S16" t="str">
        <f>LEFT(P16,SEARCH("/",P16,1)-1)</f>
        <v>photography</v>
      </c>
      <c r="T16" t="str">
        <f>RIGHT(P16,(LEN(P16)-SEARCH("/",P16)))</f>
        <v>nature</v>
      </c>
      <c r="Y16">
        <f t="shared" si="4"/>
        <v>12</v>
      </c>
      <c r="Z16">
        <f t="shared" si="5"/>
        <v>18</v>
      </c>
    </row>
    <row r="17" spans="1:26" ht="28.8" x14ac:dyDescent="0.3">
      <c r="A17">
        <v>1592</v>
      </c>
      <c r="B17" s="3" t="s">
        <v>1593</v>
      </c>
      <c r="C17" s="3" t="s">
        <v>5702</v>
      </c>
      <c r="D17">
        <v>25</v>
      </c>
      <c r="E17">
        <v>0</v>
      </c>
      <c r="F17" t="s">
        <v>8221</v>
      </c>
      <c r="G17" t="s">
        <v>8224</v>
      </c>
      <c r="H17" t="s">
        <v>8246</v>
      </c>
      <c r="I17">
        <v>1427503485</v>
      </c>
      <c r="J17" s="11">
        <f>(((I17/60)/60)/24)+DATE(1970,1,1)+(-8/24)</f>
        <v>42090.697743055549</v>
      </c>
      <c r="K17">
        <v>1423619085</v>
      </c>
      <c r="L17" s="11">
        <f>(((K17/60)/60)/24)+DATE(1970,1,1)+(-8/24)</f>
        <v>42045.73940972222</v>
      </c>
      <c r="M17" t="b">
        <v>0</v>
      </c>
      <c r="N17">
        <v>0</v>
      </c>
      <c r="O17" t="b">
        <v>0</v>
      </c>
      <c r="P17" t="s">
        <v>8291</v>
      </c>
      <c r="Q17" s="6">
        <f>E17/D17</f>
        <v>0</v>
      </c>
      <c r="R17" s="7" t="str">
        <f>IFERROR(E17/N17,"N/A")</f>
        <v>N/A</v>
      </c>
      <c r="S17" t="str">
        <f>LEFT(P17,SEARCH("/",P17,1)-1)</f>
        <v>photography</v>
      </c>
      <c r="T17" t="str">
        <f>RIGHT(P17,(LEN(P17)-SEARCH("/",P17)))</f>
        <v>places</v>
      </c>
      <c r="Y17">
        <f t="shared" si="4"/>
        <v>12</v>
      </c>
      <c r="Z17">
        <f t="shared" si="5"/>
        <v>18</v>
      </c>
    </row>
    <row r="18" spans="1:26" ht="43.2" x14ac:dyDescent="0.3">
      <c r="A18">
        <v>1877</v>
      </c>
      <c r="B18" s="3" t="s">
        <v>1878</v>
      </c>
      <c r="C18" s="3" t="s">
        <v>5987</v>
      </c>
      <c r="D18">
        <v>60</v>
      </c>
      <c r="E18">
        <v>0</v>
      </c>
      <c r="F18" t="s">
        <v>8221</v>
      </c>
      <c r="G18" t="s">
        <v>8224</v>
      </c>
      <c r="H18" t="s">
        <v>8246</v>
      </c>
      <c r="I18">
        <v>1425170525</v>
      </c>
      <c r="J18" s="11">
        <f>(((I18/60)/60)/24)+DATE(1970,1,1)+(-8/24)</f>
        <v>42063.695891203701</v>
      </c>
      <c r="K18">
        <v>1422664925</v>
      </c>
      <c r="L18" s="11">
        <f>(((K18/60)/60)/24)+DATE(1970,1,1)+(-8/24)</f>
        <v>42034.695891203701</v>
      </c>
      <c r="M18" t="b">
        <v>0</v>
      </c>
      <c r="N18">
        <v>0</v>
      </c>
      <c r="O18" t="b">
        <v>0</v>
      </c>
      <c r="P18" t="s">
        <v>8283</v>
      </c>
      <c r="Q18" s="6">
        <f>E18/D18</f>
        <v>0</v>
      </c>
      <c r="R18" s="7" t="str">
        <f>IFERROR(E18/N18,"N/A")</f>
        <v>N/A</v>
      </c>
      <c r="S18" t="str">
        <f>LEFT(P18,SEARCH("/",P18,1)-1)</f>
        <v>games</v>
      </c>
      <c r="T18" t="str">
        <f>RIGHT(P18,(LEN(P18)-SEARCH("/",P18)))</f>
        <v>mobile games</v>
      </c>
      <c r="Y18">
        <f t="shared" si="4"/>
        <v>6</v>
      </c>
      <c r="Z18">
        <f t="shared" si="5"/>
        <v>18</v>
      </c>
    </row>
    <row r="19" spans="1:26" ht="43.2" x14ac:dyDescent="0.3">
      <c r="A19">
        <v>1071</v>
      </c>
      <c r="B19" s="3" t="s">
        <v>1072</v>
      </c>
      <c r="C19" s="3" t="s">
        <v>5181</v>
      </c>
      <c r="D19">
        <v>100</v>
      </c>
      <c r="E19">
        <v>0</v>
      </c>
      <c r="F19" t="s">
        <v>8221</v>
      </c>
      <c r="G19" t="s">
        <v>8234</v>
      </c>
      <c r="H19" t="s">
        <v>8254</v>
      </c>
      <c r="I19">
        <v>1447787093</v>
      </c>
      <c r="J19" s="11">
        <f>(((I19/60)/60)/24)+DATE(1970,1,1)+(-8/24)</f>
        <v>42325.461724537039</v>
      </c>
      <c r="K19">
        <v>1445191493</v>
      </c>
      <c r="L19" s="11">
        <f>(((K19/60)/60)/24)+DATE(1970,1,1)+(-8/24)</f>
        <v>42295.420057870368</v>
      </c>
      <c r="M19" t="b">
        <v>0</v>
      </c>
      <c r="N19">
        <v>0</v>
      </c>
      <c r="O19" t="b">
        <v>0</v>
      </c>
      <c r="P19" t="s">
        <v>8282</v>
      </c>
      <c r="Q19" s="6">
        <f>E19/D19</f>
        <v>0</v>
      </c>
      <c r="R19" s="7" t="str">
        <f>IFERROR(E19/N19,"N/A")</f>
        <v>N/A</v>
      </c>
      <c r="S19" t="str">
        <f>LEFT(P19,SEARCH("/",P19,1)-1)</f>
        <v>games</v>
      </c>
      <c r="T19" t="str">
        <f>RIGHT(P19,(LEN(P19)-SEARCH("/",P19)))</f>
        <v>video games</v>
      </c>
      <c r="Y19">
        <f t="shared" si="4"/>
        <v>6</v>
      </c>
      <c r="Z19">
        <f t="shared" si="5"/>
        <v>17</v>
      </c>
    </row>
    <row r="20" spans="1:26" ht="43.2" x14ac:dyDescent="0.3">
      <c r="A20">
        <v>2148</v>
      </c>
      <c r="B20" s="3" t="s">
        <v>2149</v>
      </c>
      <c r="C20" s="3" t="s">
        <v>6258</v>
      </c>
      <c r="D20">
        <v>100</v>
      </c>
      <c r="E20">
        <v>2</v>
      </c>
      <c r="F20" t="s">
        <v>8221</v>
      </c>
      <c r="G20" t="s">
        <v>8225</v>
      </c>
      <c r="H20" t="s">
        <v>8247</v>
      </c>
      <c r="I20">
        <v>1427992582</v>
      </c>
      <c r="J20" s="11">
        <f>(((I20/60)/60)/24)+DATE(1970,1,1)+(-8/24)</f>
        <v>42096.358587962961</v>
      </c>
      <c r="K20">
        <v>1425404182</v>
      </c>
      <c r="L20" s="11">
        <f>(((K20/60)/60)/24)+DATE(1970,1,1)+(-8/24)</f>
        <v>42066.400254629632</v>
      </c>
      <c r="M20" t="b">
        <v>0</v>
      </c>
      <c r="N20">
        <v>2</v>
      </c>
      <c r="O20" t="b">
        <v>0</v>
      </c>
      <c r="P20" t="s">
        <v>8282</v>
      </c>
      <c r="Q20" s="6">
        <f>E20/D20</f>
        <v>0.02</v>
      </c>
      <c r="R20" s="7">
        <f>IFERROR(E20/N20,"N/A")</f>
        <v>1</v>
      </c>
      <c r="S20" t="str">
        <f>LEFT(P20,SEARCH("/",P20,1)-1)</f>
        <v>games</v>
      </c>
      <c r="T20" t="str">
        <f>RIGHT(P20,(LEN(P20)-SEARCH("/",P20)))</f>
        <v>video games</v>
      </c>
      <c r="Y20">
        <f t="shared" si="4"/>
        <v>6</v>
      </c>
      <c r="Z20">
        <f t="shared" si="5"/>
        <v>17</v>
      </c>
    </row>
    <row r="21" spans="1:26" ht="43.2" x14ac:dyDescent="0.3">
      <c r="A21">
        <v>3745</v>
      </c>
      <c r="B21" s="3" t="s">
        <v>3742</v>
      </c>
      <c r="C21" s="3" t="s">
        <v>7855</v>
      </c>
      <c r="D21">
        <v>100</v>
      </c>
      <c r="E21">
        <v>10</v>
      </c>
      <c r="F21" t="s">
        <v>8221</v>
      </c>
      <c r="G21" t="s">
        <v>8224</v>
      </c>
      <c r="H21" t="s">
        <v>8246</v>
      </c>
      <c r="I21">
        <v>1407689102</v>
      </c>
      <c r="J21" s="11">
        <f>(((I21/60)/60)/24)+DATE(1970,1,1)+(-8/24)</f>
        <v>41861.364606481482</v>
      </c>
      <c r="K21">
        <v>1405097102</v>
      </c>
      <c r="L21" s="11">
        <f>(((K21/60)/60)/24)+DATE(1970,1,1)+(-8/24)</f>
        <v>41831.364606481482</v>
      </c>
      <c r="M21" t="b">
        <v>0</v>
      </c>
      <c r="N21">
        <v>1</v>
      </c>
      <c r="O21" t="b">
        <v>0</v>
      </c>
      <c r="P21" t="s">
        <v>8271</v>
      </c>
      <c r="Q21" s="6">
        <f>E21/D21</f>
        <v>0.1</v>
      </c>
      <c r="R21" s="7">
        <f>IFERROR(E21/N21,"N/A")</f>
        <v>10</v>
      </c>
      <c r="S21" t="str">
        <f>LEFT(P21,SEARCH("/",P21,1)-1)</f>
        <v>theater</v>
      </c>
      <c r="T21" t="str">
        <f>RIGHT(P21,(LEN(P21)-SEARCH("/",P21)))</f>
        <v>plays</v>
      </c>
      <c r="Y21">
        <f t="shared" si="4"/>
        <v>8</v>
      </c>
      <c r="Z21">
        <f t="shared" si="5"/>
        <v>13</v>
      </c>
    </row>
    <row r="22" spans="1:26" ht="28.8" x14ac:dyDescent="0.3">
      <c r="A22">
        <v>1420</v>
      </c>
      <c r="B22" s="3" t="s">
        <v>1421</v>
      </c>
      <c r="C22" s="3" t="s">
        <v>5530</v>
      </c>
      <c r="D22">
        <v>110</v>
      </c>
      <c r="E22">
        <v>3</v>
      </c>
      <c r="F22" t="s">
        <v>8221</v>
      </c>
      <c r="G22" t="s">
        <v>8224</v>
      </c>
      <c r="H22" t="s">
        <v>8246</v>
      </c>
      <c r="I22">
        <v>1467129686</v>
      </c>
      <c r="J22" s="11">
        <f>(((I22/60)/60)/24)+DATE(1970,1,1)+(-8/24)</f>
        <v>42549.334328703706</v>
      </c>
      <c r="K22">
        <v>1464969686</v>
      </c>
      <c r="L22" s="11">
        <f>(((K22/60)/60)/24)+DATE(1970,1,1)+(-8/24)</f>
        <v>42524.334328703706</v>
      </c>
      <c r="M22" t="b">
        <v>0</v>
      </c>
      <c r="N22">
        <v>3</v>
      </c>
      <c r="O22" t="b">
        <v>0</v>
      </c>
      <c r="P22" t="s">
        <v>8287</v>
      </c>
      <c r="Q22" s="6">
        <f>E22/D22</f>
        <v>2.7272727272727271E-2</v>
      </c>
      <c r="R22" s="7">
        <f>IFERROR(E22/N22,"N/A")</f>
        <v>1</v>
      </c>
      <c r="S22" t="str">
        <f>LEFT(P22,SEARCH("/",P22,1)-1)</f>
        <v>publishing</v>
      </c>
      <c r="T22" t="str">
        <f>RIGHT(P22,(LEN(P22)-SEARCH("/",P22)))</f>
        <v>translations</v>
      </c>
      <c r="Y22">
        <f t="shared" si="4"/>
        <v>11</v>
      </c>
      <c r="Z22">
        <f t="shared" si="5"/>
        <v>23</v>
      </c>
    </row>
    <row r="23" spans="1:26" ht="43.2" x14ac:dyDescent="0.3">
      <c r="A23">
        <v>4082</v>
      </c>
      <c r="B23" s="3" t="s">
        <v>4078</v>
      </c>
      <c r="C23" s="3" t="s">
        <v>8185</v>
      </c>
      <c r="D23">
        <v>150</v>
      </c>
      <c r="E23">
        <v>3</v>
      </c>
      <c r="F23" t="s">
        <v>8221</v>
      </c>
      <c r="G23" t="s">
        <v>8224</v>
      </c>
      <c r="H23" t="s">
        <v>8246</v>
      </c>
      <c r="I23">
        <v>1447542000</v>
      </c>
      <c r="J23" s="11">
        <f>(((I23/60)/60)/24)+DATE(1970,1,1)+(-8/24)</f>
        <v>42322.624999999993</v>
      </c>
      <c r="K23">
        <v>1446179553</v>
      </c>
      <c r="L23" s="11">
        <f>(((K23/60)/60)/24)+DATE(1970,1,1)+(-8/24)</f>
        <v>42306.855937499997</v>
      </c>
      <c r="M23" t="b">
        <v>0</v>
      </c>
      <c r="N23">
        <v>2</v>
      </c>
      <c r="O23" t="b">
        <v>0</v>
      </c>
      <c r="P23" t="s">
        <v>8271</v>
      </c>
      <c r="Q23" s="6">
        <f>E23/D23</f>
        <v>0.02</v>
      </c>
      <c r="R23" s="7">
        <f>IFERROR(E23/N23,"N/A")</f>
        <v>1.5</v>
      </c>
      <c r="S23" t="str">
        <f>LEFT(P23,SEARCH("/",P23,1)-1)</f>
        <v>theater</v>
      </c>
      <c r="T23" t="str">
        <f>RIGHT(P23,(LEN(P23)-SEARCH("/",P23)))</f>
        <v>plays</v>
      </c>
      <c r="Y23">
        <f t="shared" si="4"/>
        <v>8</v>
      </c>
      <c r="Z23">
        <f t="shared" si="5"/>
        <v>13</v>
      </c>
    </row>
    <row r="24" spans="1:26" ht="43.2" x14ac:dyDescent="0.3">
      <c r="A24">
        <v>3925</v>
      </c>
      <c r="B24" s="3" t="s">
        <v>3922</v>
      </c>
      <c r="C24" s="3" t="s">
        <v>8033</v>
      </c>
      <c r="D24">
        <v>150</v>
      </c>
      <c r="E24">
        <v>15</v>
      </c>
      <c r="F24" t="s">
        <v>8221</v>
      </c>
      <c r="G24" t="s">
        <v>8224</v>
      </c>
      <c r="H24" t="s">
        <v>8246</v>
      </c>
      <c r="I24">
        <v>1406753639</v>
      </c>
      <c r="J24" s="11">
        <f>(((I24/60)/60)/24)+DATE(1970,1,1)+(-8/24)</f>
        <v>41850.537488425922</v>
      </c>
      <c r="K24">
        <v>1404161639</v>
      </c>
      <c r="L24" s="11">
        <f>(((K24/60)/60)/24)+DATE(1970,1,1)+(-8/24)</f>
        <v>41820.537488425922</v>
      </c>
      <c r="M24" t="b">
        <v>0</v>
      </c>
      <c r="N24">
        <v>3</v>
      </c>
      <c r="O24" t="b">
        <v>0</v>
      </c>
      <c r="P24" t="s">
        <v>8271</v>
      </c>
      <c r="Q24" s="6">
        <f>E24/D24</f>
        <v>0.1</v>
      </c>
      <c r="R24" s="7">
        <f>IFERROR(E24/N24,"N/A")</f>
        <v>5</v>
      </c>
      <c r="S24" t="str">
        <f>LEFT(P24,SEARCH("/",P24,1)-1)</f>
        <v>theater</v>
      </c>
      <c r="T24" t="str">
        <f>RIGHT(P24,(LEN(P24)-SEARCH("/",P24)))</f>
        <v>plays</v>
      </c>
      <c r="Y24">
        <f t="shared" si="4"/>
        <v>8</v>
      </c>
      <c r="Z24">
        <f t="shared" si="5"/>
        <v>13</v>
      </c>
    </row>
    <row r="25" spans="1:26" ht="28.8" x14ac:dyDescent="0.3">
      <c r="A25">
        <v>3735</v>
      </c>
      <c r="B25" s="3" t="s">
        <v>3732</v>
      </c>
      <c r="C25" s="3" t="s">
        <v>7845</v>
      </c>
      <c r="D25">
        <v>150</v>
      </c>
      <c r="E25">
        <v>20</v>
      </c>
      <c r="F25" t="s">
        <v>8221</v>
      </c>
      <c r="G25" t="s">
        <v>8225</v>
      </c>
      <c r="H25" t="s">
        <v>8247</v>
      </c>
      <c r="I25">
        <v>1432831089</v>
      </c>
      <c r="J25" s="11">
        <f>(((I25/60)/60)/24)+DATE(1970,1,1)+(-8/24)</f>
        <v>42152.359826388885</v>
      </c>
      <c r="K25">
        <v>1430239089</v>
      </c>
      <c r="L25" s="11">
        <f>(((K25/60)/60)/24)+DATE(1970,1,1)+(-8/24)</f>
        <v>42122.359826388885</v>
      </c>
      <c r="M25" t="b">
        <v>0</v>
      </c>
      <c r="N25">
        <v>2</v>
      </c>
      <c r="O25" t="b">
        <v>0</v>
      </c>
      <c r="P25" t="s">
        <v>8271</v>
      </c>
      <c r="Q25" s="6">
        <f>E25/D25</f>
        <v>0.13333333333333333</v>
      </c>
      <c r="R25" s="7">
        <f>IFERROR(E25/N25,"N/A")</f>
        <v>10</v>
      </c>
      <c r="S25" t="str">
        <f>LEFT(P25,SEARCH("/",P25,1)-1)</f>
        <v>theater</v>
      </c>
      <c r="T25" t="str">
        <f>RIGHT(P25,(LEN(P25)-SEARCH("/",P25)))</f>
        <v>plays</v>
      </c>
      <c r="Y25">
        <f t="shared" si="4"/>
        <v>8</v>
      </c>
      <c r="Z25">
        <f t="shared" si="5"/>
        <v>13</v>
      </c>
    </row>
    <row r="26" spans="1:26" ht="43.2" x14ac:dyDescent="0.3">
      <c r="A26">
        <v>225</v>
      </c>
      <c r="B26" s="3" t="s">
        <v>227</v>
      </c>
      <c r="C26" s="3" t="s">
        <v>4335</v>
      </c>
      <c r="D26">
        <v>200</v>
      </c>
      <c r="E26">
        <v>0</v>
      </c>
      <c r="F26" t="s">
        <v>8221</v>
      </c>
      <c r="G26" t="s">
        <v>8224</v>
      </c>
      <c r="H26" t="s">
        <v>8246</v>
      </c>
      <c r="I26">
        <v>1460153054</v>
      </c>
      <c r="J26" s="11">
        <f>(((I26/60)/60)/24)+DATE(1970,1,1)+(-8/24)</f>
        <v>42468.586273148147</v>
      </c>
      <c r="K26">
        <v>1457564654</v>
      </c>
      <c r="L26" s="11">
        <f>(((K26/60)/60)/24)+DATE(1970,1,1)+(-8/24)</f>
        <v>42438.627939814811</v>
      </c>
      <c r="M26" t="b">
        <v>0</v>
      </c>
      <c r="N26">
        <v>0</v>
      </c>
      <c r="O26" t="b">
        <v>0</v>
      </c>
      <c r="P26" t="s">
        <v>8268</v>
      </c>
      <c r="Q26" s="6">
        <f>E26/D26</f>
        <v>0</v>
      </c>
      <c r="R26" s="7" t="str">
        <f>IFERROR(E26/N26,"N/A")</f>
        <v>N/A</v>
      </c>
      <c r="S26" t="str">
        <f>LEFT(P26,SEARCH("/",P26,1)-1)</f>
        <v>film &amp; video</v>
      </c>
      <c r="T26" t="str">
        <f>RIGHT(P26,(LEN(P26)-SEARCH("/",P26)))</f>
        <v>drama</v>
      </c>
      <c r="Y26">
        <f t="shared" si="4"/>
        <v>13</v>
      </c>
      <c r="Z26">
        <f t="shared" si="5"/>
        <v>18</v>
      </c>
    </row>
    <row r="27" spans="1:26" ht="43.2" x14ac:dyDescent="0.3">
      <c r="A27">
        <v>2886</v>
      </c>
      <c r="B27" s="3" t="s">
        <v>2886</v>
      </c>
      <c r="C27" s="3" t="s">
        <v>6996</v>
      </c>
      <c r="D27">
        <v>200</v>
      </c>
      <c r="E27">
        <v>10</v>
      </c>
      <c r="F27" t="s">
        <v>8221</v>
      </c>
      <c r="G27" t="s">
        <v>8224</v>
      </c>
      <c r="H27" t="s">
        <v>8246</v>
      </c>
      <c r="I27">
        <v>1442635140</v>
      </c>
      <c r="J27" s="11">
        <f>(((I27/60)/60)/24)+DATE(1970,1,1)+(-8/24)</f>
        <v>42265.832638888889</v>
      </c>
      <c r="K27">
        <v>1442243484</v>
      </c>
      <c r="L27" s="11">
        <f>(((K27/60)/60)/24)+DATE(1970,1,1)+(-8/24)</f>
        <v>42261.299583333333</v>
      </c>
      <c r="M27" t="b">
        <v>0</v>
      </c>
      <c r="N27">
        <v>1</v>
      </c>
      <c r="O27" t="b">
        <v>0</v>
      </c>
      <c r="P27" t="s">
        <v>8271</v>
      </c>
      <c r="Q27" s="6">
        <f>E27/D27</f>
        <v>0.05</v>
      </c>
      <c r="R27" s="7">
        <f>IFERROR(E27/N27,"N/A")</f>
        <v>10</v>
      </c>
      <c r="S27" t="str">
        <f>LEFT(P27,SEARCH("/",P27,1)-1)</f>
        <v>theater</v>
      </c>
      <c r="T27" t="str">
        <f>RIGHT(P27,(LEN(P27)-SEARCH("/",P27)))</f>
        <v>plays</v>
      </c>
      <c r="Y27">
        <f t="shared" si="4"/>
        <v>8</v>
      </c>
      <c r="Z27">
        <f t="shared" si="5"/>
        <v>13</v>
      </c>
    </row>
    <row r="28" spans="1:26" ht="43.2" x14ac:dyDescent="0.3">
      <c r="A28">
        <v>1091</v>
      </c>
      <c r="B28" s="3" t="s">
        <v>1092</v>
      </c>
      <c r="C28" s="3" t="s">
        <v>5201</v>
      </c>
      <c r="D28">
        <v>200</v>
      </c>
      <c r="E28">
        <v>25</v>
      </c>
      <c r="F28" t="s">
        <v>8221</v>
      </c>
      <c r="G28" t="s">
        <v>8225</v>
      </c>
      <c r="H28" t="s">
        <v>8247</v>
      </c>
      <c r="I28">
        <v>1460313672</v>
      </c>
      <c r="J28" s="11">
        <f>(((I28/60)/60)/24)+DATE(1970,1,1)+(-8/24)</f>
        <v>42470.44527777777</v>
      </c>
      <c r="K28">
        <v>1457725272</v>
      </c>
      <c r="L28" s="11">
        <f>(((K28/60)/60)/24)+DATE(1970,1,1)+(-8/24)</f>
        <v>42440.486944444441</v>
      </c>
      <c r="M28" t="b">
        <v>0</v>
      </c>
      <c r="N28">
        <v>2</v>
      </c>
      <c r="O28" t="b">
        <v>0</v>
      </c>
      <c r="P28" t="s">
        <v>8282</v>
      </c>
      <c r="Q28" s="6">
        <f>E28/D28</f>
        <v>0.125</v>
      </c>
      <c r="R28" s="7">
        <f>IFERROR(E28/N28,"N/A")</f>
        <v>12.5</v>
      </c>
      <c r="S28" t="str">
        <f>LEFT(P28,SEARCH("/",P28,1)-1)</f>
        <v>games</v>
      </c>
      <c r="T28" t="str">
        <f>RIGHT(P28,(LEN(P28)-SEARCH("/",P28)))</f>
        <v>video games</v>
      </c>
      <c r="Y28">
        <f t="shared" si="4"/>
        <v>6</v>
      </c>
      <c r="Z28">
        <f t="shared" si="5"/>
        <v>17</v>
      </c>
    </row>
    <row r="29" spans="1:26" ht="43.2" x14ac:dyDescent="0.3">
      <c r="A29">
        <v>3995</v>
      </c>
      <c r="B29" s="3" t="s">
        <v>3991</v>
      </c>
      <c r="C29" s="3" t="s">
        <v>8101</v>
      </c>
      <c r="D29">
        <v>200</v>
      </c>
      <c r="E29">
        <v>70</v>
      </c>
      <c r="F29" t="s">
        <v>8221</v>
      </c>
      <c r="G29" t="s">
        <v>8225</v>
      </c>
      <c r="H29" t="s">
        <v>8247</v>
      </c>
      <c r="I29">
        <v>1423913220</v>
      </c>
      <c r="J29" s="11">
        <f>(((I29/60)/60)/24)+DATE(1970,1,1)+(-8/24)</f>
        <v>42049.143749999996</v>
      </c>
      <c r="K29">
        <v>1421339077</v>
      </c>
      <c r="L29" s="11">
        <f>(((K29/60)/60)/24)+DATE(1970,1,1)+(-8/24)</f>
        <v>42019.350428240738</v>
      </c>
      <c r="M29" t="b">
        <v>0</v>
      </c>
      <c r="N29">
        <v>4</v>
      </c>
      <c r="O29" t="b">
        <v>0</v>
      </c>
      <c r="P29" t="s">
        <v>8271</v>
      </c>
      <c r="Q29" s="6">
        <f>E29/D29</f>
        <v>0.35</v>
      </c>
      <c r="R29" s="7">
        <f>IFERROR(E29/N29,"N/A")</f>
        <v>17.5</v>
      </c>
      <c r="S29" t="str">
        <f>LEFT(P29,SEARCH("/",P29,1)-1)</f>
        <v>theater</v>
      </c>
      <c r="T29" t="str">
        <f>RIGHT(P29,(LEN(P29)-SEARCH("/",P29)))</f>
        <v>plays</v>
      </c>
      <c r="Y29">
        <f t="shared" si="4"/>
        <v>8</v>
      </c>
      <c r="Z29">
        <f t="shared" si="5"/>
        <v>13</v>
      </c>
    </row>
    <row r="30" spans="1:26" ht="43.2" x14ac:dyDescent="0.3">
      <c r="A30">
        <v>3188</v>
      </c>
      <c r="B30" s="3" t="s">
        <v>3188</v>
      </c>
      <c r="C30" s="3" t="s">
        <v>7298</v>
      </c>
      <c r="D30">
        <v>200</v>
      </c>
      <c r="E30">
        <v>130</v>
      </c>
      <c r="F30" t="s">
        <v>8221</v>
      </c>
      <c r="G30" t="s">
        <v>8225</v>
      </c>
      <c r="H30" t="s">
        <v>8247</v>
      </c>
      <c r="I30">
        <v>1433930302</v>
      </c>
      <c r="J30" s="11">
        <f>(((I30/60)/60)/24)+DATE(1970,1,1)+(-8/24)</f>
        <v>42165.082199074073</v>
      </c>
      <c r="K30">
        <v>1432115902</v>
      </c>
      <c r="L30" s="11">
        <f>(((K30/60)/60)/24)+DATE(1970,1,1)+(-8/24)</f>
        <v>42144.082199074073</v>
      </c>
      <c r="M30" t="b">
        <v>0</v>
      </c>
      <c r="N30">
        <v>9</v>
      </c>
      <c r="O30" t="b">
        <v>0</v>
      </c>
      <c r="P30" t="s">
        <v>8305</v>
      </c>
      <c r="Q30" s="6">
        <f>E30/D30</f>
        <v>0.65</v>
      </c>
      <c r="R30" s="7">
        <f>IFERROR(E30/N30,"N/A")</f>
        <v>14.444444444444445</v>
      </c>
      <c r="S30" t="str">
        <f>LEFT(P30,SEARCH("/",P30,1)-1)</f>
        <v>theater</v>
      </c>
      <c r="T30" t="str">
        <f>RIGHT(P30,(LEN(P30)-SEARCH("/",P30)))</f>
        <v>musical</v>
      </c>
      <c r="Y30">
        <f t="shared" si="4"/>
        <v>8</v>
      </c>
      <c r="Z30">
        <f t="shared" si="5"/>
        <v>15</v>
      </c>
    </row>
    <row r="31" spans="1:26" ht="43.2" x14ac:dyDescent="0.3">
      <c r="A31">
        <v>4078</v>
      </c>
      <c r="B31" s="3" t="s">
        <v>4074</v>
      </c>
      <c r="C31" s="3" t="s">
        <v>8181</v>
      </c>
      <c r="D31">
        <v>250</v>
      </c>
      <c r="E31">
        <v>0</v>
      </c>
      <c r="F31" t="s">
        <v>8221</v>
      </c>
      <c r="G31" t="s">
        <v>8225</v>
      </c>
      <c r="H31" t="s">
        <v>8247</v>
      </c>
      <c r="I31">
        <v>1485543242</v>
      </c>
      <c r="J31" s="11">
        <f>(((I31/60)/60)/24)+DATE(1970,1,1)+(-8/24)</f>
        <v>42762.454189814809</v>
      </c>
      <c r="K31">
        <v>1482951242</v>
      </c>
      <c r="L31" s="11">
        <f>(((K31/60)/60)/24)+DATE(1970,1,1)+(-8/24)</f>
        <v>42732.454189814809</v>
      </c>
      <c r="M31" t="b">
        <v>0</v>
      </c>
      <c r="N31">
        <v>0</v>
      </c>
      <c r="O31" t="b">
        <v>0</v>
      </c>
      <c r="P31" t="s">
        <v>8271</v>
      </c>
      <c r="Q31" s="6">
        <f>E31/D31</f>
        <v>0</v>
      </c>
      <c r="R31" s="7" t="str">
        <f>IFERROR(E31/N31,"N/A")</f>
        <v>N/A</v>
      </c>
      <c r="S31" t="str">
        <f>LEFT(P31,SEARCH("/",P31,1)-1)</f>
        <v>theater</v>
      </c>
      <c r="T31" t="str">
        <f>RIGHT(P31,(LEN(P31)-SEARCH("/",P31)))</f>
        <v>plays</v>
      </c>
      <c r="Y31">
        <f t="shared" si="4"/>
        <v>8</v>
      </c>
      <c r="Z31">
        <f t="shared" si="5"/>
        <v>13</v>
      </c>
    </row>
    <row r="32" spans="1:26" ht="28.8" x14ac:dyDescent="0.3">
      <c r="A32">
        <v>2154</v>
      </c>
      <c r="B32" s="3" t="s">
        <v>2155</v>
      </c>
      <c r="C32" s="3" t="s">
        <v>6264</v>
      </c>
      <c r="D32">
        <v>250</v>
      </c>
      <c r="E32">
        <v>2</v>
      </c>
      <c r="F32" t="s">
        <v>8221</v>
      </c>
      <c r="G32" t="s">
        <v>8224</v>
      </c>
      <c r="H32" t="s">
        <v>8246</v>
      </c>
      <c r="I32">
        <v>1390921827</v>
      </c>
      <c r="J32" s="11">
        <f>(((I32/60)/60)/24)+DATE(1970,1,1)+(-8/24)</f>
        <v>41667.29892361111</v>
      </c>
      <c r="K32">
        <v>1389193827</v>
      </c>
      <c r="L32" s="11">
        <f>(((K32/60)/60)/24)+DATE(1970,1,1)+(-8/24)</f>
        <v>41647.29892361111</v>
      </c>
      <c r="M32" t="b">
        <v>0</v>
      </c>
      <c r="N32">
        <v>2</v>
      </c>
      <c r="O32" t="b">
        <v>0</v>
      </c>
      <c r="P32" t="s">
        <v>8282</v>
      </c>
      <c r="Q32" s="6">
        <f>E32/D32</f>
        <v>8.0000000000000002E-3</v>
      </c>
      <c r="R32" s="7">
        <f>IFERROR(E32/N32,"N/A")</f>
        <v>1</v>
      </c>
      <c r="S32" t="str">
        <f>LEFT(P32,SEARCH("/",P32,1)-1)</f>
        <v>games</v>
      </c>
      <c r="T32" t="str">
        <f>RIGHT(P32,(LEN(P32)-SEARCH("/",P32)))</f>
        <v>video games</v>
      </c>
      <c r="Y32">
        <f t="shared" si="4"/>
        <v>6</v>
      </c>
      <c r="Z32">
        <f t="shared" si="5"/>
        <v>17</v>
      </c>
    </row>
    <row r="33" spans="1:26" ht="43.2" x14ac:dyDescent="0.3">
      <c r="A33">
        <v>4011</v>
      </c>
      <c r="B33" s="3" t="s">
        <v>4007</v>
      </c>
      <c r="C33" s="3" t="s">
        <v>8116</v>
      </c>
      <c r="D33">
        <v>250</v>
      </c>
      <c r="E33">
        <v>19</v>
      </c>
      <c r="F33" t="s">
        <v>8221</v>
      </c>
      <c r="G33" t="s">
        <v>8225</v>
      </c>
      <c r="H33" t="s">
        <v>8247</v>
      </c>
      <c r="I33">
        <v>1422450278</v>
      </c>
      <c r="J33" s="11">
        <f>(((I33/60)/60)/24)+DATE(1970,1,1)+(-8/24)</f>
        <v>42032.211550925924</v>
      </c>
      <c r="K33">
        <v>1419858278</v>
      </c>
      <c r="L33" s="11">
        <f>(((K33/60)/60)/24)+DATE(1970,1,1)+(-8/24)</f>
        <v>42002.211550925924</v>
      </c>
      <c r="M33" t="b">
        <v>0</v>
      </c>
      <c r="N33">
        <v>4</v>
      </c>
      <c r="O33" t="b">
        <v>0</v>
      </c>
      <c r="P33" t="s">
        <v>8271</v>
      </c>
      <c r="Q33" s="6">
        <f>E33/D33</f>
        <v>7.5999999999999998E-2</v>
      </c>
      <c r="R33" s="7">
        <f>IFERROR(E33/N33,"N/A")</f>
        <v>4.75</v>
      </c>
      <c r="S33" t="str">
        <f>LEFT(P33,SEARCH("/",P33,1)-1)</f>
        <v>theater</v>
      </c>
      <c r="T33" t="str">
        <f>RIGHT(P33,(LEN(P33)-SEARCH("/",P33)))</f>
        <v>plays</v>
      </c>
      <c r="Y33">
        <f t="shared" si="4"/>
        <v>8</v>
      </c>
      <c r="Z33">
        <f t="shared" si="5"/>
        <v>13</v>
      </c>
    </row>
    <row r="34" spans="1:26" ht="43.2" x14ac:dyDescent="0.3">
      <c r="A34">
        <v>2861</v>
      </c>
      <c r="B34" s="3" t="s">
        <v>2861</v>
      </c>
      <c r="C34" s="3" t="s">
        <v>6971</v>
      </c>
      <c r="D34">
        <v>250</v>
      </c>
      <c r="E34">
        <v>80</v>
      </c>
      <c r="F34" t="s">
        <v>8221</v>
      </c>
      <c r="G34" t="s">
        <v>8226</v>
      </c>
      <c r="H34" t="s">
        <v>8248</v>
      </c>
      <c r="I34">
        <v>1443103848</v>
      </c>
      <c r="J34" s="11">
        <f>(((I34/60)/60)/24)+DATE(1970,1,1)+(-8/24)</f>
        <v>42271.2575</v>
      </c>
      <c r="K34">
        <v>1441894248</v>
      </c>
      <c r="L34" s="11">
        <f>(((K34/60)/60)/24)+DATE(1970,1,1)+(-8/24)</f>
        <v>42257.2575</v>
      </c>
      <c r="M34" t="b">
        <v>0</v>
      </c>
      <c r="N34">
        <v>3</v>
      </c>
      <c r="O34" t="b">
        <v>0</v>
      </c>
      <c r="P34" t="s">
        <v>8271</v>
      </c>
      <c r="Q34" s="6">
        <f>E34/D34</f>
        <v>0.32</v>
      </c>
      <c r="R34" s="7">
        <f>IFERROR(E34/N34,"N/A")</f>
        <v>26.666666666666668</v>
      </c>
      <c r="S34" t="str">
        <f>LEFT(P34,SEARCH("/",P34,1)-1)</f>
        <v>theater</v>
      </c>
      <c r="T34" t="str">
        <f>RIGHT(P34,(LEN(P34)-SEARCH("/",P34)))</f>
        <v>plays</v>
      </c>
      <c r="Y34">
        <f t="shared" si="4"/>
        <v>8</v>
      </c>
      <c r="Z34">
        <f t="shared" si="5"/>
        <v>13</v>
      </c>
    </row>
    <row r="35" spans="1:26" ht="43.2" x14ac:dyDescent="0.3">
      <c r="A35">
        <v>4100</v>
      </c>
      <c r="B35" s="3" t="s">
        <v>4096</v>
      </c>
      <c r="C35" s="3" t="s">
        <v>8203</v>
      </c>
      <c r="D35">
        <v>270</v>
      </c>
      <c r="E35">
        <v>0</v>
      </c>
      <c r="F35" t="s">
        <v>8221</v>
      </c>
      <c r="G35" t="s">
        <v>8224</v>
      </c>
      <c r="H35" t="s">
        <v>8246</v>
      </c>
      <c r="I35">
        <v>1414205990</v>
      </c>
      <c r="J35" s="11">
        <f>(((I35/60)/60)/24)+DATE(1970,1,1)+(-8/24)</f>
        <v>41936.791550925926</v>
      </c>
      <c r="K35">
        <v>1413341990</v>
      </c>
      <c r="L35" s="11">
        <f>(((K35/60)/60)/24)+DATE(1970,1,1)+(-8/24)</f>
        <v>41926.791550925926</v>
      </c>
      <c r="M35" t="b">
        <v>0</v>
      </c>
      <c r="N35">
        <v>0</v>
      </c>
      <c r="O35" t="b">
        <v>0</v>
      </c>
      <c r="P35" t="s">
        <v>8271</v>
      </c>
      <c r="Q35" s="6">
        <f>E35/D35</f>
        <v>0</v>
      </c>
      <c r="R35" s="7" t="str">
        <f>IFERROR(E35/N35,"N/A")</f>
        <v>N/A</v>
      </c>
      <c r="S35" t="str">
        <f>LEFT(P35,SEARCH("/",P35,1)-1)</f>
        <v>theater</v>
      </c>
      <c r="T35" t="str">
        <f>RIGHT(P35,(LEN(P35)-SEARCH("/",P35)))</f>
        <v>plays</v>
      </c>
      <c r="Y35">
        <f t="shared" si="4"/>
        <v>8</v>
      </c>
      <c r="Z35">
        <f t="shared" si="5"/>
        <v>13</v>
      </c>
    </row>
    <row r="36" spans="1:26" ht="43.2" x14ac:dyDescent="0.3">
      <c r="A36">
        <v>1876</v>
      </c>
      <c r="B36" s="3" t="s">
        <v>1877</v>
      </c>
      <c r="C36" s="3" t="s">
        <v>5986</v>
      </c>
      <c r="D36">
        <v>280</v>
      </c>
      <c r="E36">
        <v>0</v>
      </c>
      <c r="F36" t="s">
        <v>8221</v>
      </c>
      <c r="G36" t="s">
        <v>8226</v>
      </c>
      <c r="H36" t="s">
        <v>8248</v>
      </c>
      <c r="I36">
        <v>1402901405</v>
      </c>
      <c r="J36" s="11">
        <f>(((I36/60)/60)/24)+DATE(1970,1,1)+(-8/24)</f>
        <v>41805.951446759253</v>
      </c>
      <c r="K36">
        <v>1400309405</v>
      </c>
      <c r="L36" s="11">
        <f>(((K36/60)/60)/24)+DATE(1970,1,1)+(-8/24)</f>
        <v>41775.951446759253</v>
      </c>
      <c r="M36" t="b">
        <v>0</v>
      </c>
      <c r="N36">
        <v>0</v>
      </c>
      <c r="O36" t="b">
        <v>0</v>
      </c>
      <c r="P36" t="s">
        <v>8283</v>
      </c>
      <c r="Q36" s="6">
        <f>E36/D36</f>
        <v>0</v>
      </c>
      <c r="R36" s="7" t="str">
        <f>IFERROR(E36/N36,"N/A")</f>
        <v>N/A</v>
      </c>
      <c r="S36" t="str">
        <f>LEFT(P36,SEARCH("/",P36,1)-1)</f>
        <v>games</v>
      </c>
      <c r="T36" t="str">
        <f>RIGHT(P36,(LEN(P36)-SEARCH("/",P36)))</f>
        <v>mobile games</v>
      </c>
      <c r="Y36">
        <f t="shared" si="4"/>
        <v>6</v>
      </c>
      <c r="Z36">
        <f t="shared" si="5"/>
        <v>18</v>
      </c>
    </row>
    <row r="37" spans="1:26" ht="43.2" x14ac:dyDescent="0.3">
      <c r="A37">
        <v>3054</v>
      </c>
      <c r="B37" s="3" t="s">
        <v>3054</v>
      </c>
      <c r="C37" s="3" t="s">
        <v>7164</v>
      </c>
      <c r="D37">
        <v>300</v>
      </c>
      <c r="E37">
        <v>0</v>
      </c>
      <c r="F37" t="s">
        <v>8221</v>
      </c>
      <c r="G37" t="s">
        <v>8224</v>
      </c>
      <c r="H37" t="s">
        <v>8246</v>
      </c>
      <c r="I37">
        <v>1425258240</v>
      </c>
      <c r="J37" s="11">
        <f>(((I37/60)/60)/24)+DATE(1970,1,1)+(-8/24)</f>
        <v>42064.711111111108</v>
      </c>
      <c r="K37">
        <v>1422043154</v>
      </c>
      <c r="L37" s="11">
        <f>(((K37/60)/60)/24)+DATE(1970,1,1)+(-8/24)</f>
        <v>42027.499467592592</v>
      </c>
      <c r="M37" t="b">
        <v>0</v>
      </c>
      <c r="N37">
        <v>0</v>
      </c>
      <c r="O37" t="b">
        <v>0</v>
      </c>
      <c r="P37" t="s">
        <v>8303</v>
      </c>
      <c r="Q37" s="6">
        <f>E37/D37</f>
        <v>0</v>
      </c>
      <c r="R37" s="7" t="str">
        <f>IFERROR(E37/N37,"N/A")</f>
        <v>N/A</v>
      </c>
      <c r="S37" t="str">
        <f>LEFT(P37,SEARCH("/",P37,1)-1)</f>
        <v>theater</v>
      </c>
      <c r="T37" t="str">
        <f>RIGHT(P37,(LEN(P37)-SEARCH("/",P37)))</f>
        <v>spaces</v>
      </c>
      <c r="Y37">
        <f t="shared" si="4"/>
        <v>8</v>
      </c>
      <c r="Z37">
        <f t="shared" si="5"/>
        <v>14</v>
      </c>
    </row>
    <row r="38" spans="1:26" ht="43.2" x14ac:dyDescent="0.3">
      <c r="A38">
        <v>4043</v>
      </c>
      <c r="B38" s="3" t="s">
        <v>4039</v>
      </c>
      <c r="C38" s="3" t="s">
        <v>8147</v>
      </c>
      <c r="D38">
        <v>300</v>
      </c>
      <c r="E38">
        <v>0</v>
      </c>
      <c r="F38" t="s">
        <v>8221</v>
      </c>
      <c r="G38" t="s">
        <v>8229</v>
      </c>
      <c r="H38" t="s">
        <v>8251</v>
      </c>
      <c r="I38">
        <v>1416524325</v>
      </c>
      <c r="J38" s="11">
        <f>(((I38/60)/60)/24)+DATE(1970,1,1)+(-8/24)</f>
        <v>41963.624131944445</v>
      </c>
      <c r="K38">
        <v>1415228325</v>
      </c>
      <c r="L38" s="11">
        <f>(((K38/60)/60)/24)+DATE(1970,1,1)+(-8/24)</f>
        <v>41948.624131944445</v>
      </c>
      <c r="M38" t="b">
        <v>0</v>
      </c>
      <c r="N38">
        <v>0</v>
      </c>
      <c r="O38" t="b">
        <v>0</v>
      </c>
      <c r="P38" t="s">
        <v>8271</v>
      </c>
      <c r="Q38" s="6">
        <f>E38/D38</f>
        <v>0</v>
      </c>
      <c r="R38" s="7" t="str">
        <f>IFERROR(E38/N38,"N/A")</f>
        <v>N/A</v>
      </c>
      <c r="S38" t="str">
        <f>LEFT(P38,SEARCH("/",P38,1)-1)</f>
        <v>theater</v>
      </c>
      <c r="T38" t="str">
        <f>RIGHT(P38,(LEN(P38)-SEARCH("/",P38)))</f>
        <v>plays</v>
      </c>
      <c r="Y38">
        <f t="shared" si="4"/>
        <v>8</v>
      </c>
      <c r="Z38">
        <f t="shared" si="5"/>
        <v>13</v>
      </c>
    </row>
    <row r="39" spans="1:26" ht="43.2" x14ac:dyDescent="0.3">
      <c r="A39">
        <v>1093</v>
      </c>
      <c r="B39" s="3" t="s">
        <v>1094</v>
      </c>
      <c r="C39" s="3" t="s">
        <v>5203</v>
      </c>
      <c r="D39">
        <v>300</v>
      </c>
      <c r="E39">
        <v>42.25</v>
      </c>
      <c r="F39" t="s">
        <v>8221</v>
      </c>
      <c r="G39" t="s">
        <v>8229</v>
      </c>
      <c r="H39" t="s">
        <v>8251</v>
      </c>
      <c r="I39">
        <v>1455232937</v>
      </c>
      <c r="J39" s="11">
        <f>(((I39/60)/60)/24)+DATE(1970,1,1)+(-8/24)</f>
        <v>42411.640474537031</v>
      </c>
      <c r="K39">
        <v>1453936937</v>
      </c>
      <c r="L39" s="11">
        <f>(((K39/60)/60)/24)+DATE(1970,1,1)+(-8/24)</f>
        <v>42396.640474537031</v>
      </c>
      <c r="M39" t="b">
        <v>0</v>
      </c>
      <c r="N39">
        <v>4</v>
      </c>
      <c r="O39" t="b">
        <v>0</v>
      </c>
      <c r="P39" t="s">
        <v>8282</v>
      </c>
      <c r="Q39" s="6">
        <f>E39/D39</f>
        <v>0.14083333333333334</v>
      </c>
      <c r="R39" s="7">
        <f>IFERROR(E39/N39,"N/A")</f>
        <v>10.5625</v>
      </c>
      <c r="S39" t="str">
        <f>LEFT(P39,SEARCH("/",P39,1)-1)</f>
        <v>games</v>
      </c>
      <c r="T39" t="str">
        <f>RIGHT(P39,(LEN(P39)-SEARCH("/",P39)))</f>
        <v>video games</v>
      </c>
      <c r="Y39">
        <f t="shared" si="4"/>
        <v>6</v>
      </c>
      <c r="Z39">
        <f t="shared" si="5"/>
        <v>17</v>
      </c>
    </row>
    <row r="40" spans="1:26" ht="43.2" x14ac:dyDescent="0.3">
      <c r="A40">
        <v>4110</v>
      </c>
      <c r="B40" s="3" t="s">
        <v>4106</v>
      </c>
      <c r="C40" s="3" t="s">
        <v>8213</v>
      </c>
      <c r="D40">
        <v>300</v>
      </c>
      <c r="E40">
        <v>86</v>
      </c>
      <c r="F40" t="s">
        <v>8221</v>
      </c>
      <c r="G40" t="s">
        <v>8225</v>
      </c>
      <c r="H40" t="s">
        <v>8247</v>
      </c>
      <c r="I40">
        <v>1469113351</v>
      </c>
      <c r="J40" s="11">
        <f>(((I40/60)/60)/24)+DATE(1970,1,1)+(-8/24)</f>
        <v>42572.293414351843</v>
      </c>
      <c r="K40">
        <v>1463929351</v>
      </c>
      <c r="L40" s="11">
        <f>(((K40/60)/60)/24)+DATE(1970,1,1)+(-8/24)</f>
        <v>42512.293414351843</v>
      </c>
      <c r="M40" t="b">
        <v>0</v>
      </c>
      <c r="N40">
        <v>6</v>
      </c>
      <c r="O40" t="b">
        <v>0</v>
      </c>
      <c r="P40" t="s">
        <v>8271</v>
      </c>
      <c r="Q40" s="6">
        <f>E40/D40</f>
        <v>0.28666666666666668</v>
      </c>
      <c r="R40" s="7">
        <f>IFERROR(E40/N40,"N/A")</f>
        <v>14.333333333333334</v>
      </c>
      <c r="S40" t="str">
        <f>LEFT(P40,SEARCH("/",P40,1)-1)</f>
        <v>theater</v>
      </c>
      <c r="T40" t="str">
        <f>RIGHT(P40,(LEN(P40)-SEARCH("/",P40)))</f>
        <v>plays</v>
      </c>
      <c r="Y40">
        <f t="shared" si="4"/>
        <v>8</v>
      </c>
      <c r="Z40">
        <f t="shared" si="5"/>
        <v>13</v>
      </c>
    </row>
    <row r="41" spans="1:26" ht="43.2" x14ac:dyDescent="0.3">
      <c r="A41">
        <v>441</v>
      </c>
      <c r="B41" s="3" t="s">
        <v>442</v>
      </c>
      <c r="C41" s="3" t="s">
        <v>4551</v>
      </c>
      <c r="D41">
        <v>400</v>
      </c>
      <c r="E41">
        <v>0</v>
      </c>
      <c r="F41" t="s">
        <v>8221</v>
      </c>
      <c r="G41" t="s">
        <v>8225</v>
      </c>
      <c r="H41" t="s">
        <v>8247</v>
      </c>
      <c r="I41">
        <v>1383418996</v>
      </c>
      <c r="J41" s="11">
        <f>(((I41/60)/60)/24)+DATE(1970,1,1)+(-8/24)</f>
        <v>41580.460601851846</v>
      </c>
      <c r="K41">
        <v>1380826996</v>
      </c>
      <c r="L41" s="11">
        <f>(((K41/60)/60)/24)+DATE(1970,1,1)+(-8/24)</f>
        <v>41550.460601851846</v>
      </c>
      <c r="M41" t="b">
        <v>0</v>
      </c>
      <c r="N41">
        <v>0</v>
      </c>
      <c r="O41" t="b">
        <v>0</v>
      </c>
      <c r="P41" t="s">
        <v>8270</v>
      </c>
      <c r="Q41" s="6">
        <f>E41/D41</f>
        <v>0</v>
      </c>
      <c r="R41" s="7" t="str">
        <f>IFERROR(E41/N41,"N/A")</f>
        <v>N/A</v>
      </c>
      <c r="S41" t="str">
        <f>LEFT(P41,SEARCH("/",P41,1)-1)</f>
        <v>film &amp; video</v>
      </c>
      <c r="T41" t="str">
        <f>RIGHT(P41,(LEN(P41)-SEARCH("/",P41)))</f>
        <v>animation</v>
      </c>
      <c r="Y41">
        <f t="shared" si="4"/>
        <v>13</v>
      </c>
      <c r="Z41">
        <f t="shared" si="5"/>
        <v>22</v>
      </c>
    </row>
    <row r="42" spans="1:26" ht="43.2" x14ac:dyDescent="0.3">
      <c r="A42">
        <v>581</v>
      </c>
      <c r="B42" s="3" t="s">
        <v>582</v>
      </c>
      <c r="C42" s="3" t="s">
        <v>4691</v>
      </c>
      <c r="D42">
        <v>400</v>
      </c>
      <c r="E42">
        <v>0</v>
      </c>
      <c r="F42" t="s">
        <v>8221</v>
      </c>
      <c r="G42" t="s">
        <v>8224</v>
      </c>
      <c r="H42" t="s">
        <v>8246</v>
      </c>
      <c r="I42">
        <v>1438474704</v>
      </c>
      <c r="J42" s="11">
        <f>(((I42/60)/60)/24)+DATE(1970,1,1)+(-8/24)</f>
        <v>42217.679444444446</v>
      </c>
      <c r="K42">
        <v>1435882704</v>
      </c>
      <c r="L42" s="11">
        <f>(((K42/60)/60)/24)+DATE(1970,1,1)+(-8/24)</f>
        <v>42187.679444444446</v>
      </c>
      <c r="M42" t="b">
        <v>0</v>
      </c>
      <c r="N42">
        <v>0</v>
      </c>
      <c r="O42" t="b">
        <v>0</v>
      </c>
      <c r="P42" t="s">
        <v>8272</v>
      </c>
      <c r="Q42" s="6">
        <f>E42/D42</f>
        <v>0</v>
      </c>
      <c r="R42" s="7" t="str">
        <f>IFERROR(E42/N42,"N/A")</f>
        <v>N/A</v>
      </c>
      <c r="S42" t="str">
        <f>LEFT(P42,SEARCH("/",P42,1)-1)</f>
        <v>technology</v>
      </c>
      <c r="T42" t="str">
        <f>RIGHT(P42,(LEN(P42)-SEARCH("/",P42)))</f>
        <v>web</v>
      </c>
      <c r="Y42">
        <f t="shared" si="4"/>
        <v>11</v>
      </c>
      <c r="Z42">
        <f t="shared" si="5"/>
        <v>14</v>
      </c>
    </row>
    <row r="43" spans="1:26" ht="28.8" x14ac:dyDescent="0.3">
      <c r="A43">
        <v>2885</v>
      </c>
      <c r="B43" s="3" t="s">
        <v>2885</v>
      </c>
      <c r="C43" s="3" t="s">
        <v>6995</v>
      </c>
      <c r="D43">
        <v>400</v>
      </c>
      <c r="E43">
        <v>130</v>
      </c>
      <c r="F43" t="s">
        <v>8221</v>
      </c>
      <c r="G43" t="s">
        <v>8224</v>
      </c>
      <c r="H43" t="s">
        <v>8246</v>
      </c>
      <c r="I43">
        <v>1426294201</v>
      </c>
      <c r="J43" s="11">
        <f>(((I43/60)/60)/24)+DATE(1970,1,1)+(-8/24)</f>
        <v>42076.70140046296</v>
      </c>
      <c r="K43">
        <v>1423705801</v>
      </c>
      <c r="L43" s="11">
        <f>(((K43/60)/60)/24)+DATE(1970,1,1)+(-8/24)</f>
        <v>42046.743067129624</v>
      </c>
      <c r="M43" t="b">
        <v>0</v>
      </c>
      <c r="N43">
        <v>5</v>
      </c>
      <c r="O43" t="b">
        <v>0</v>
      </c>
      <c r="P43" t="s">
        <v>8271</v>
      </c>
      <c r="Q43" s="6">
        <f>E43/D43</f>
        <v>0.32500000000000001</v>
      </c>
      <c r="R43" s="7">
        <f>IFERROR(E43/N43,"N/A")</f>
        <v>26</v>
      </c>
      <c r="S43" t="str">
        <f>LEFT(P43,SEARCH("/",P43,1)-1)</f>
        <v>theater</v>
      </c>
      <c r="T43" t="str">
        <f>RIGHT(P43,(LEN(P43)-SEARCH("/",P43)))</f>
        <v>plays</v>
      </c>
      <c r="Y43">
        <f t="shared" si="4"/>
        <v>8</v>
      </c>
      <c r="Z43">
        <f t="shared" si="5"/>
        <v>13</v>
      </c>
    </row>
    <row r="44" spans="1:26" ht="43.2" x14ac:dyDescent="0.3">
      <c r="A44">
        <v>3987</v>
      </c>
      <c r="B44" s="3" t="s">
        <v>3983</v>
      </c>
      <c r="C44" s="3" t="s">
        <v>8093</v>
      </c>
      <c r="D44">
        <v>400</v>
      </c>
      <c r="E44">
        <v>151</v>
      </c>
      <c r="F44" t="s">
        <v>8221</v>
      </c>
      <c r="G44" t="s">
        <v>8225</v>
      </c>
      <c r="H44" t="s">
        <v>8247</v>
      </c>
      <c r="I44">
        <v>1400278290</v>
      </c>
      <c r="J44" s="11">
        <f>(((I44/60)/60)/24)+DATE(1970,1,1)+(-8/24)</f>
        <v>41775.591319444444</v>
      </c>
      <c r="K44">
        <v>1399414290</v>
      </c>
      <c r="L44" s="11">
        <f>(((K44/60)/60)/24)+DATE(1970,1,1)+(-8/24)</f>
        <v>41765.591319444444</v>
      </c>
      <c r="M44" t="b">
        <v>0</v>
      </c>
      <c r="N44">
        <v>13</v>
      </c>
      <c r="O44" t="b">
        <v>0</v>
      </c>
      <c r="P44" t="s">
        <v>8271</v>
      </c>
      <c r="Q44" s="6">
        <f>E44/D44</f>
        <v>0.3775</v>
      </c>
      <c r="R44" s="7">
        <f>IFERROR(E44/N44,"N/A")</f>
        <v>11.615384615384615</v>
      </c>
      <c r="S44" t="str">
        <f>LEFT(P44,SEARCH("/",P44,1)-1)</f>
        <v>theater</v>
      </c>
      <c r="T44" t="str">
        <f>RIGHT(P44,(LEN(P44)-SEARCH("/",P44)))</f>
        <v>plays</v>
      </c>
      <c r="Y44">
        <f t="shared" si="4"/>
        <v>8</v>
      </c>
      <c r="Z44">
        <f t="shared" si="5"/>
        <v>13</v>
      </c>
    </row>
    <row r="45" spans="1:26" ht="43.2" x14ac:dyDescent="0.3">
      <c r="A45">
        <v>1106</v>
      </c>
      <c r="B45" s="3" t="s">
        <v>1107</v>
      </c>
      <c r="C45" s="3" t="s">
        <v>5216</v>
      </c>
      <c r="D45">
        <v>400</v>
      </c>
      <c r="E45">
        <v>165</v>
      </c>
      <c r="F45" t="s">
        <v>8221</v>
      </c>
      <c r="G45" t="s">
        <v>8224</v>
      </c>
      <c r="H45" t="s">
        <v>8246</v>
      </c>
      <c r="I45">
        <v>1333557975</v>
      </c>
      <c r="J45" s="11">
        <f>(((I45/60)/60)/24)+DATE(1970,1,1)+(-8/24)</f>
        <v>41003.365451388883</v>
      </c>
      <c r="K45">
        <v>1330969575</v>
      </c>
      <c r="L45" s="11">
        <f>(((K45/60)/60)/24)+DATE(1970,1,1)+(-8/24)</f>
        <v>40973.407118055555</v>
      </c>
      <c r="M45" t="b">
        <v>0</v>
      </c>
      <c r="N45">
        <v>7</v>
      </c>
      <c r="O45" t="b">
        <v>0</v>
      </c>
      <c r="P45" t="s">
        <v>8282</v>
      </c>
      <c r="Q45" s="6">
        <f>E45/D45</f>
        <v>0.41249999999999998</v>
      </c>
      <c r="R45" s="7">
        <f>IFERROR(E45/N45,"N/A")</f>
        <v>23.571428571428573</v>
      </c>
      <c r="S45" t="str">
        <f>LEFT(P45,SEARCH("/",P45,1)-1)</f>
        <v>games</v>
      </c>
      <c r="T45" t="str">
        <f>RIGHT(P45,(LEN(P45)-SEARCH("/",P45)))</f>
        <v>video games</v>
      </c>
      <c r="Y45">
        <f t="shared" si="4"/>
        <v>6</v>
      </c>
      <c r="Z45">
        <f t="shared" si="5"/>
        <v>17</v>
      </c>
    </row>
    <row r="46" spans="1:26" ht="43.2" x14ac:dyDescent="0.3">
      <c r="A46">
        <v>439</v>
      </c>
      <c r="B46" s="3" t="s">
        <v>440</v>
      </c>
      <c r="C46" s="3" t="s">
        <v>4549</v>
      </c>
      <c r="D46">
        <v>450</v>
      </c>
      <c r="E46">
        <v>0</v>
      </c>
      <c r="F46" t="s">
        <v>8221</v>
      </c>
      <c r="G46" t="s">
        <v>8224</v>
      </c>
      <c r="H46" t="s">
        <v>8246</v>
      </c>
      <c r="I46">
        <v>1413569818</v>
      </c>
      <c r="J46" s="11">
        <f>(((I46/60)/60)/24)+DATE(1970,1,1)+(-8/24)</f>
        <v>41929.428449074068</v>
      </c>
      <c r="K46">
        <v>1412705818</v>
      </c>
      <c r="L46" s="11">
        <f>(((K46/60)/60)/24)+DATE(1970,1,1)+(-8/24)</f>
        <v>41919.428449074068</v>
      </c>
      <c r="M46" t="b">
        <v>0</v>
      </c>
      <c r="N46">
        <v>0</v>
      </c>
      <c r="O46" t="b">
        <v>0</v>
      </c>
      <c r="P46" t="s">
        <v>8270</v>
      </c>
      <c r="Q46" s="6">
        <f>E46/D46</f>
        <v>0</v>
      </c>
      <c r="R46" s="7" t="str">
        <f>IFERROR(E46/N46,"N/A")</f>
        <v>N/A</v>
      </c>
      <c r="S46" t="str">
        <f>LEFT(P46,SEARCH("/",P46,1)-1)</f>
        <v>film &amp; video</v>
      </c>
      <c r="T46" t="str">
        <f>RIGHT(P46,(LEN(P46)-SEARCH("/",P46)))</f>
        <v>animation</v>
      </c>
      <c r="Y46">
        <f t="shared" si="4"/>
        <v>13</v>
      </c>
      <c r="Z46">
        <f t="shared" si="5"/>
        <v>22</v>
      </c>
    </row>
    <row r="47" spans="1:26" ht="43.2" x14ac:dyDescent="0.3">
      <c r="A47">
        <v>1810</v>
      </c>
      <c r="B47" s="3" t="s">
        <v>1811</v>
      </c>
      <c r="C47" s="3" t="s">
        <v>5920</v>
      </c>
      <c r="D47">
        <v>450</v>
      </c>
      <c r="E47">
        <v>15</v>
      </c>
      <c r="F47" t="s">
        <v>8221</v>
      </c>
      <c r="G47" t="s">
        <v>8224</v>
      </c>
      <c r="H47" t="s">
        <v>8246</v>
      </c>
      <c r="I47">
        <v>1408657826</v>
      </c>
      <c r="J47" s="11">
        <f>(((I47/60)/60)/24)+DATE(1970,1,1)+(-8/24)</f>
        <v>41872.576689814814</v>
      </c>
      <c r="K47">
        <v>1407621026</v>
      </c>
      <c r="L47" s="11">
        <f>(((K47/60)/60)/24)+DATE(1970,1,1)+(-8/24)</f>
        <v>41860.576689814814</v>
      </c>
      <c r="M47" t="b">
        <v>0</v>
      </c>
      <c r="N47">
        <v>2</v>
      </c>
      <c r="O47" t="b">
        <v>0</v>
      </c>
      <c r="P47" t="s">
        <v>8285</v>
      </c>
      <c r="Q47" s="6">
        <f>E47/D47</f>
        <v>3.3333333333333333E-2</v>
      </c>
      <c r="R47" s="7">
        <f>IFERROR(E47/N47,"N/A")</f>
        <v>7.5</v>
      </c>
      <c r="S47" t="str">
        <f>LEFT(P47,SEARCH("/",P47,1)-1)</f>
        <v>photography</v>
      </c>
      <c r="T47" t="str">
        <f>RIGHT(P47,(LEN(P47)-SEARCH("/",P47)))</f>
        <v>photobooks</v>
      </c>
      <c r="Y47">
        <f t="shared" si="4"/>
        <v>12</v>
      </c>
      <c r="Z47">
        <f t="shared" si="5"/>
        <v>22</v>
      </c>
    </row>
    <row r="48" spans="1:26" ht="28.8" x14ac:dyDescent="0.3">
      <c r="A48">
        <v>177</v>
      </c>
      <c r="B48" s="3" t="s">
        <v>179</v>
      </c>
      <c r="C48" s="3" t="s">
        <v>4287</v>
      </c>
      <c r="D48">
        <v>450</v>
      </c>
      <c r="E48">
        <v>180</v>
      </c>
      <c r="F48" t="s">
        <v>8221</v>
      </c>
      <c r="G48" t="s">
        <v>8224</v>
      </c>
      <c r="H48" t="s">
        <v>8246</v>
      </c>
      <c r="I48">
        <v>1427155726</v>
      </c>
      <c r="J48" s="11">
        <f>(((I48/60)/60)/24)+DATE(1970,1,1)+(-8/24)</f>
        <v>42086.672754629624</v>
      </c>
      <c r="K48">
        <v>1425690526</v>
      </c>
      <c r="L48" s="11">
        <f>(((K48/60)/60)/24)+DATE(1970,1,1)+(-8/24)</f>
        <v>42069.714421296296</v>
      </c>
      <c r="M48" t="b">
        <v>0</v>
      </c>
      <c r="N48">
        <v>7</v>
      </c>
      <c r="O48" t="b">
        <v>0</v>
      </c>
      <c r="P48" t="s">
        <v>8268</v>
      </c>
      <c r="Q48" s="6">
        <f>E48/D48</f>
        <v>0.4</v>
      </c>
      <c r="R48" s="7">
        <f>IFERROR(E48/N48,"N/A")</f>
        <v>25.714285714285715</v>
      </c>
      <c r="S48" t="str">
        <f>LEFT(P48,SEARCH("/",P48,1)-1)</f>
        <v>film &amp; video</v>
      </c>
      <c r="T48" t="str">
        <f>RIGHT(P48,(LEN(P48)-SEARCH("/",P48)))</f>
        <v>drama</v>
      </c>
      <c r="Y48">
        <f t="shared" si="4"/>
        <v>13</v>
      </c>
      <c r="Z48">
        <f t="shared" si="5"/>
        <v>18</v>
      </c>
    </row>
    <row r="49" spans="1:26" ht="43.2" x14ac:dyDescent="0.3">
      <c r="A49">
        <v>929</v>
      </c>
      <c r="B49" s="3" t="s">
        <v>930</v>
      </c>
      <c r="C49" s="3" t="s">
        <v>5039</v>
      </c>
      <c r="D49">
        <v>500</v>
      </c>
      <c r="E49">
        <v>0</v>
      </c>
      <c r="F49" t="s">
        <v>8221</v>
      </c>
      <c r="G49" t="s">
        <v>8224</v>
      </c>
      <c r="H49" t="s">
        <v>8246</v>
      </c>
      <c r="I49">
        <v>1333946569</v>
      </c>
      <c r="J49" s="11">
        <f>(((I49/60)/60)/24)+DATE(1970,1,1)+(-8/24)</f>
        <v>41007.863067129627</v>
      </c>
      <c r="K49">
        <v>1331358169</v>
      </c>
      <c r="L49" s="11">
        <f>(((K49/60)/60)/24)+DATE(1970,1,1)+(-8/24)</f>
        <v>40977.904733796291</v>
      </c>
      <c r="M49" t="b">
        <v>0</v>
      </c>
      <c r="N49">
        <v>0</v>
      </c>
      <c r="O49" t="b">
        <v>0</v>
      </c>
      <c r="P49" t="s">
        <v>8278</v>
      </c>
      <c r="Q49" s="6">
        <f>E49/D49</f>
        <v>0</v>
      </c>
      <c r="R49" s="7" t="str">
        <f>IFERROR(E49/N49,"N/A")</f>
        <v>N/A</v>
      </c>
      <c r="S49" t="str">
        <f>LEFT(P49,SEARCH("/",P49,1)-1)</f>
        <v>music</v>
      </c>
      <c r="T49" t="str">
        <f>RIGHT(P49,(LEN(P49)-SEARCH("/",P49)))</f>
        <v>jazz</v>
      </c>
      <c r="Y49">
        <f t="shared" si="4"/>
        <v>6</v>
      </c>
      <c r="Z49">
        <f t="shared" si="5"/>
        <v>10</v>
      </c>
    </row>
    <row r="50" spans="1:26" x14ac:dyDescent="0.3">
      <c r="A50">
        <v>1141</v>
      </c>
      <c r="B50" s="3" t="s">
        <v>1142</v>
      </c>
      <c r="C50" s="3" t="s">
        <v>5251</v>
      </c>
      <c r="D50">
        <v>500</v>
      </c>
      <c r="E50">
        <v>0</v>
      </c>
      <c r="F50" t="s">
        <v>8221</v>
      </c>
      <c r="G50" t="s">
        <v>8236</v>
      </c>
      <c r="H50" t="s">
        <v>8249</v>
      </c>
      <c r="I50">
        <v>1436460450</v>
      </c>
      <c r="J50" s="11">
        <f>(((I50/60)/60)/24)+DATE(1970,1,1)+(-8/24)</f>
        <v>42194.366319444445</v>
      </c>
      <c r="K50">
        <v>1433868450</v>
      </c>
      <c r="L50" s="11">
        <f>(((K50/60)/60)/24)+DATE(1970,1,1)+(-8/24)</f>
        <v>42164.366319444445</v>
      </c>
      <c r="M50" t="b">
        <v>0</v>
      </c>
      <c r="N50">
        <v>0</v>
      </c>
      <c r="O50" t="b">
        <v>0</v>
      </c>
      <c r="P50" t="s">
        <v>8283</v>
      </c>
      <c r="Q50" s="6">
        <f>E50/D50</f>
        <v>0</v>
      </c>
      <c r="R50" s="7" t="str">
        <f>IFERROR(E50/N50,"N/A")</f>
        <v>N/A</v>
      </c>
      <c r="S50" t="str">
        <f>LEFT(P50,SEARCH("/",P50,1)-1)</f>
        <v>games</v>
      </c>
      <c r="T50" t="str">
        <f>RIGHT(P50,(LEN(P50)-SEARCH("/",P50)))</f>
        <v>mobile games</v>
      </c>
      <c r="Y50">
        <f t="shared" si="4"/>
        <v>6</v>
      </c>
      <c r="Z50">
        <f t="shared" si="5"/>
        <v>18</v>
      </c>
    </row>
    <row r="51" spans="1:26" ht="43.2" x14ac:dyDescent="0.3">
      <c r="A51">
        <v>1599</v>
      </c>
      <c r="B51" s="3" t="s">
        <v>1600</v>
      </c>
      <c r="C51" s="3" t="s">
        <v>5709</v>
      </c>
      <c r="D51">
        <v>500</v>
      </c>
      <c r="E51">
        <v>0</v>
      </c>
      <c r="F51" t="s">
        <v>8221</v>
      </c>
      <c r="G51" t="s">
        <v>8225</v>
      </c>
      <c r="H51" t="s">
        <v>8247</v>
      </c>
      <c r="I51">
        <v>1460116576</v>
      </c>
      <c r="J51" s="11">
        <f>(((I51/60)/60)/24)+DATE(1970,1,1)+(-8/24)</f>
        <v>42468.164074074077</v>
      </c>
      <c r="K51">
        <v>1457528176</v>
      </c>
      <c r="L51" s="11">
        <f>(((K51/60)/60)/24)+DATE(1970,1,1)+(-8/24)</f>
        <v>42438.205740740734</v>
      </c>
      <c r="M51" t="b">
        <v>0</v>
      </c>
      <c r="N51">
        <v>0</v>
      </c>
      <c r="O51" t="b">
        <v>0</v>
      </c>
      <c r="P51" t="s">
        <v>8291</v>
      </c>
      <c r="Q51" s="6">
        <f>E51/D51</f>
        <v>0</v>
      </c>
      <c r="R51" s="7" t="str">
        <f>IFERROR(E51/N51,"N/A")</f>
        <v>N/A</v>
      </c>
      <c r="S51" t="str">
        <f>LEFT(P51,SEARCH("/",P51,1)-1)</f>
        <v>photography</v>
      </c>
      <c r="T51" t="str">
        <f>RIGHT(P51,(LEN(P51)-SEARCH("/",P51)))</f>
        <v>places</v>
      </c>
      <c r="Y51">
        <f t="shared" si="4"/>
        <v>12</v>
      </c>
      <c r="Z51">
        <f t="shared" si="5"/>
        <v>18</v>
      </c>
    </row>
    <row r="52" spans="1:26" ht="43.2" x14ac:dyDescent="0.3">
      <c r="A52">
        <v>3204</v>
      </c>
      <c r="B52" s="3" t="s">
        <v>3204</v>
      </c>
      <c r="C52" s="3" t="s">
        <v>7314</v>
      </c>
      <c r="D52">
        <v>500</v>
      </c>
      <c r="E52">
        <v>0</v>
      </c>
      <c r="F52" t="s">
        <v>8221</v>
      </c>
      <c r="G52" t="s">
        <v>8224</v>
      </c>
      <c r="H52" t="s">
        <v>8246</v>
      </c>
      <c r="I52">
        <v>1437149640</v>
      </c>
      <c r="J52" s="11">
        <f>(((I52/60)/60)/24)+DATE(1970,1,1)+(-8/24)</f>
        <v>42202.343055555553</v>
      </c>
      <c r="K52">
        <v>1434558479</v>
      </c>
      <c r="L52" s="11">
        <f>(((K52/60)/60)/24)+DATE(1970,1,1)+(-8/24)</f>
        <v>42172.352766203701</v>
      </c>
      <c r="M52" t="b">
        <v>0</v>
      </c>
      <c r="N52">
        <v>0</v>
      </c>
      <c r="O52" t="b">
        <v>0</v>
      </c>
      <c r="P52" t="s">
        <v>8305</v>
      </c>
      <c r="Q52" s="6">
        <f>E52/D52</f>
        <v>0</v>
      </c>
      <c r="R52" s="7" t="str">
        <f>IFERROR(E52/N52,"N/A")</f>
        <v>N/A</v>
      </c>
      <c r="S52" t="str">
        <f>LEFT(P52,SEARCH("/",P52,1)-1)</f>
        <v>theater</v>
      </c>
      <c r="T52" t="str">
        <f>RIGHT(P52,(LEN(P52)-SEARCH("/",P52)))</f>
        <v>musical</v>
      </c>
      <c r="Y52">
        <f t="shared" si="4"/>
        <v>8</v>
      </c>
      <c r="Z52">
        <f t="shared" si="5"/>
        <v>15</v>
      </c>
    </row>
    <row r="53" spans="1:26" ht="43.2" x14ac:dyDescent="0.3">
      <c r="A53">
        <v>4051</v>
      </c>
      <c r="B53" s="3" t="s">
        <v>4047</v>
      </c>
      <c r="C53" s="3" t="s">
        <v>8155</v>
      </c>
      <c r="D53">
        <v>500</v>
      </c>
      <c r="E53">
        <v>0</v>
      </c>
      <c r="F53" t="s">
        <v>8221</v>
      </c>
      <c r="G53" t="s">
        <v>8224</v>
      </c>
      <c r="H53" t="s">
        <v>8246</v>
      </c>
      <c r="I53">
        <v>1399618380</v>
      </c>
      <c r="J53" s="11">
        <f>(((I53/60)/60)/24)+DATE(1970,1,1)+(-8/24)</f>
        <v>41767.953472222223</v>
      </c>
      <c r="K53">
        <v>1399058797</v>
      </c>
      <c r="L53" s="11">
        <f>(((K53/60)/60)/24)+DATE(1970,1,1)+(-8/24)</f>
        <v>41761.476817129631</v>
      </c>
      <c r="M53" t="b">
        <v>0</v>
      </c>
      <c r="N53">
        <v>0</v>
      </c>
      <c r="O53" t="b">
        <v>0</v>
      </c>
      <c r="P53" t="s">
        <v>8271</v>
      </c>
      <c r="Q53" s="6">
        <f>E53/D53</f>
        <v>0</v>
      </c>
      <c r="R53" s="7" t="str">
        <f>IFERROR(E53/N53,"N/A")</f>
        <v>N/A</v>
      </c>
      <c r="S53" t="str">
        <f>LEFT(P53,SEARCH("/",P53,1)-1)</f>
        <v>theater</v>
      </c>
      <c r="T53" t="str">
        <f>RIGHT(P53,(LEN(P53)-SEARCH("/",P53)))</f>
        <v>plays</v>
      </c>
      <c r="Y53">
        <f t="shared" si="4"/>
        <v>8</v>
      </c>
      <c r="Z53">
        <f t="shared" si="5"/>
        <v>13</v>
      </c>
    </row>
    <row r="54" spans="1:26" ht="43.2" x14ac:dyDescent="0.3">
      <c r="A54">
        <v>4109</v>
      </c>
      <c r="B54" s="3" t="s">
        <v>4105</v>
      </c>
      <c r="C54" s="3" t="s">
        <v>8212</v>
      </c>
      <c r="D54">
        <v>500</v>
      </c>
      <c r="E54">
        <v>0</v>
      </c>
      <c r="F54" t="s">
        <v>8221</v>
      </c>
      <c r="G54" t="s">
        <v>8225</v>
      </c>
      <c r="H54" t="s">
        <v>8247</v>
      </c>
      <c r="I54">
        <v>1448805404</v>
      </c>
      <c r="J54" s="11">
        <f>(((I54/60)/60)/24)+DATE(1970,1,1)+(-8/24)</f>
        <v>42337.247731481482</v>
      </c>
      <c r="K54">
        <v>1446209804</v>
      </c>
      <c r="L54" s="11">
        <f>(((K54/60)/60)/24)+DATE(1970,1,1)+(-8/24)</f>
        <v>42307.206064814811</v>
      </c>
      <c r="M54" t="b">
        <v>0</v>
      </c>
      <c r="N54">
        <v>0</v>
      </c>
      <c r="O54" t="b">
        <v>0</v>
      </c>
      <c r="P54" t="s">
        <v>8271</v>
      </c>
      <c r="Q54" s="6">
        <f>E54/D54</f>
        <v>0</v>
      </c>
      <c r="R54" s="7" t="str">
        <f>IFERROR(E54/N54,"N/A")</f>
        <v>N/A</v>
      </c>
      <c r="S54" t="str">
        <f>LEFT(P54,SEARCH("/",P54,1)-1)</f>
        <v>theater</v>
      </c>
      <c r="T54" t="str">
        <f>RIGHT(P54,(LEN(P54)-SEARCH("/",P54)))</f>
        <v>plays</v>
      </c>
      <c r="Y54">
        <f t="shared" si="4"/>
        <v>8</v>
      </c>
      <c r="Z54">
        <f t="shared" si="5"/>
        <v>13</v>
      </c>
    </row>
    <row r="55" spans="1:26" ht="43.2" x14ac:dyDescent="0.3">
      <c r="A55">
        <v>1414</v>
      </c>
      <c r="B55" s="3" t="s">
        <v>1415</v>
      </c>
      <c r="C55" s="3" t="s">
        <v>5524</v>
      </c>
      <c r="D55">
        <v>500</v>
      </c>
      <c r="E55">
        <v>1</v>
      </c>
      <c r="F55" t="s">
        <v>8221</v>
      </c>
      <c r="G55" t="s">
        <v>8224</v>
      </c>
      <c r="H55" t="s">
        <v>8246</v>
      </c>
      <c r="I55">
        <v>1483423467</v>
      </c>
      <c r="J55" s="11">
        <f>(((I55/60)/60)/24)+DATE(1970,1,1)+(-8/24)</f>
        <v>42737.919756944444</v>
      </c>
      <c r="K55">
        <v>1480831467</v>
      </c>
      <c r="L55" s="11">
        <f>(((K55/60)/60)/24)+DATE(1970,1,1)+(-8/24)</f>
        <v>42707.919756944444</v>
      </c>
      <c r="M55" t="b">
        <v>0</v>
      </c>
      <c r="N55">
        <v>1</v>
      </c>
      <c r="O55" t="b">
        <v>0</v>
      </c>
      <c r="P55" t="s">
        <v>8287</v>
      </c>
      <c r="Q55" s="6">
        <f>E55/D55</f>
        <v>2E-3</v>
      </c>
      <c r="R55" s="7">
        <f>IFERROR(E55/N55,"N/A")</f>
        <v>1</v>
      </c>
      <c r="S55" t="str">
        <f>LEFT(P55,SEARCH("/",P55,1)-1)</f>
        <v>publishing</v>
      </c>
      <c r="T55" t="str">
        <f>RIGHT(P55,(LEN(P55)-SEARCH("/",P55)))</f>
        <v>translations</v>
      </c>
      <c r="Y55">
        <f t="shared" si="4"/>
        <v>11</v>
      </c>
      <c r="Z55">
        <f t="shared" si="5"/>
        <v>23</v>
      </c>
    </row>
    <row r="56" spans="1:26" ht="28.8" x14ac:dyDescent="0.3">
      <c r="A56">
        <v>2422</v>
      </c>
      <c r="B56" s="3" t="s">
        <v>2423</v>
      </c>
      <c r="C56" s="3" t="s">
        <v>6532</v>
      </c>
      <c r="D56">
        <v>500</v>
      </c>
      <c r="E56">
        <v>1</v>
      </c>
      <c r="F56" t="s">
        <v>8221</v>
      </c>
      <c r="G56" t="s">
        <v>8224</v>
      </c>
      <c r="H56" t="s">
        <v>8246</v>
      </c>
      <c r="I56">
        <v>1426091036</v>
      </c>
      <c r="J56" s="11">
        <f>(((I56/60)/60)/24)+DATE(1970,1,1)+(-8/24)</f>
        <v>42074.349953703706</v>
      </c>
      <c r="K56">
        <v>1423502636</v>
      </c>
      <c r="L56" s="11">
        <f>(((K56/60)/60)/24)+DATE(1970,1,1)+(-8/24)</f>
        <v>42044.391620370363</v>
      </c>
      <c r="M56" t="b">
        <v>0</v>
      </c>
      <c r="N56">
        <v>1</v>
      </c>
      <c r="O56" t="b">
        <v>0</v>
      </c>
      <c r="P56" t="s">
        <v>8284</v>
      </c>
      <c r="Q56" s="6">
        <f>E56/D56</f>
        <v>2E-3</v>
      </c>
      <c r="R56" s="7">
        <f>IFERROR(E56/N56,"N/A")</f>
        <v>1</v>
      </c>
      <c r="S56" t="str">
        <f>LEFT(P56,SEARCH("/",P56,1)-1)</f>
        <v>food</v>
      </c>
      <c r="T56" t="str">
        <f>RIGHT(P56,(LEN(P56)-SEARCH("/",P56)))</f>
        <v>food trucks</v>
      </c>
      <c r="Y56">
        <f t="shared" si="4"/>
        <v>5</v>
      </c>
      <c r="Z56">
        <f t="shared" si="5"/>
        <v>16</v>
      </c>
    </row>
    <row r="57" spans="1:26" x14ac:dyDescent="0.3">
      <c r="A57">
        <v>4004</v>
      </c>
      <c r="B57" s="3" t="s">
        <v>4000</v>
      </c>
      <c r="C57" s="3" t="s">
        <v>8109</v>
      </c>
      <c r="D57">
        <v>500</v>
      </c>
      <c r="E57">
        <v>1</v>
      </c>
      <c r="F57" t="s">
        <v>8221</v>
      </c>
      <c r="G57" t="s">
        <v>8224</v>
      </c>
      <c r="H57" t="s">
        <v>8246</v>
      </c>
      <c r="I57">
        <v>1412740457</v>
      </c>
      <c r="J57" s="11">
        <f>(((I57/60)/60)/24)+DATE(1970,1,1)+(-8/24)</f>
        <v>41919.829363425924</v>
      </c>
      <c r="K57">
        <v>1410148457</v>
      </c>
      <c r="L57" s="11">
        <f>(((K57/60)/60)/24)+DATE(1970,1,1)+(-8/24)</f>
        <v>41889.829363425924</v>
      </c>
      <c r="M57" t="b">
        <v>0</v>
      </c>
      <c r="N57">
        <v>1</v>
      </c>
      <c r="O57" t="b">
        <v>0</v>
      </c>
      <c r="P57" t="s">
        <v>8271</v>
      </c>
      <c r="Q57" s="6">
        <f>E57/D57</f>
        <v>2E-3</v>
      </c>
      <c r="R57" s="7">
        <f>IFERROR(E57/N57,"N/A")</f>
        <v>1</v>
      </c>
      <c r="S57" t="str">
        <f>LEFT(P57,SEARCH("/",P57,1)-1)</f>
        <v>theater</v>
      </c>
      <c r="T57" t="str">
        <f>RIGHT(P57,(LEN(P57)-SEARCH("/",P57)))</f>
        <v>plays</v>
      </c>
      <c r="Y57">
        <f t="shared" si="4"/>
        <v>8</v>
      </c>
      <c r="Z57">
        <f t="shared" si="5"/>
        <v>13</v>
      </c>
    </row>
    <row r="58" spans="1:26" ht="43.2" x14ac:dyDescent="0.3">
      <c r="A58">
        <v>778</v>
      </c>
      <c r="B58" s="3" t="s">
        <v>779</v>
      </c>
      <c r="C58" s="3" t="s">
        <v>4888</v>
      </c>
      <c r="D58">
        <v>500</v>
      </c>
      <c r="E58">
        <v>2</v>
      </c>
      <c r="F58" t="s">
        <v>8221</v>
      </c>
      <c r="G58" t="s">
        <v>8224</v>
      </c>
      <c r="H58" t="s">
        <v>8246</v>
      </c>
      <c r="I58">
        <v>1398876680</v>
      </c>
      <c r="J58" s="11">
        <f>(((I58/60)/60)/24)+DATE(1970,1,1)+(-8/24)</f>
        <v>41759.368981481479</v>
      </c>
      <c r="K58">
        <v>1396284680</v>
      </c>
      <c r="L58" s="11">
        <f>(((K58/60)/60)/24)+DATE(1970,1,1)+(-8/24)</f>
        <v>41729.368981481479</v>
      </c>
      <c r="M58" t="b">
        <v>0</v>
      </c>
      <c r="N58">
        <v>1</v>
      </c>
      <c r="O58" t="b">
        <v>0</v>
      </c>
      <c r="P58" t="s">
        <v>8275</v>
      </c>
      <c r="Q58" s="6">
        <f>E58/D58</f>
        <v>4.0000000000000001E-3</v>
      </c>
      <c r="R58" s="7">
        <f>IFERROR(E58/N58,"N/A")</f>
        <v>2</v>
      </c>
      <c r="S58" t="str">
        <f>LEFT(P58,SEARCH("/",P58,1)-1)</f>
        <v>publishing</v>
      </c>
      <c r="T58" t="str">
        <f>RIGHT(P58,(LEN(P58)-SEARCH("/",P58)))</f>
        <v>fiction</v>
      </c>
      <c r="Y58">
        <f t="shared" si="4"/>
        <v>11</v>
      </c>
      <c r="Z58">
        <f t="shared" si="5"/>
        <v>18</v>
      </c>
    </row>
    <row r="59" spans="1:26" ht="43.2" x14ac:dyDescent="0.3">
      <c r="A59">
        <v>2849</v>
      </c>
      <c r="B59" s="3" t="s">
        <v>2849</v>
      </c>
      <c r="C59" s="3" t="s">
        <v>6959</v>
      </c>
      <c r="D59">
        <v>500</v>
      </c>
      <c r="E59">
        <v>5</v>
      </c>
      <c r="F59" t="s">
        <v>8221</v>
      </c>
      <c r="G59" t="s">
        <v>8225</v>
      </c>
      <c r="H59" t="s">
        <v>8247</v>
      </c>
      <c r="I59">
        <v>1461406600</v>
      </c>
      <c r="J59" s="11">
        <f>(((I59/60)/60)/24)+DATE(1970,1,1)+(-8/24)</f>
        <v>42483.094907407409</v>
      </c>
      <c r="K59">
        <v>1458814600</v>
      </c>
      <c r="L59" s="11">
        <f>(((K59/60)/60)/24)+DATE(1970,1,1)+(-8/24)</f>
        <v>42453.094907407409</v>
      </c>
      <c r="M59" t="b">
        <v>0</v>
      </c>
      <c r="N59">
        <v>1</v>
      </c>
      <c r="O59" t="b">
        <v>0</v>
      </c>
      <c r="P59" t="s">
        <v>8271</v>
      </c>
      <c r="Q59" s="6">
        <f>E59/D59</f>
        <v>0.01</v>
      </c>
      <c r="R59" s="7">
        <f>IFERROR(E59/N59,"N/A")</f>
        <v>5</v>
      </c>
      <c r="S59" t="str">
        <f>LEFT(P59,SEARCH("/",P59,1)-1)</f>
        <v>theater</v>
      </c>
      <c r="T59" t="str">
        <f>RIGHT(P59,(LEN(P59)-SEARCH("/",P59)))</f>
        <v>plays</v>
      </c>
      <c r="Y59">
        <f t="shared" si="4"/>
        <v>8</v>
      </c>
      <c r="Z59">
        <f t="shared" si="5"/>
        <v>13</v>
      </c>
    </row>
    <row r="60" spans="1:26" ht="43.2" x14ac:dyDescent="0.3">
      <c r="A60">
        <v>544</v>
      </c>
      <c r="B60" s="3" t="s">
        <v>545</v>
      </c>
      <c r="C60" s="3" t="s">
        <v>4654</v>
      </c>
      <c r="D60">
        <v>500</v>
      </c>
      <c r="E60">
        <v>6</v>
      </c>
      <c r="F60" t="s">
        <v>8221</v>
      </c>
      <c r="G60" t="s">
        <v>8224</v>
      </c>
      <c r="H60" t="s">
        <v>8246</v>
      </c>
      <c r="I60">
        <v>1467647160</v>
      </c>
      <c r="J60" s="11">
        <f>(((I60/60)/60)/24)+DATE(1970,1,1)+(-8/24)</f>
        <v>42555.323611111111</v>
      </c>
      <c r="K60">
        <v>1465055160</v>
      </c>
      <c r="L60" s="11">
        <f>(((K60/60)/60)/24)+DATE(1970,1,1)+(-8/24)</f>
        <v>42525.323611111111</v>
      </c>
      <c r="M60" t="b">
        <v>0</v>
      </c>
      <c r="N60">
        <v>2</v>
      </c>
      <c r="O60" t="b">
        <v>0</v>
      </c>
      <c r="P60" t="s">
        <v>8272</v>
      </c>
      <c r="Q60" s="6">
        <f>E60/D60</f>
        <v>1.2E-2</v>
      </c>
      <c r="R60" s="7">
        <f>IFERROR(E60/N60,"N/A")</f>
        <v>3</v>
      </c>
      <c r="S60" t="str">
        <f>LEFT(P60,SEARCH("/",P60,1)-1)</f>
        <v>technology</v>
      </c>
      <c r="T60" t="str">
        <f>RIGHT(P60,(LEN(P60)-SEARCH("/",P60)))</f>
        <v>web</v>
      </c>
      <c r="Y60">
        <f t="shared" si="4"/>
        <v>11</v>
      </c>
      <c r="Z60">
        <f t="shared" si="5"/>
        <v>14</v>
      </c>
    </row>
    <row r="61" spans="1:26" ht="43.2" x14ac:dyDescent="0.3">
      <c r="A61">
        <v>1915</v>
      </c>
      <c r="B61" s="3" t="s">
        <v>1916</v>
      </c>
      <c r="C61" s="3" t="s">
        <v>6025</v>
      </c>
      <c r="D61">
        <v>500</v>
      </c>
      <c r="E61">
        <v>8</v>
      </c>
      <c r="F61" t="s">
        <v>8221</v>
      </c>
      <c r="G61" t="s">
        <v>8224</v>
      </c>
      <c r="H61" t="s">
        <v>8246</v>
      </c>
      <c r="I61">
        <v>1409620222</v>
      </c>
      <c r="J61" s="11">
        <f>(((I61/60)/60)/24)+DATE(1970,1,1)+(-8/24)</f>
        <v>41883.715532407405</v>
      </c>
      <c r="K61">
        <v>1407892222</v>
      </c>
      <c r="L61" s="11">
        <f>(((K61/60)/60)/24)+DATE(1970,1,1)+(-8/24)</f>
        <v>41863.715532407405</v>
      </c>
      <c r="M61" t="b">
        <v>0</v>
      </c>
      <c r="N61">
        <v>4</v>
      </c>
      <c r="O61" t="b">
        <v>0</v>
      </c>
      <c r="P61" t="s">
        <v>8294</v>
      </c>
      <c r="Q61" s="6">
        <f>E61/D61</f>
        <v>1.6E-2</v>
      </c>
      <c r="R61" s="7">
        <f>IFERROR(E61/N61,"N/A")</f>
        <v>2</v>
      </c>
      <c r="S61" t="str">
        <f>LEFT(P61,SEARCH("/",P61,1)-1)</f>
        <v>technology</v>
      </c>
      <c r="T61" t="str">
        <f>RIGHT(P61,(LEN(P61)-SEARCH("/",P61)))</f>
        <v>gadgets</v>
      </c>
      <c r="Y61">
        <f t="shared" si="4"/>
        <v>11</v>
      </c>
      <c r="Z61">
        <f t="shared" si="5"/>
        <v>18</v>
      </c>
    </row>
    <row r="62" spans="1:26" ht="57.6" x14ac:dyDescent="0.3">
      <c r="A62">
        <v>3858</v>
      </c>
      <c r="B62" s="3" t="s">
        <v>3855</v>
      </c>
      <c r="C62" s="3" t="s">
        <v>7967</v>
      </c>
      <c r="D62">
        <v>500</v>
      </c>
      <c r="E62">
        <v>10</v>
      </c>
      <c r="F62" t="s">
        <v>8221</v>
      </c>
      <c r="G62" t="s">
        <v>8225</v>
      </c>
      <c r="H62" t="s">
        <v>8247</v>
      </c>
      <c r="I62">
        <v>1432328400</v>
      </c>
      <c r="J62" s="11">
        <f>(((I62/60)/60)/24)+DATE(1970,1,1)+(-8/24)</f>
        <v>42146.541666666664</v>
      </c>
      <c r="K62">
        <v>1430734844</v>
      </c>
      <c r="L62" s="11">
        <f>(((K62/60)/60)/24)+DATE(1970,1,1)+(-8/24)</f>
        <v>42128.097731481481</v>
      </c>
      <c r="M62" t="b">
        <v>0</v>
      </c>
      <c r="N62">
        <v>1</v>
      </c>
      <c r="O62" t="b">
        <v>0</v>
      </c>
      <c r="P62" t="s">
        <v>8271</v>
      </c>
      <c r="Q62" s="6">
        <f>E62/D62</f>
        <v>0.02</v>
      </c>
      <c r="R62" s="7">
        <f>IFERROR(E62/N62,"N/A")</f>
        <v>10</v>
      </c>
      <c r="S62" t="str">
        <f>LEFT(P62,SEARCH("/",P62,1)-1)</f>
        <v>theater</v>
      </c>
      <c r="T62" t="str">
        <f>RIGHT(P62,(LEN(P62)-SEARCH("/",P62)))</f>
        <v>plays</v>
      </c>
      <c r="Y62">
        <f t="shared" si="4"/>
        <v>8</v>
      </c>
      <c r="Z62">
        <f t="shared" si="5"/>
        <v>13</v>
      </c>
    </row>
    <row r="63" spans="1:26" ht="43.2" x14ac:dyDescent="0.3">
      <c r="A63">
        <v>1542</v>
      </c>
      <c r="B63" s="3" t="s">
        <v>1543</v>
      </c>
      <c r="C63" s="3" t="s">
        <v>5652</v>
      </c>
      <c r="D63">
        <v>500</v>
      </c>
      <c r="E63">
        <v>20</v>
      </c>
      <c r="F63" t="s">
        <v>8221</v>
      </c>
      <c r="G63" t="s">
        <v>8229</v>
      </c>
      <c r="H63" t="s">
        <v>8251</v>
      </c>
      <c r="I63">
        <v>1435708500</v>
      </c>
      <c r="J63" s="11">
        <f>(((I63/60)/60)/24)+DATE(1970,1,1)+(-8/24)</f>
        <v>42185.663194444445</v>
      </c>
      <c r="K63">
        <v>1434412500</v>
      </c>
      <c r="L63" s="11">
        <f>(((K63/60)/60)/24)+DATE(1970,1,1)+(-8/24)</f>
        <v>42170.663194444445</v>
      </c>
      <c r="M63" t="b">
        <v>0</v>
      </c>
      <c r="N63">
        <v>1</v>
      </c>
      <c r="O63" t="b">
        <v>0</v>
      </c>
      <c r="P63" t="s">
        <v>8289</v>
      </c>
      <c r="Q63" s="6">
        <f>E63/D63</f>
        <v>0.04</v>
      </c>
      <c r="R63" s="7">
        <f>IFERROR(E63/N63,"N/A")</f>
        <v>20</v>
      </c>
      <c r="S63" t="str">
        <f>LEFT(P63,SEARCH("/",P63,1)-1)</f>
        <v>photography</v>
      </c>
      <c r="T63" t="str">
        <f>RIGHT(P63,(LEN(P63)-SEARCH("/",P63)))</f>
        <v>nature</v>
      </c>
      <c r="Y63">
        <f t="shared" si="4"/>
        <v>12</v>
      </c>
      <c r="Z63">
        <f t="shared" si="5"/>
        <v>18</v>
      </c>
    </row>
    <row r="64" spans="1:26" ht="43.2" x14ac:dyDescent="0.3">
      <c r="A64">
        <v>2895</v>
      </c>
      <c r="B64" s="3" t="s">
        <v>2895</v>
      </c>
      <c r="C64" s="3" t="s">
        <v>7005</v>
      </c>
      <c r="D64">
        <v>500</v>
      </c>
      <c r="E64">
        <v>23</v>
      </c>
      <c r="F64" t="s">
        <v>8221</v>
      </c>
      <c r="G64" t="s">
        <v>8224</v>
      </c>
      <c r="H64" t="s">
        <v>8246</v>
      </c>
      <c r="I64">
        <v>1403470800</v>
      </c>
      <c r="J64" s="11">
        <f>(((I64/60)/60)/24)+DATE(1970,1,1)+(-8/24)</f>
        <v>41812.541666666664</v>
      </c>
      <c r="K64">
        <v>1403356792</v>
      </c>
      <c r="L64" s="11">
        <f>(((K64/60)/60)/24)+DATE(1970,1,1)+(-8/24)</f>
        <v>41811.222129629627</v>
      </c>
      <c r="M64" t="b">
        <v>0</v>
      </c>
      <c r="N64">
        <v>4</v>
      </c>
      <c r="O64" t="b">
        <v>0</v>
      </c>
      <c r="P64" t="s">
        <v>8271</v>
      </c>
      <c r="Q64" s="6">
        <f>E64/D64</f>
        <v>4.5999999999999999E-2</v>
      </c>
      <c r="R64" s="7">
        <f>IFERROR(E64/N64,"N/A")</f>
        <v>5.75</v>
      </c>
      <c r="S64" t="str">
        <f>LEFT(P64,SEARCH("/",P64,1)-1)</f>
        <v>theater</v>
      </c>
      <c r="T64" t="str">
        <f>RIGHT(P64,(LEN(P64)-SEARCH("/",P64)))</f>
        <v>plays</v>
      </c>
      <c r="Y64">
        <f t="shared" si="4"/>
        <v>8</v>
      </c>
      <c r="Z64">
        <f t="shared" si="5"/>
        <v>13</v>
      </c>
    </row>
    <row r="65" spans="1:26" ht="43.2" x14ac:dyDescent="0.3">
      <c r="A65">
        <v>2131</v>
      </c>
      <c r="B65" s="3" t="s">
        <v>2132</v>
      </c>
      <c r="C65" s="3" t="s">
        <v>6241</v>
      </c>
      <c r="D65">
        <v>500</v>
      </c>
      <c r="E65">
        <v>25</v>
      </c>
      <c r="F65" t="s">
        <v>8221</v>
      </c>
      <c r="G65" t="s">
        <v>8224</v>
      </c>
      <c r="H65" t="s">
        <v>8246</v>
      </c>
      <c r="I65">
        <v>1436677091</v>
      </c>
      <c r="J65" s="11">
        <f>(((I65/60)/60)/24)+DATE(1970,1,1)+(-8/24)</f>
        <v>42196.873738425922</v>
      </c>
      <c r="K65">
        <v>1434085091</v>
      </c>
      <c r="L65" s="11">
        <f>(((K65/60)/60)/24)+DATE(1970,1,1)+(-8/24)</f>
        <v>42166.873738425922</v>
      </c>
      <c r="M65" t="b">
        <v>0</v>
      </c>
      <c r="N65">
        <v>3</v>
      </c>
      <c r="O65" t="b">
        <v>0</v>
      </c>
      <c r="P65" t="s">
        <v>8282</v>
      </c>
      <c r="Q65" s="6">
        <f>E65/D65</f>
        <v>0.05</v>
      </c>
      <c r="R65" s="7">
        <f>IFERROR(E65/N65,"N/A")</f>
        <v>8.3333333333333339</v>
      </c>
      <c r="S65" t="str">
        <f>LEFT(P65,SEARCH("/",P65,1)-1)</f>
        <v>games</v>
      </c>
      <c r="T65" t="str">
        <f>RIGHT(P65,(LEN(P65)-SEARCH("/",P65)))</f>
        <v>video games</v>
      </c>
      <c r="Y65">
        <f t="shared" si="4"/>
        <v>6</v>
      </c>
      <c r="Z65">
        <f t="shared" si="5"/>
        <v>17</v>
      </c>
    </row>
    <row r="66" spans="1:26" ht="43.2" x14ac:dyDescent="0.3">
      <c r="A66">
        <v>3647</v>
      </c>
      <c r="B66" s="3" t="s">
        <v>3645</v>
      </c>
      <c r="C66" s="3" t="s">
        <v>7757</v>
      </c>
      <c r="D66">
        <v>500</v>
      </c>
      <c r="E66">
        <v>30</v>
      </c>
      <c r="F66" t="s">
        <v>8221</v>
      </c>
      <c r="G66" t="s">
        <v>8225</v>
      </c>
      <c r="H66" t="s">
        <v>8247</v>
      </c>
      <c r="I66">
        <v>1475258327</v>
      </c>
      <c r="J66" s="11">
        <f>(((I66/60)/60)/24)+DATE(1970,1,1)+(-8/24)</f>
        <v>42643.415821759256</v>
      </c>
      <c r="K66">
        <v>1471370327</v>
      </c>
      <c r="L66" s="11">
        <f>(((K66/60)/60)/24)+DATE(1970,1,1)+(-8/24)</f>
        <v>42598.415821759256</v>
      </c>
      <c r="M66" t="b">
        <v>0</v>
      </c>
      <c r="N66">
        <v>2</v>
      </c>
      <c r="O66" t="b">
        <v>0</v>
      </c>
      <c r="P66" t="s">
        <v>8305</v>
      </c>
      <c r="Q66" s="6">
        <f>E66/D66</f>
        <v>0.06</v>
      </c>
      <c r="R66" s="7">
        <f>IFERROR(E66/N66,"N/A")</f>
        <v>15</v>
      </c>
      <c r="S66" t="str">
        <f>LEFT(P66,SEARCH("/",P66,1)-1)</f>
        <v>theater</v>
      </c>
      <c r="T66" t="str">
        <f>RIGHT(P66,(LEN(P66)-SEARCH("/",P66)))</f>
        <v>musical</v>
      </c>
      <c r="Y66">
        <f t="shared" si="4"/>
        <v>8</v>
      </c>
      <c r="Z66">
        <f t="shared" si="5"/>
        <v>15</v>
      </c>
    </row>
    <row r="67" spans="1:26" ht="57.6" x14ac:dyDescent="0.3">
      <c r="A67">
        <v>2123</v>
      </c>
      <c r="B67" s="3" t="s">
        <v>2124</v>
      </c>
      <c r="C67" s="3" t="s">
        <v>6233</v>
      </c>
      <c r="D67">
        <v>500</v>
      </c>
      <c r="E67">
        <v>50</v>
      </c>
      <c r="F67" t="s">
        <v>8221</v>
      </c>
      <c r="G67" t="s">
        <v>8224</v>
      </c>
      <c r="H67" t="s">
        <v>8246</v>
      </c>
      <c r="I67">
        <v>1268636340</v>
      </c>
      <c r="J67" s="11">
        <f>(((I67/60)/60)/24)+DATE(1970,1,1)+(-8/24)</f>
        <v>40251.957638888889</v>
      </c>
      <c r="K67">
        <v>1263982307</v>
      </c>
      <c r="L67" s="11">
        <f>(((K67/60)/60)/24)+DATE(1970,1,1)+(-8/24)</f>
        <v>40198.091516203705</v>
      </c>
      <c r="M67" t="b">
        <v>0</v>
      </c>
      <c r="N67">
        <v>5</v>
      </c>
      <c r="O67" t="b">
        <v>0</v>
      </c>
      <c r="P67" t="s">
        <v>8282</v>
      </c>
      <c r="Q67" s="6">
        <f>E67/D67</f>
        <v>0.1</v>
      </c>
      <c r="R67" s="7">
        <f>IFERROR(E67/N67,"N/A")</f>
        <v>10</v>
      </c>
      <c r="S67" t="str">
        <f>LEFT(P67,SEARCH("/",P67,1)-1)</f>
        <v>games</v>
      </c>
      <c r="T67" t="str">
        <f>RIGHT(P67,(LEN(P67)-SEARCH("/",P67)))</f>
        <v>video games</v>
      </c>
      <c r="Y67">
        <f t="shared" ref="Y67:Y130" si="6">SEARCH("/",P67)</f>
        <v>6</v>
      </c>
      <c r="Z67">
        <f t="shared" ref="Z67:Z130" si="7">LEN(P67)</f>
        <v>17</v>
      </c>
    </row>
    <row r="68" spans="1:26" ht="43.2" x14ac:dyDescent="0.3">
      <c r="A68">
        <v>4016</v>
      </c>
      <c r="B68" s="3" t="s">
        <v>4012</v>
      </c>
      <c r="C68" s="3" t="s">
        <v>8121</v>
      </c>
      <c r="D68">
        <v>500</v>
      </c>
      <c r="E68">
        <v>70</v>
      </c>
      <c r="F68" t="s">
        <v>8221</v>
      </c>
      <c r="G68" t="s">
        <v>8225</v>
      </c>
      <c r="H68" t="s">
        <v>8247</v>
      </c>
      <c r="I68">
        <v>1410987400</v>
      </c>
      <c r="J68" s="11">
        <f>(((I68/60)/60)/24)+DATE(1970,1,1)+(-8/24)</f>
        <v>41899.539351851847</v>
      </c>
      <c r="K68">
        <v>1408395400</v>
      </c>
      <c r="L68" s="11">
        <f>(((K68/60)/60)/24)+DATE(1970,1,1)+(-8/24)</f>
        <v>41869.539351851847</v>
      </c>
      <c r="M68" t="b">
        <v>0</v>
      </c>
      <c r="N68">
        <v>7</v>
      </c>
      <c r="O68" t="b">
        <v>0</v>
      </c>
      <c r="P68" t="s">
        <v>8271</v>
      </c>
      <c r="Q68" s="6">
        <f>E68/D68</f>
        <v>0.14000000000000001</v>
      </c>
      <c r="R68" s="7">
        <f>IFERROR(E68/N68,"N/A")</f>
        <v>10</v>
      </c>
      <c r="S68" t="str">
        <f>LEFT(P68,SEARCH("/",P68,1)-1)</f>
        <v>theater</v>
      </c>
      <c r="T68" t="str">
        <f>RIGHT(P68,(LEN(P68)-SEARCH("/",P68)))</f>
        <v>plays</v>
      </c>
      <c r="Y68">
        <f t="shared" si="6"/>
        <v>8</v>
      </c>
      <c r="Z68">
        <f t="shared" si="7"/>
        <v>13</v>
      </c>
    </row>
    <row r="69" spans="1:26" ht="43.2" x14ac:dyDescent="0.3">
      <c r="A69">
        <v>3632</v>
      </c>
      <c r="B69" s="3" t="s">
        <v>3630</v>
      </c>
      <c r="C69" s="3" t="s">
        <v>7742</v>
      </c>
      <c r="D69">
        <v>500</v>
      </c>
      <c r="E69">
        <v>100</v>
      </c>
      <c r="F69" t="s">
        <v>8221</v>
      </c>
      <c r="G69" t="s">
        <v>8225</v>
      </c>
      <c r="H69" t="s">
        <v>8247</v>
      </c>
      <c r="I69">
        <v>1416781749</v>
      </c>
      <c r="J69" s="11">
        <f>(((I69/60)/60)/24)+DATE(1970,1,1)+(-8/24)</f>
        <v>41966.603576388887</v>
      </c>
      <c r="K69">
        <v>1415053749</v>
      </c>
      <c r="L69" s="11">
        <f>(((K69/60)/60)/24)+DATE(1970,1,1)+(-8/24)</f>
        <v>41946.603576388887</v>
      </c>
      <c r="M69" t="b">
        <v>0</v>
      </c>
      <c r="N69">
        <v>1</v>
      </c>
      <c r="O69" t="b">
        <v>0</v>
      </c>
      <c r="P69" t="s">
        <v>8305</v>
      </c>
      <c r="Q69" s="6">
        <f>E69/D69</f>
        <v>0.2</v>
      </c>
      <c r="R69" s="7">
        <f>IFERROR(E69/N69,"N/A")</f>
        <v>100</v>
      </c>
      <c r="S69" t="str">
        <f>LEFT(P69,SEARCH("/",P69,1)-1)</f>
        <v>theater</v>
      </c>
      <c r="T69" t="str">
        <f>RIGHT(P69,(LEN(P69)-SEARCH("/",P69)))</f>
        <v>musical</v>
      </c>
      <c r="Y69">
        <f t="shared" si="6"/>
        <v>8</v>
      </c>
      <c r="Z69">
        <f t="shared" si="7"/>
        <v>15</v>
      </c>
    </row>
    <row r="70" spans="1:26" ht="28.8" x14ac:dyDescent="0.3">
      <c r="A70">
        <v>3991</v>
      </c>
      <c r="B70" s="3" t="s">
        <v>3987</v>
      </c>
      <c r="C70" s="3" t="s">
        <v>8097</v>
      </c>
      <c r="D70">
        <v>500</v>
      </c>
      <c r="E70">
        <v>100</v>
      </c>
      <c r="F70" t="s">
        <v>8221</v>
      </c>
      <c r="G70" t="s">
        <v>8224</v>
      </c>
      <c r="H70" t="s">
        <v>8246</v>
      </c>
      <c r="I70">
        <v>1433086082</v>
      </c>
      <c r="J70" s="11">
        <f>(((I70/60)/60)/24)+DATE(1970,1,1)+(-8/24)</f>
        <v>42155.311134259253</v>
      </c>
      <c r="K70">
        <v>1430494082</v>
      </c>
      <c r="L70" s="11">
        <f>(((K70/60)/60)/24)+DATE(1970,1,1)+(-8/24)</f>
        <v>42125.311134259253</v>
      </c>
      <c r="M70" t="b">
        <v>0</v>
      </c>
      <c r="N70">
        <v>1</v>
      </c>
      <c r="O70" t="b">
        <v>0</v>
      </c>
      <c r="P70" t="s">
        <v>8271</v>
      </c>
      <c r="Q70" s="6">
        <f>E70/D70</f>
        <v>0.2</v>
      </c>
      <c r="R70" s="7">
        <f>IFERROR(E70/N70,"N/A")</f>
        <v>100</v>
      </c>
      <c r="S70" t="str">
        <f>LEFT(P70,SEARCH("/",P70,1)-1)</f>
        <v>theater</v>
      </c>
      <c r="T70" t="str">
        <f>RIGHT(P70,(LEN(P70)-SEARCH("/",P70)))</f>
        <v>plays</v>
      </c>
      <c r="Y70">
        <f t="shared" si="6"/>
        <v>8</v>
      </c>
      <c r="Z70">
        <f t="shared" si="7"/>
        <v>13</v>
      </c>
    </row>
    <row r="71" spans="1:26" ht="43.2" x14ac:dyDescent="0.3">
      <c r="A71">
        <v>4053</v>
      </c>
      <c r="B71" s="3" t="s">
        <v>4049</v>
      </c>
      <c r="C71" s="3" t="s">
        <v>8157</v>
      </c>
      <c r="D71">
        <v>500</v>
      </c>
      <c r="E71">
        <v>110</v>
      </c>
      <c r="F71" t="s">
        <v>8221</v>
      </c>
      <c r="G71" t="s">
        <v>8225</v>
      </c>
      <c r="H71" t="s">
        <v>8247</v>
      </c>
      <c r="I71">
        <v>1416081600</v>
      </c>
      <c r="J71" s="11">
        <f>(((I71/60)/60)/24)+DATE(1970,1,1)+(-8/24)</f>
        <v>41958.499999999993</v>
      </c>
      <c r="K71">
        <v>1413477228</v>
      </c>
      <c r="L71" s="11">
        <f>(((K71/60)/60)/24)+DATE(1970,1,1)+(-8/24)</f>
        <v>41928.356805555552</v>
      </c>
      <c r="M71" t="b">
        <v>0</v>
      </c>
      <c r="N71">
        <v>2</v>
      </c>
      <c r="O71" t="b">
        <v>0</v>
      </c>
      <c r="P71" t="s">
        <v>8271</v>
      </c>
      <c r="Q71" s="6">
        <f>E71/D71</f>
        <v>0.22</v>
      </c>
      <c r="R71" s="7">
        <f>IFERROR(E71/N71,"N/A")</f>
        <v>55</v>
      </c>
      <c r="S71" t="str">
        <f>LEFT(P71,SEARCH("/",P71,1)-1)</f>
        <v>theater</v>
      </c>
      <c r="T71" t="str">
        <f>RIGHT(P71,(LEN(P71)-SEARCH("/",P71)))</f>
        <v>plays</v>
      </c>
      <c r="Y71">
        <f t="shared" si="6"/>
        <v>8</v>
      </c>
      <c r="Z71">
        <f t="shared" si="7"/>
        <v>13</v>
      </c>
    </row>
    <row r="72" spans="1:26" ht="57.6" x14ac:dyDescent="0.3">
      <c r="A72">
        <v>593</v>
      </c>
      <c r="B72" s="3" t="s">
        <v>594</v>
      </c>
      <c r="C72" s="3" t="s">
        <v>4703</v>
      </c>
      <c r="D72">
        <v>500</v>
      </c>
      <c r="E72">
        <v>115</v>
      </c>
      <c r="F72" t="s">
        <v>8221</v>
      </c>
      <c r="G72" t="s">
        <v>8225</v>
      </c>
      <c r="H72" t="s">
        <v>8247</v>
      </c>
      <c r="I72">
        <v>1428333345</v>
      </c>
      <c r="J72" s="11">
        <f>(((I72/60)/60)/24)+DATE(1970,1,1)+(-8/24)</f>
        <v>42100.302604166667</v>
      </c>
      <c r="K72">
        <v>1425744945</v>
      </c>
      <c r="L72" s="11">
        <f>(((K72/60)/60)/24)+DATE(1970,1,1)+(-8/24)</f>
        <v>42070.344270833331</v>
      </c>
      <c r="M72" t="b">
        <v>0</v>
      </c>
      <c r="N72">
        <v>7</v>
      </c>
      <c r="O72" t="b">
        <v>0</v>
      </c>
      <c r="P72" t="s">
        <v>8272</v>
      </c>
      <c r="Q72" s="6">
        <f>E72/D72</f>
        <v>0.23</v>
      </c>
      <c r="R72" s="7">
        <f>IFERROR(E72/N72,"N/A")</f>
        <v>16.428571428571427</v>
      </c>
      <c r="S72" t="str">
        <f>LEFT(P72,SEARCH("/",P72,1)-1)</f>
        <v>technology</v>
      </c>
      <c r="T72" t="str">
        <f>RIGHT(P72,(LEN(P72)-SEARCH("/",P72)))</f>
        <v>web</v>
      </c>
      <c r="Y72">
        <f t="shared" si="6"/>
        <v>11</v>
      </c>
      <c r="Z72">
        <f t="shared" si="7"/>
        <v>14</v>
      </c>
    </row>
    <row r="73" spans="1:26" ht="43.2" x14ac:dyDescent="0.3">
      <c r="A73">
        <v>1067</v>
      </c>
      <c r="B73" s="3" t="s">
        <v>1068</v>
      </c>
      <c r="C73" s="3" t="s">
        <v>5177</v>
      </c>
      <c r="D73">
        <v>500</v>
      </c>
      <c r="E73">
        <v>130</v>
      </c>
      <c r="F73" t="s">
        <v>8221</v>
      </c>
      <c r="G73" t="s">
        <v>8224</v>
      </c>
      <c r="H73" t="s">
        <v>8246</v>
      </c>
      <c r="I73">
        <v>1387657931</v>
      </c>
      <c r="J73" s="11">
        <f>(((I73/60)/60)/24)+DATE(1970,1,1)+(-8/24)</f>
        <v>41629.522349537037</v>
      </c>
      <c r="K73">
        <v>1385065931</v>
      </c>
      <c r="L73" s="11">
        <f>(((K73/60)/60)/24)+DATE(1970,1,1)+(-8/24)</f>
        <v>41599.522349537037</v>
      </c>
      <c r="M73" t="b">
        <v>0</v>
      </c>
      <c r="N73">
        <v>10</v>
      </c>
      <c r="O73" t="b">
        <v>0</v>
      </c>
      <c r="P73" t="s">
        <v>8282</v>
      </c>
      <c r="Q73" s="6">
        <f>E73/D73</f>
        <v>0.26</v>
      </c>
      <c r="R73" s="7">
        <f>IFERROR(E73/N73,"N/A")</f>
        <v>13</v>
      </c>
      <c r="S73" t="str">
        <f>LEFT(P73,SEARCH("/",P73,1)-1)</f>
        <v>games</v>
      </c>
      <c r="T73" t="str">
        <f>RIGHT(P73,(LEN(P73)-SEARCH("/",P73)))</f>
        <v>video games</v>
      </c>
      <c r="Y73">
        <f t="shared" si="6"/>
        <v>6</v>
      </c>
      <c r="Z73">
        <f t="shared" si="7"/>
        <v>17</v>
      </c>
    </row>
    <row r="74" spans="1:26" ht="43.2" x14ac:dyDescent="0.3">
      <c r="A74">
        <v>4102</v>
      </c>
      <c r="B74" s="3" t="s">
        <v>4098</v>
      </c>
      <c r="C74" s="3" t="s">
        <v>8205</v>
      </c>
      <c r="D74">
        <v>500</v>
      </c>
      <c r="E74">
        <v>137</v>
      </c>
      <c r="F74" t="s">
        <v>8221</v>
      </c>
      <c r="G74" t="s">
        <v>8224</v>
      </c>
      <c r="H74" t="s">
        <v>8246</v>
      </c>
      <c r="I74">
        <v>1463343673</v>
      </c>
      <c r="J74" s="11">
        <f>(((I74/60)/60)/24)+DATE(1970,1,1)+(-8/24)</f>
        <v>42505.514733796292</v>
      </c>
      <c r="K74">
        <v>1460751673</v>
      </c>
      <c r="L74" s="11">
        <f>(((K74/60)/60)/24)+DATE(1970,1,1)+(-8/24)</f>
        <v>42475.514733796292</v>
      </c>
      <c r="M74" t="b">
        <v>0</v>
      </c>
      <c r="N74">
        <v>6</v>
      </c>
      <c r="O74" t="b">
        <v>0</v>
      </c>
      <c r="P74" t="s">
        <v>8271</v>
      </c>
      <c r="Q74" s="6">
        <f>E74/D74</f>
        <v>0.27400000000000002</v>
      </c>
      <c r="R74" s="7">
        <f>IFERROR(E74/N74,"N/A")</f>
        <v>22.833333333333332</v>
      </c>
      <c r="S74" t="str">
        <f>LEFT(P74,SEARCH("/",P74,1)-1)</f>
        <v>theater</v>
      </c>
      <c r="T74" t="str">
        <f>RIGHT(P74,(LEN(P74)-SEARCH("/",P74)))</f>
        <v>plays</v>
      </c>
      <c r="Y74">
        <f t="shared" si="6"/>
        <v>8</v>
      </c>
      <c r="Z74">
        <f t="shared" si="7"/>
        <v>13</v>
      </c>
    </row>
    <row r="75" spans="1:26" ht="43.2" x14ac:dyDescent="0.3">
      <c r="A75">
        <v>2747</v>
      </c>
      <c r="B75" s="3" t="s">
        <v>2747</v>
      </c>
      <c r="C75" s="3" t="s">
        <v>6857</v>
      </c>
      <c r="D75">
        <v>500</v>
      </c>
      <c r="E75">
        <v>140</v>
      </c>
      <c r="F75" t="s">
        <v>8221</v>
      </c>
      <c r="G75" t="s">
        <v>8224</v>
      </c>
      <c r="H75" t="s">
        <v>8246</v>
      </c>
      <c r="I75">
        <v>1339816200</v>
      </c>
      <c r="J75" s="11">
        <f>(((I75/60)/60)/24)+DATE(1970,1,1)+(-8/24)</f>
        <v>41075.798611111109</v>
      </c>
      <c r="K75">
        <v>1337095997</v>
      </c>
      <c r="L75" s="11">
        <f>(((K75/60)/60)/24)+DATE(1970,1,1)+(-8/24)</f>
        <v>41044.314780092594</v>
      </c>
      <c r="M75" t="b">
        <v>0</v>
      </c>
      <c r="N75">
        <v>4</v>
      </c>
      <c r="O75" t="b">
        <v>0</v>
      </c>
      <c r="P75" t="s">
        <v>8304</v>
      </c>
      <c r="Q75" s="6">
        <f>E75/D75</f>
        <v>0.28000000000000003</v>
      </c>
      <c r="R75" s="7">
        <f>IFERROR(E75/N75,"N/A")</f>
        <v>35</v>
      </c>
      <c r="S75" t="str">
        <f>LEFT(P75,SEARCH("/",P75,1)-1)</f>
        <v>publishing</v>
      </c>
      <c r="T75" t="str">
        <f>RIGHT(P75,(LEN(P75)-SEARCH("/",P75)))</f>
        <v>children's books</v>
      </c>
      <c r="Y75">
        <f t="shared" si="6"/>
        <v>11</v>
      </c>
      <c r="Z75">
        <f t="shared" si="7"/>
        <v>27</v>
      </c>
    </row>
    <row r="76" spans="1:26" ht="43.2" x14ac:dyDescent="0.3">
      <c r="A76">
        <v>1549</v>
      </c>
      <c r="B76" s="3" t="s">
        <v>1550</v>
      </c>
      <c r="C76" s="3" t="s">
        <v>5659</v>
      </c>
      <c r="D76">
        <v>500</v>
      </c>
      <c r="E76">
        <v>170</v>
      </c>
      <c r="F76" t="s">
        <v>8221</v>
      </c>
      <c r="G76" t="s">
        <v>8224</v>
      </c>
      <c r="H76" t="s">
        <v>8246</v>
      </c>
      <c r="I76">
        <v>1446524159</v>
      </c>
      <c r="J76" s="11">
        <f>(((I76/60)/60)/24)+DATE(1970,1,1)+(-8/24)</f>
        <v>42310.84443287037</v>
      </c>
      <c r="K76">
        <v>1443928559</v>
      </c>
      <c r="L76" s="11">
        <f>(((K76/60)/60)/24)+DATE(1970,1,1)+(-8/24)</f>
        <v>42280.802766203698</v>
      </c>
      <c r="M76" t="b">
        <v>0</v>
      </c>
      <c r="N76">
        <v>6</v>
      </c>
      <c r="O76" t="b">
        <v>0</v>
      </c>
      <c r="P76" t="s">
        <v>8289</v>
      </c>
      <c r="Q76" s="6">
        <f>E76/D76</f>
        <v>0.34</v>
      </c>
      <c r="R76" s="7">
        <f>IFERROR(E76/N76,"N/A")</f>
        <v>28.333333333333332</v>
      </c>
      <c r="S76" t="str">
        <f>LEFT(P76,SEARCH("/",P76,1)-1)</f>
        <v>photography</v>
      </c>
      <c r="T76" t="str">
        <f>RIGHT(P76,(LEN(P76)-SEARCH("/",P76)))</f>
        <v>nature</v>
      </c>
      <c r="Y76">
        <f t="shared" si="6"/>
        <v>12</v>
      </c>
      <c r="Z76">
        <f t="shared" si="7"/>
        <v>18</v>
      </c>
    </row>
    <row r="77" spans="1:26" ht="43.2" x14ac:dyDescent="0.3">
      <c r="A77">
        <v>886</v>
      </c>
      <c r="B77" s="3" t="s">
        <v>887</v>
      </c>
      <c r="C77" s="3" t="s">
        <v>4996</v>
      </c>
      <c r="D77">
        <v>500</v>
      </c>
      <c r="E77">
        <v>205</v>
      </c>
      <c r="F77" t="s">
        <v>8221</v>
      </c>
      <c r="G77" t="s">
        <v>8224</v>
      </c>
      <c r="H77" t="s">
        <v>8246</v>
      </c>
      <c r="I77">
        <v>1473972813</v>
      </c>
      <c r="J77" s="11">
        <f>(((I77/60)/60)/24)+DATE(1970,1,1)+(-8/24)</f>
        <v>42628.537187499998</v>
      </c>
      <c r="K77">
        <v>1471812813</v>
      </c>
      <c r="L77" s="11">
        <f>(((K77/60)/60)/24)+DATE(1970,1,1)+(-8/24)</f>
        <v>42603.537187499998</v>
      </c>
      <c r="M77" t="b">
        <v>0</v>
      </c>
      <c r="N77">
        <v>7</v>
      </c>
      <c r="O77" t="b">
        <v>0</v>
      </c>
      <c r="P77" t="s">
        <v>8279</v>
      </c>
      <c r="Q77" s="6">
        <f>E77/D77</f>
        <v>0.41</v>
      </c>
      <c r="R77" s="7">
        <f>IFERROR(E77/N77,"N/A")</f>
        <v>29.285714285714285</v>
      </c>
      <c r="S77" t="str">
        <f>LEFT(P77,SEARCH("/",P77,1)-1)</f>
        <v>music</v>
      </c>
      <c r="T77" t="str">
        <f>RIGHT(P77,(LEN(P77)-SEARCH("/",P77)))</f>
        <v>indie rock</v>
      </c>
      <c r="Y77">
        <f t="shared" si="6"/>
        <v>6</v>
      </c>
      <c r="Z77">
        <f t="shared" si="7"/>
        <v>16</v>
      </c>
    </row>
    <row r="78" spans="1:26" ht="43.2" x14ac:dyDescent="0.3">
      <c r="A78">
        <v>1919</v>
      </c>
      <c r="B78" s="3" t="s">
        <v>1920</v>
      </c>
      <c r="C78" s="3" t="s">
        <v>6029</v>
      </c>
      <c r="D78">
        <v>500</v>
      </c>
      <c r="E78">
        <v>237</v>
      </c>
      <c r="F78" t="s">
        <v>8221</v>
      </c>
      <c r="G78" t="s">
        <v>8224</v>
      </c>
      <c r="H78" t="s">
        <v>8246</v>
      </c>
      <c r="I78">
        <v>1432069249</v>
      </c>
      <c r="J78" s="11">
        <f>(((I78/60)/60)/24)+DATE(1970,1,1)+(-8/24)</f>
        <v>42143.542233796288</v>
      </c>
      <c r="K78">
        <v>1429477249</v>
      </c>
      <c r="L78" s="11">
        <f>(((K78/60)/60)/24)+DATE(1970,1,1)+(-8/24)</f>
        <v>42113.542233796288</v>
      </c>
      <c r="M78" t="b">
        <v>0</v>
      </c>
      <c r="N78">
        <v>8</v>
      </c>
      <c r="O78" t="b">
        <v>0</v>
      </c>
      <c r="P78" t="s">
        <v>8294</v>
      </c>
      <c r="Q78" s="6">
        <f>E78/D78</f>
        <v>0.47399999999999998</v>
      </c>
      <c r="R78" s="7">
        <f>IFERROR(E78/N78,"N/A")</f>
        <v>29.625</v>
      </c>
      <c r="S78" t="str">
        <f>LEFT(P78,SEARCH("/",P78,1)-1)</f>
        <v>technology</v>
      </c>
      <c r="T78" t="str">
        <f>RIGHT(P78,(LEN(P78)-SEARCH("/",P78)))</f>
        <v>gadgets</v>
      </c>
      <c r="Y78">
        <f t="shared" si="6"/>
        <v>11</v>
      </c>
      <c r="Z78">
        <f t="shared" si="7"/>
        <v>18</v>
      </c>
    </row>
    <row r="79" spans="1:26" ht="43.2" x14ac:dyDescent="0.3">
      <c r="A79">
        <v>2755</v>
      </c>
      <c r="B79" s="3" t="s">
        <v>2755</v>
      </c>
      <c r="C79" s="3" t="s">
        <v>6865</v>
      </c>
      <c r="D79">
        <v>500</v>
      </c>
      <c r="E79">
        <v>260</v>
      </c>
      <c r="F79" t="s">
        <v>8221</v>
      </c>
      <c r="G79" t="s">
        <v>8241</v>
      </c>
      <c r="H79" t="s">
        <v>8249</v>
      </c>
      <c r="I79">
        <v>1428519527</v>
      </c>
      <c r="J79" s="11">
        <f>(((I79/60)/60)/24)+DATE(1970,1,1)+(-8/24)</f>
        <v>42102.457488425927</v>
      </c>
      <c r="K79">
        <v>1425927527</v>
      </c>
      <c r="L79" s="11">
        <f>(((K79/60)/60)/24)+DATE(1970,1,1)+(-8/24)</f>
        <v>42072.457488425927</v>
      </c>
      <c r="M79" t="b">
        <v>0</v>
      </c>
      <c r="N79">
        <v>15</v>
      </c>
      <c r="O79" t="b">
        <v>0</v>
      </c>
      <c r="P79" t="s">
        <v>8304</v>
      </c>
      <c r="Q79" s="6">
        <f>E79/D79</f>
        <v>0.52</v>
      </c>
      <c r="R79" s="7">
        <f>IFERROR(E79/N79,"N/A")</f>
        <v>17.333333333333332</v>
      </c>
      <c r="S79" t="str">
        <f>LEFT(P79,SEARCH("/",P79,1)-1)</f>
        <v>publishing</v>
      </c>
      <c r="T79" t="str">
        <f>RIGHT(P79,(LEN(P79)-SEARCH("/",P79)))</f>
        <v>children's books</v>
      </c>
      <c r="Y79">
        <f t="shared" si="6"/>
        <v>11</v>
      </c>
      <c r="Z79">
        <f t="shared" si="7"/>
        <v>27</v>
      </c>
    </row>
    <row r="80" spans="1:26" ht="43.2" x14ac:dyDescent="0.3">
      <c r="A80">
        <v>4039</v>
      </c>
      <c r="B80" s="3" t="s">
        <v>4035</v>
      </c>
      <c r="C80" s="3" t="s">
        <v>8143</v>
      </c>
      <c r="D80">
        <v>500</v>
      </c>
      <c r="E80">
        <v>300</v>
      </c>
      <c r="F80" t="s">
        <v>8221</v>
      </c>
      <c r="G80" t="s">
        <v>8224</v>
      </c>
      <c r="H80" t="s">
        <v>8246</v>
      </c>
      <c r="I80">
        <v>1448949540</v>
      </c>
      <c r="J80" s="11">
        <f>(((I80/60)/60)/24)+DATE(1970,1,1)+(-8/24)</f>
        <v>42338.915972222218</v>
      </c>
      <c r="K80">
        <v>1446048367</v>
      </c>
      <c r="L80" s="11">
        <f>(((K80/60)/60)/24)+DATE(1970,1,1)+(-8/24)</f>
        <v>42305.337581018517</v>
      </c>
      <c r="M80" t="b">
        <v>0</v>
      </c>
      <c r="N80">
        <v>5</v>
      </c>
      <c r="O80" t="b">
        <v>0</v>
      </c>
      <c r="P80" t="s">
        <v>8271</v>
      </c>
      <c r="Q80" s="6">
        <f>E80/D80</f>
        <v>0.6</v>
      </c>
      <c r="R80" s="7">
        <f>IFERROR(E80/N80,"N/A")</f>
        <v>60</v>
      </c>
      <c r="S80" t="str">
        <f>LEFT(P80,SEARCH("/",P80,1)-1)</f>
        <v>theater</v>
      </c>
      <c r="T80" t="str">
        <f>RIGHT(P80,(LEN(P80)-SEARCH("/",P80)))</f>
        <v>plays</v>
      </c>
      <c r="Y80">
        <f t="shared" si="6"/>
        <v>8</v>
      </c>
      <c r="Z80">
        <f t="shared" si="7"/>
        <v>13</v>
      </c>
    </row>
    <row r="81" spans="1:26" ht="43.2" x14ac:dyDescent="0.3">
      <c r="A81">
        <v>774</v>
      </c>
      <c r="B81" s="3" t="s">
        <v>775</v>
      </c>
      <c r="C81" s="3" t="s">
        <v>4884</v>
      </c>
      <c r="D81">
        <v>500</v>
      </c>
      <c r="E81">
        <v>351</v>
      </c>
      <c r="F81" t="s">
        <v>8221</v>
      </c>
      <c r="G81" t="s">
        <v>8224</v>
      </c>
      <c r="H81" t="s">
        <v>8246</v>
      </c>
      <c r="I81">
        <v>1393181018</v>
      </c>
      <c r="J81" s="11">
        <f>(((I81/60)/60)/24)+DATE(1970,1,1)+(-8/24)</f>
        <v>41693.446967592587</v>
      </c>
      <c r="K81">
        <v>1390589018</v>
      </c>
      <c r="L81" s="11">
        <f>(((K81/60)/60)/24)+DATE(1970,1,1)+(-8/24)</f>
        <v>41663.446967592587</v>
      </c>
      <c r="M81" t="b">
        <v>0</v>
      </c>
      <c r="N81">
        <v>9</v>
      </c>
      <c r="O81" t="b">
        <v>0</v>
      </c>
      <c r="P81" t="s">
        <v>8275</v>
      </c>
      <c r="Q81" s="6">
        <f>E81/D81</f>
        <v>0.70199999999999996</v>
      </c>
      <c r="R81" s="7">
        <f>IFERROR(E81/N81,"N/A")</f>
        <v>39</v>
      </c>
      <c r="S81" t="str">
        <f>LEFT(P81,SEARCH("/",P81,1)-1)</f>
        <v>publishing</v>
      </c>
      <c r="T81" t="str">
        <f>RIGHT(P81,(LEN(P81)-SEARCH("/",P81)))</f>
        <v>fiction</v>
      </c>
      <c r="Y81">
        <f t="shared" si="6"/>
        <v>11</v>
      </c>
      <c r="Z81">
        <f t="shared" si="7"/>
        <v>18</v>
      </c>
    </row>
    <row r="82" spans="1:26" x14ac:dyDescent="0.3">
      <c r="A82">
        <v>465</v>
      </c>
      <c r="B82" s="3" t="s">
        <v>466</v>
      </c>
      <c r="C82" s="3" t="s">
        <v>4575</v>
      </c>
      <c r="D82">
        <v>512</v>
      </c>
      <c r="E82">
        <v>138</v>
      </c>
      <c r="F82" t="s">
        <v>8221</v>
      </c>
      <c r="G82" t="s">
        <v>8224</v>
      </c>
      <c r="H82" t="s">
        <v>8246</v>
      </c>
      <c r="I82">
        <v>1403837574</v>
      </c>
      <c r="J82" s="11">
        <f>(((I82/60)/60)/24)+DATE(1970,1,1)+(-8/24)</f>
        <v>41816.786736111106</v>
      </c>
      <c r="K82">
        <v>1402455174</v>
      </c>
      <c r="L82" s="11">
        <f>(((K82/60)/60)/24)+DATE(1970,1,1)+(-8/24)</f>
        <v>41800.786736111106</v>
      </c>
      <c r="M82" t="b">
        <v>0</v>
      </c>
      <c r="N82">
        <v>8</v>
      </c>
      <c r="O82" t="b">
        <v>0</v>
      </c>
      <c r="P82" t="s">
        <v>8270</v>
      </c>
      <c r="Q82" s="6">
        <f>E82/D82</f>
        <v>0.26953125</v>
      </c>
      <c r="R82" s="7">
        <f>IFERROR(E82/N82,"N/A")</f>
        <v>17.25</v>
      </c>
      <c r="S82" t="str">
        <f>LEFT(P82,SEARCH("/",P82,1)-1)</f>
        <v>film &amp; video</v>
      </c>
      <c r="T82" t="str">
        <f>RIGHT(P82,(LEN(P82)-SEARCH("/",P82)))</f>
        <v>animation</v>
      </c>
      <c r="Y82">
        <f t="shared" si="6"/>
        <v>13</v>
      </c>
      <c r="Z82">
        <f t="shared" si="7"/>
        <v>22</v>
      </c>
    </row>
    <row r="83" spans="1:26" ht="43.2" x14ac:dyDescent="0.3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 s="11">
        <f>(((I83/60)/60)/24)+DATE(1970,1,1)+(-8/24)</f>
        <v>42173.460821759254</v>
      </c>
      <c r="K83">
        <v>1432062215</v>
      </c>
      <c r="L83" s="11">
        <f>(((K83/60)/60)/24)+DATE(1970,1,1)+(-8/24)</f>
        <v>42143.460821759254</v>
      </c>
      <c r="M83" t="b">
        <v>0</v>
      </c>
      <c r="N83">
        <v>0</v>
      </c>
      <c r="O83" t="b">
        <v>0</v>
      </c>
      <c r="P83" t="s">
        <v>8272</v>
      </c>
      <c r="Q83" s="6">
        <f>E83/D83</f>
        <v>0</v>
      </c>
      <c r="R83" s="7" t="str">
        <f>IFERROR(E83/N83,"N/A")</f>
        <v>N/A</v>
      </c>
      <c r="S83" t="str">
        <f>LEFT(P83,SEARCH("/",P83,1)-1)</f>
        <v>technology</v>
      </c>
      <c r="T83" t="str">
        <f>RIGHT(P83,(LEN(P83)-SEARCH("/",P83)))</f>
        <v>web</v>
      </c>
      <c r="Y83">
        <f t="shared" si="6"/>
        <v>11</v>
      </c>
      <c r="Z83">
        <f t="shared" si="7"/>
        <v>14</v>
      </c>
    </row>
    <row r="84" spans="1:26" ht="43.2" x14ac:dyDescent="0.3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 s="11">
        <f>(((I84/60)/60)/24)+DATE(1970,1,1)+(-8/24)</f>
        <v>41878.702037037037</v>
      </c>
      <c r="K84">
        <v>1406595056</v>
      </c>
      <c r="L84" s="11">
        <f>(((K84/60)/60)/24)+DATE(1970,1,1)+(-8/24)</f>
        <v>41848.702037037037</v>
      </c>
      <c r="M84" t="b">
        <v>0</v>
      </c>
      <c r="N84">
        <v>0</v>
      </c>
      <c r="O84" t="b">
        <v>0</v>
      </c>
      <c r="P84" t="s">
        <v>8272</v>
      </c>
      <c r="Q84" s="6">
        <f>E84/D84</f>
        <v>0</v>
      </c>
      <c r="R84" s="7" t="str">
        <f>IFERROR(E84/N84,"N/A")</f>
        <v>N/A</v>
      </c>
      <c r="S84" t="str">
        <f>LEFT(P84,SEARCH("/",P84,1)-1)</f>
        <v>technology</v>
      </c>
      <c r="T84" t="str">
        <f>RIGHT(P84,(LEN(P84)-SEARCH("/",P84)))</f>
        <v>web</v>
      </c>
      <c r="Y84">
        <f t="shared" si="6"/>
        <v>11</v>
      </c>
      <c r="Z84">
        <f t="shared" si="7"/>
        <v>14</v>
      </c>
    </row>
    <row r="85" spans="1:26" ht="43.2" x14ac:dyDescent="0.3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 s="11">
        <f>(((I85/60)/60)/24)+DATE(1970,1,1)+(-8/24)</f>
        <v>42330.53398148148</v>
      </c>
      <c r="K85">
        <v>1445629736</v>
      </c>
      <c r="L85" s="11">
        <f>(((K85/60)/60)/24)+DATE(1970,1,1)+(-8/24)</f>
        <v>42300.492314814815</v>
      </c>
      <c r="M85" t="b">
        <v>0</v>
      </c>
      <c r="N85">
        <v>0</v>
      </c>
      <c r="O85" t="b">
        <v>0</v>
      </c>
      <c r="P85" t="s">
        <v>8272</v>
      </c>
      <c r="Q85" s="6">
        <f>E85/D85</f>
        <v>0</v>
      </c>
      <c r="R85" s="7" t="str">
        <f>IFERROR(E85/N85,"N/A")</f>
        <v>N/A</v>
      </c>
      <c r="S85" t="str">
        <f>LEFT(P85,SEARCH("/",P85,1)-1)</f>
        <v>technology</v>
      </c>
      <c r="T85" t="str">
        <f>RIGHT(P85,(LEN(P85)-SEARCH("/",P85)))</f>
        <v>web</v>
      </c>
      <c r="Y85">
        <f t="shared" si="6"/>
        <v>11</v>
      </c>
      <c r="Z85">
        <f t="shared" si="7"/>
        <v>14</v>
      </c>
    </row>
    <row r="86" spans="1:26" ht="43.2" x14ac:dyDescent="0.3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 s="11">
        <f>(((I86/60)/60)/24)+DATE(1970,1,1)+(-8/24)</f>
        <v>42116.497523148144</v>
      </c>
      <c r="K86">
        <v>1427140586</v>
      </c>
      <c r="L86" s="11">
        <f>(((K86/60)/60)/24)+DATE(1970,1,1)+(-8/24)</f>
        <v>42086.497523148144</v>
      </c>
      <c r="M86" t="b">
        <v>0</v>
      </c>
      <c r="N86">
        <v>0</v>
      </c>
      <c r="O86" t="b">
        <v>0</v>
      </c>
      <c r="P86" t="s">
        <v>8272</v>
      </c>
      <c r="Q86" s="6">
        <f>E86/D86</f>
        <v>0</v>
      </c>
      <c r="R86" s="7" t="str">
        <f>IFERROR(E86/N86,"N/A")</f>
        <v>N/A</v>
      </c>
      <c r="S86" t="str">
        <f>LEFT(P86,SEARCH("/",P86,1)-1)</f>
        <v>technology</v>
      </c>
      <c r="T86" t="str">
        <f>RIGHT(P86,(LEN(P86)-SEARCH("/",P86)))</f>
        <v>web</v>
      </c>
      <c r="Y86">
        <f t="shared" si="6"/>
        <v>11</v>
      </c>
      <c r="Z86">
        <f t="shared" si="7"/>
        <v>14</v>
      </c>
    </row>
    <row r="87" spans="1:26" ht="43.2" x14ac:dyDescent="0.3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 s="11">
        <f>(((I87/60)/60)/24)+DATE(1970,1,1)+(-8/24)</f>
        <v>42388.227280092593</v>
      </c>
      <c r="K87">
        <v>1448026037</v>
      </c>
      <c r="L87" s="11">
        <f>(((K87/60)/60)/24)+DATE(1970,1,1)+(-8/24)</f>
        <v>42328.227280092593</v>
      </c>
      <c r="M87" t="b">
        <v>0</v>
      </c>
      <c r="N87">
        <v>0</v>
      </c>
      <c r="O87" t="b">
        <v>0</v>
      </c>
      <c r="P87" t="s">
        <v>8272</v>
      </c>
      <c r="Q87" s="6">
        <f>E87/D87</f>
        <v>0</v>
      </c>
      <c r="R87" s="7" t="str">
        <f>IFERROR(E87/N87,"N/A")</f>
        <v>N/A</v>
      </c>
      <c r="S87" t="str">
        <f>LEFT(P87,SEARCH("/",P87,1)-1)</f>
        <v>technology</v>
      </c>
      <c r="T87" t="str">
        <f>RIGHT(P87,(LEN(P87)-SEARCH("/",P87)))</f>
        <v>web</v>
      </c>
      <c r="Y87">
        <f t="shared" si="6"/>
        <v>11</v>
      </c>
      <c r="Z87">
        <f t="shared" si="7"/>
        <v>14</v>
      </c>
    </row>
    <row r="88" spans="1:26" ht="28.8" x14ac:dyDescent="0.3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 s="11">
        <f>(((I88/60)/60)/24)+DATE(1970,1,1)+(-8/24)</f>
        <v>42614.698449074065</v>
      </c>
      <c r="K88">
        <v>1470185146</v>
      </c>
      <c r="L88" s="11">
        <f>(((K88/60)/60)/24)+DATE(1970,1,1)+(-8/24)</f>
        <v>42584.698449074065</v>
      </c>
      <c r="M88" t="b">
        <v>0</v>
      </c>
      <c r="N88">
        <v>0</v>
      </c>
      <c r="O88" t="b">
        <v>0</v>
      </c>
      <c r="P88" t="s">
        <v>8272</v>
      </c>
      <c r="Q88" s="6">
        <f>E88/D88</f>
        <v>0</v>
      </c>
      <c r="R88" s="7" t="str">
        <f>IFERROR(E88/N88,"N/A")</f>
        <v>N/A</v>
      </c>
      <c r="S88" t="str">
        <f>LEFT(P88,SEARCH("/",P88,1)-1)</f>
        <v>technology</v>
      </c>
      <c r="T88" t="str">
        <f>RIGHT(P88,(LEN(P88)-SEARCH("/",P88)))</f>
        <v>web</v>
      </c>
      <c r="Y88">
        <f t="shared" si="6"/>
        <v>11</v>
      </c>
      <c r="Z88">
        <f t="shared" si="7"/>
        <v>14</v>
      </c>
    </row>
    <row r="89" spans="1:26" ht="43.2" x14ac:dyDescent="0.3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 s="11">
        <f>(((I89/60)/60)/24)+DATE(1970,1,1)+(-8/24)</f>
        <v>42544.728472222218</v>
      </c>
      <c r="K89">
        <v>1464139740</v>
      </c>
      <c r="L89" s="11">
        <f>(((K89/60)/60)/24)+DATE(1970,1,1)+(-8/24)</f>
        <v>42514.728472222218</v>
      </c>
      <c r="M89" t="b">
        <v>0</v>
      </c>
      <c r="N89">
        <v>0</v>
      </c>
      <c r="O89" t="b">
        <v>0</v>
      </c>
      <c r="P89" t="s">
        <v>8272</v>
      </c>
      <c r="Q89" s="6">
        <f>E89/D89</f>
        <v>0</v>
      </c>
      <c r="R89" s="7" t="str">
        <f>IFERROR(E89/N89,"N/A")</f>
        <v>N/A</v>
      </c>
      <c r="S89" t="str">
        <f>LEFT(P89,SEARCH("/",P89,1)-1)</f>
        <v>technology</v>
      </c>
      <c r="T89" t="str">
        <f>RIGHT(P89,(LEN(P89)-SEARCH("/",P89)))</f>
        <v>web</v>
      </c>
      <c r="Y89">
        <f t="shared" si="6"/>
        <v>11</v>
      </c>
      <c r="Z89">
        <f t="shared" si="7"/>
        <v>14</v>
      </c>
    </row>
    <row r="90" spans="1:26" ht="43.2" x14ac:dyDescent="0.3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 s="11">
        <f>(((I90/60)/60)/24)+DATE(1970,1,1)+(-8/24)</f>
        <v>42271.788877314808</v>
      </c>
      <c r="K90">
        <v>1440557759</v>
      </c>
      <c r="L90" s="11">
        <f>(((K90/60)/60)/24)+DATE(1970,1,1)+(-8/24)</f>
        <v>42241.788877314808</v>
      </c>
      <c r="M90" t="b">
        <v>0</v>
      </c>
      <c r="N90">
        <v>0</v>
      </c>
      <c r="O90" t="b">
        <v>0</v>
      </c>
      <c r="P90" t="s">
        <v>8272</v>
      </c>
      <c r="Q90" s="6">
        <f>E90/D90</f>
        <v>0</v>
      </c>
      <c r="R90" s="7" t="str">
        <f>IFERROR(E90/N90,"N/A")</f>
        <v>N/A</v>
      </c>
      <c r="S90" t="str">
        <f>LEFT(P90,SEARCH("/",P90,1)-1)</f>
        <v>technology</v>
      </c>
      <c r="T90" t="str">
        <f>RIGHT(P90,(LEN(P90)-SEARCH("/",P90)))</f>
        <v>web</v>
      </c>
      <c r="Y90">
        <f t="shared" si="6"/>
        <v>11</v>
      </c>
      <c r="Z90">
        <f t="shared" si="7"/>
        <v>14</v>
      </c>
    </row>
    <row r="91" spans="1:26" ht="43.2" x14ac:dyDescent="0.3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 s="11">
        <f>(((I91/60)/60)/24)+DATE(1970,1,1)+(-8/24)</f>
        <v>42791.042905092596</v>
      </c>
      <c r="K91">
        <v>1485421307</v>
      </c>
      <c r="L91" s="11">
        <f>(((K91/60)/60)/24)+DATE(1970,1,1)+(-8/24)</f>
        <v>42761.042905092596</v>
      </c>
      <c r="M91" t="b">
        <v>0</v>
      </c>
      <c r="N91">
        <v>0</v>
      </c>
      <c r="O91" t="b">
        <v>0</v>
      </c>
      <c r="P91" t="s">
        <v>8272</v>
      </c>
      <c r="Q91" s="6">
        <f>E91/D91</f>
        <v>0</v>
      </c>
      <c r="R91" s="7" t="str">
        <f>IFERROR(E91/N91,"N/A")</f>
        <v>N/A</v>
      </c>
      <c r="S91" t="str">
        <f>LEFT(P91,SEARCH("/",P91,1)-1)</f>
        <v>technology</v>
      </c>
      <c r="T91" t="str">
        <f>RIGHT(P91,(LEN(P91)-SEARCH("/",P91)))</f>
        <v>web</v>
      </c>
      <c r="Y91">
        <f t="shared" si="6"/>
        <v>11</v>
      </c>
      <c r="Z91">
        <f t="shared" si="7"/>
        <v>14</v>
      </c>
    </row>
    <row r="92" spans="1:26" ht="43.2" x14ac:dyDescent="0.3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 s="11">
        <f>(((I92/60)/60)/24)+DATE(1970,1,1)+(-8/24)</f>
        <v>42347.47688657407</v>
      </c>
      <c r="K92">
        <v>1447097203</v>
      </c>
      <c r="L92" s="11">
        <f>(((K92/60)/60)/24)+DATE(1970,1,1)+(-8/24)</f>
        <v>42317.47688657407</v>
      </c>
      <c r="M92" t="b">
        <v>0</v>
      </c>
      <c r="N92">
        <v>0</v>
      </c>
      <c r="O92" t="b">
        <v>0</v>
      </c>
      <c r="P92" t="s">
        <v>8272</v>
      </c>
      <c r="Q92" s="6">
        <f>E92/D92</f>
        <v>0</v>
      </c>
      <c r="R92" s="7" t="str">
        <f>IFERROR(E92/N92,"N/A")</f>
        <v>N/A</v>
      </c>
      <c r="S92" t="str">
        <f>LEFT(P92,SEARCH("/",P92,1)-1)</f>
        <v>technology</v>
      </c>
      <c r="T92" t="str">
        <f>RIGHT(P92,(LEN(P92)-SEARCH("/",P92)))</f>
        <v>web</v>
      </c>
      <c r="Y92">
        <f t="shared" si="6"/>
        <v>11</v>
      </c>
      <c r="Z92">
        <f t="shared" si="7"/>
        <v>14</v>
      </c>
    </row>
    <row r="93" spans="1:26" ht="57.6" x14ac:dyDescent="0.3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 s="11">
        <f>(((I93/60)/60)/24)+DATE(1970,1,1)+(-8/24)</f>
        <v>42151.675891203697</v>
      </c>
      <c r="K93">
        <v>1430179997</v>
      </c>
      <c r="L93" s="11">
        <f>(((K93/60)/60)/24)+DATE(1970,1,1)+(-8/24)</f>
        <v>42121.675891203697</v>
      </c>
      <c r="M93" t="b">
        <v>0</v>
      </c>
      <c r="N93">
        <v>0</v>
      </c>
      <c r="O93" t="b">
        <v>0</v>
      </c>
      <c r="P93" t="s">
        <v>8272</v>
      </c>
      <c r="Q93" s="6">
        <f>E93/D93</f>
        <v>0</v>
      </c>
      <c r="R93" s="7" t="str">
        <f>IFERROR(E93/N93,"N/A")</f>
        <v>N/A</v>
      </c>
      <c r="S93" t="str">
        <f>LEFT(P93,SEARCH("/",P93,1)-1)</f>
        <v>technology</v>
      </c>
      <c r="T93" t="str">
        <f>RIGHT(P93,(LEN(P93)-SEARCH("/",P93)))</f>
        <v>web</v>
      </c>
      <c r="Y93">
        <f t="shared" si="6"/>
        <v>11</v>
      </c>
      <c r="Z93">
        <f t="shared" si="7"/>
        <v>14</v>
      </c>
    </row>
    <row r="94" spans="1:26" ht="43.2" x14ac:dyDescent="0.3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 s="11">
        <f>(((I94/60)/60)/24)+DATE(1970,1,1)+(-8/24)</f>
        <v>42138.65556712963</v>
      </c>
      <c r="K94">
        <v>1429055041</v>
      </c>
      <c r="L94" s="11">
        <f>(((K94/60)/60)/24)+DATE(1970,1,1)+(-8/24)</f>
        <v>42108.65556712963</v>
      </c>
      <c r="M94" t="b">
        <v>0</v>
      </c>
      <c r="N94">
        <v>0</v>
      </c>
      <c r="O94" t="b">
        <v>0</v>
      </c>
      <c r="P94" t="s">
        <v>8272</v>
      </c>
      <c r="Q94" s="6">
        <f>E94/D94</f>
        <v>0</v>
      </c>
      <c r="R94" s="7" t="str">
        <f>IFERROR(E94/N94,"N/A")</f>
        <v>N/A</v>
      </c>
      <c r="S94" t="str">
        <f>LEFT(P94,SEARCH("/",P94,1)-1)</f>
        <v>technology</v>
      </c>
      <c r="T94" t="str">
        <f>RIGHT(P94,(LEN(P94)-SEARCH("/",P94)))</f>
        <v>web</v>
      </c>
      <c r="Y94">
        <f t="shared" si="6"/>
        <v>11</v>
      </c>
      <c r="Z94">
        <f t="shared" si="7"/>
        <v>14</v>
      </c>
    </row>
    <row r="95" spans="1:26" ht="43.2" x14ac:dyDescent="0.3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 s="11">
        <f>(((I95/60)/60)/24)+DATE(1970,1,1)+(-8/24)</f>
        <v>42820.520567129628</v>
      </c>
      <c r="K95">
        <v>1487971777</v>
      </c>
      <c r="L95" s="11">
        <f>(((K95/60)/60)/24)+DATE(1970,1,1)+(-8/24)</f>
        <v>42790.562233796292</v>
      </c>
      <c r="M95" t="b">
        <v>0</v>
      </c>
      <c r="N95">
        <v>0</v>
      </c>
      <c r="O95" t="b">
        <v>0</v>
      </c>
      <c r="P95" t="s">
        <v>8272</v>
      </c>
      <c r="Q95" s="6">
        <f>E95/D95</f>
        <v>0</v>
      </c>
      <c r="R95" s="7" t="str">
        <f>IFERROR(E95/N95,"N/A")</f>
        <v>N/A</v>
      </c>
      <c r="S95" t="str">
        <f>LEFT(P95,SEARCH("/",P95,1)-1)</f>
        <v>technology</v>
      </c>
      <c r="T95" t="str">
        <f>RIGHT(P95,(LEN(P95)-SEARCH("/",P95)))</f>
        <v>web</v>
      </c>
      <c r="Y95">
        <f t="shared" si="6"/>
        <v>11</v>
      </c>
      <c r="Z95">
        <f t="shared" si="7"/>
        <v>14</v>
      </c>
    </row>
    <row r="96" spans="1:26" ht="43.2" x14ac:dyDescent="0.3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 s="11">
        <f>(((I96/60)/60)/24)+DATE(1970,1,1)+(-8/24)</f>
        <v>41833.359456018516</v>
      </c>
      <c r="K96">
        <v>1402677457</v>
      </c>
      <c r="L96" s="11">
        <f>(((K96/60)/60)/24)+DATE(1970,1,1)+(-8/24)</f>
        <v>41803.359456018516</v>
      </c>
      <c r="M96" t="b">
        <v>0</v>
      </c>
      <c r="N96">
        <v>0</v>
      </c>
      <c r="O96" t="b">
        <v>0</v>
      </c>
      <c r="P96" t="s">
        <v>8272</v>
      </c>
      <c r="Q96" s="6">
        <f>E96/D96</f>
        <v>0</v>
      </c>
      <c r="R96" s="7" t="str">
        <f>IFERROR(E96/N96,"N/A")</f>
        <v>N/A</v>
      </c>
      <c r="S96" t="str">
        <f>LEFT(P96,SEARCH("/",P96,1)-1)</f>
        <v>technology</v>
      </c>
      <c r="T96" t="str">
        <f>RIGHT(P96,(LEN(P96)-SEARCH("/",P96)))</f>
        <v>web</v>
      </c>
      <c r="Y96">
        <f t="shared" si="6"/>
        <v>11</v>
      </c>
      <c r="Z96">
        <f t="shared" si="7"/>
        <v>14</v>
      </c>
    </row>
    <row r="97" spans="1:26" ht="28.8" x14ac:dyDescent="0.3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 s="11">
        <f>(((I97/60)/60)/24)+DATE(1970,1,1)+(-8/24)</f>
        <v>42333.367650462962</v>
      </c>
      <c r="K97">
        <v>1445874565</v>
      </c>
      <c r="L97" s="11">
        <f>(((K97/60)/60)/24)+DATE(1970,1,1)+(-8/24)</f>
        <v>42303.325983796291</v>
      </c>
      <c r="M97" t="b">
        <v>0</v>
      </c>
      <c r="N97">
        <v>0</v>
      </c>
      <c r="O97" t="b">
        <v>0</v>
      </c>
      <c r="P97" t="s">
        <v>8272</v>
      </c>
      <c r="Q97" s="6">
        <f>E97/D97</f>
        <v>0</v>
      </c>
      <c r="R97" s="7" t="str">
        <f>IFERROR(E97/N97,"N/A")</f>
        <v>N/A</v>
      </c>
      <c r="S97" t="str">
        <f>LEFT(P97,SEARCH("/",P97,1)-1)</f>
        <v>technology</v>
      </c>
      <c r="T97" t="str">
        <f>RIGHT(P97,(LEN(P97)-SEARCH("/",P97)))</f>
        <v>web</v>
      </c>
      <c r="Y97">
        <f t="shared" si="6"/>
        <v>11</v>
      </c>
      <c r="Z97">
        <f t="shared" si="7"/>
        <v>14</v>
      </c>
    </row>
    <row r="98" spans="1:26" ht="43.2" x14ac:dyDescent="0.3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 s="11">
        <f>(((I98/60)/60)/24)+DATE(1970,1,1)+(-8/24)</f>
        <v>42791.62777777778</v>
      </c>
      <c r="K98">
        <v>1485558318</v>
      </c>
      <c r="L98" s="11">
        <f>(((K98/60)/60)/24)+DATE(1970,1,1)+(-8/24)</f>
        <v>42762.62868055555</v>
      </c>
      <c r="M98" t="b">
        <v>0</v>
      </c>
      <c r="N98">
        <v>0</v>
      </c>
      <c r="O98" t="b">
        <v>0</v>
      </c>
      <c r="P98" t="s">
        <v>8272</v>
      </c>
      <c r="Q98" s="6">
        <f>E98/D98</f>
        <v>0</v>
      </c>
      <c r="R98" s="7" t="str">
        <f>IFERROR(E98/N98,"N/A")</f>
        <v>N/A</v>
      </c>
      <c r="S98" t="str">
        <f>LEFT(P98,SEARCH("/",P98,1)-1)</f>
        <v>technology</v>
      </c>
      <c r="T98" t="str">
        <f>RIGHT(P98,(LEN(P98)-SEARCH("/",P98)))</f>
        <v>web</v>
      </c>
      <c r="Y98">
        <f t="shared" si="6"/>
        <v>11</v>
      </c>
      <c r="Z98">
        <f t="shared" si="7"/>
        <v>14</v>
      </c>
    </row>
    <row r="99" spans="1:26" ht="28.8" x14ac:dyDescent="0.3">
      <c r="A99">
        <v>1588</v>
      </c>
      <c r="B99" s="3" t="s">
        <v>1589</v>
      </c>
      <c r="C99" s="3" t="s">
        <v>5698</v>
      </c>
      <c r="D99">
        <v>516</v>
      </c>
      <c r="E99">
        <v>0</v>
      </c>
      <c r="F99" t="s">
        <v>8221</v>
      </c>
      <c r="G99" t="s">
        <v>8224</v>
      </c>
      <c r="H99" t="s">
        <v>8246</v>
      </c>
      <c r="I99">
        <v>1422735120</v>
      </c>
      <c r="J99" s="11">
        <f>(((I99/60)/60)/24)+DATE(1970,1,1)+(-8/24)</f>
        <v>42035.508333333331</v>
      </c>
      <c r="K99">
        <v>1420091999</v>
      </c>
      <c r="L99" s="11">
        <f>(((K99/60)/60)/24)+DATE(1970,1,1)+(-8/24)</f>
        <v>42004.916655092595</v>
      </c>
      <c r="M99" t="b">
        <v>0</v>
      </c>
      <c r="N99">
        <v>0</v>
      </c>
      <c r="O99" t="b">
        <v>0</v>
      </c>
      <c r="P99" t="s">
        <v>8291</v>
      </c>
      <c r="Q99" s="6">
        <f>E99/D99</f>
        <v>0</v>
      </c>
      <c r="R99" s="7" t="str">
        <f>IFERROR(E99/N99,"N/A")</f>
        <v>N/A</v>
      </c>
      <c r="S99" t="str">
        <f>LEFT(P99,SEARCH("/",P99,1)-1)</f>
        <v>photography</v>
      </c>
      <c r="T99" t="str">
        <f>RIGHT(P99,(LEN(P99)-SEARCH("/",P99)))</f>
        <v>places</v>
      </c>
      <c r="Y99">
        <f t="shared" si="6"/>
        <v>12</v>
      </c>
      <c r="Z99">
        <f t="shared" si="7"/>
        <v>18</v>
      </c>
    </row>
    <row r="100" spans="1:26" ht="43.2" x14ac:dyDescent="0.3">
      <c r="A100">
        <v>4061</v>
      </c>
      <c r="B100" s="3" t="s">
        <v>4057</v>
      </c>
      <c r="C100" s="3" t="s">
        <v>8165</v>
      </c>
      <c r="D100">
        <v>525</v>
      </c>
      <c r="E100">
        <v>0</v>
      </c>
      <c r="F100" t="s">
        <v>8221</v>
      </c>
      <c r="G100" t="s">
        <v>8224</v>
      </c>
      <c r="H100" t="s">
        <v>8246</v>
      </c>
      <c r="I100">
        <v>1461205423</v>
      </c>
      <c r="J100" s="11">
        <f>(((I100/60)/60)/24)+DATE(1970,1,1)+(-8/24)</f>
        <v>42480.766469907401</v>
      </c>
      <c r="K100">
        <v>1456025023</v>
      </c>
      <c r="L100" s="11">
        <f>(((K100/60)/60)/24)+DATE(1970,1,1)+(-8/24)</f>
        <v>42420.808136574073</v>
      </c>
      <c r="M100" t="b">
        <v>0</v>
      </c>
      <c r="N100">
        <v>0</v>
      </c>
      <c r="O100" t="b">
        <v>0</v>
      </c>
      <c r="P100" t="s">
        <v>8271</v>
      </c>
      <c r="Q100" s="6">
        <f>E100/D100</f>
        <v>0</v>
      </c>
      <c r="R100" s="7" t="str">
        <f>IFERROR(E100/N100,"N/A")</f>
        <v>N/A</v>
      </c>
      <c r="S100" t="str">
        <f>LEFT(P100,SEARCH("/",P100,1)-1)</f>
        <v>theater</v>
      </c>
      <c r="T100" t="str">
        <f>RIGHT(P100,(LEN(P100)-SEARCH("/",P100)))</f>
        <v>plays</v>
      </c>
      <c r="Y100">
        <f t="shared" si="6"/>
        <v>8</v>
      </c>
      <c r="Z100">
        <f t="shared" si="7"/>
        <v>13</v>
      </c>
    </row>
    <row r="101" spans="1:26" ht="43.2" x14ac:dyDescent="0.3">
      <c r="A101">
        <v>2773</v>
      </c>
      <c r="B101" s="3" t="s">
        <v>2773</v>
      </c>
      <c r="C101" s="3" t="s">
        <v>6883</v>
      </c>
      <c r="D101">
        <v>530</v>
      </c>
      <c r="E101">
        <v>1</v>
      </c>
      <c r="F101" t="s">
        <v>8221</v>
      </c>
      <c r="G101" t="s">
        <v>8229</v>
      </c>
      <c r="H101" t="s">
        <v>8251</v>
      </c>
      <c r="I101">
        <v>1461530721</v>
      </c>
      <c r="J101" s="11">
        <f>(((I101/60)/60)/24)+DATE(1970,1,1)+(-8/24)</f>
        <v>42484.531493055554</v>
      </c>
      <c r="K101">
        <v>1460666721</v>
      </c>
      <c r="L101" s="11">
        <f>(((K101/60)/60)/24)+DATE(1970,1,1)+(-8/24)</f>
        <v>42474.531493055554</v>
      </c>
      <c r="M101" t="b">
        <v>0</v>
      </c>
      <c r="N101">
        <v>1</v>
      </c>
      <c r="O101" t="b">
        <v>0</v>
      </c>
      <c r="P101" t="s">
        <v>8304</v>
      </c>
      <c r="Q101" s="6">
        <f>E101/D101</f>
        <v>1.8867924528301887E-3</v>
      </c>
      <c r="R101" s="7">
        <f>IFERROR(E101/N101,"N/A")</f>
        <v>1</v>
      </c>
      <c r="S101" t="str">
        <f>LEFT(P101,SEARCH("/",P101,1)-1)</f>
        <v>publishing</v>
      </c>
      <c r="T101" t="str">
        <f>RIGHT(P101,(LEN(P101)-SEARCH("/",P101)))</f>
        <v>children's books</v>
      </c>
      <c r="Y101">
        <f t="shared" si="6"/>
        <v>11</v>
      </c>
      <c r="Z101">
        <f t="shared" si="7"/>
        <v>27</v>
      </c>
    </row>
    <row r="102" spans="1:26" ht="43.2" x14ac:dyDescent="0.3">
      <c r="A102">
        <v>461</v>
      </c>
      <c r="B102" s="3" t="s">
        <v>462</v>
      </c>
      <c r="C102" s="3" t="s">
        <v>4571</v>
      </c>
      <c r="D102">
        <v>550</v>
      </c>
      <c r="E102">
        <v>0</v>
      </c>
      <c r="F102" t="s">
        <v>8221</v>
      </c>
      <c r="G102" t="s">
        <v>8225</v>
      </c>
      <c r="H102" t="s">
        <v>8247</v>
      </c>
      <c r="I102">
        <v>1370204367</v>
      </c>
      <c r="J102" s="11">
        <f>(((I102/60)/60)/24)+DATE(1970,1,1)+(-8/24)</f>
        <v>41427.513506944444</v>
      </c>
      <c r="K102">
        <v>1368476367</v>
      </c>
      <c r="L102" s="11">
        <f>(((K102/60)/60)/24)+DATE(1970,1,1)+(-8/24)</f>
        <v>41407.513506944444</v>
      </c>
      <c r="M102" t="b">
        <v>0</v>
      </c>
      <c r="N102">
        <v>0</v>
      </c>
      <c r="O102" t="b">
        <v>0</v>
      </c>
      <c r="P102" t="s">
        <v>8270</v>
      </c>
      <c r="Q102" s="6">
        <f>E102/D102</f>
        <v>0</v>
      </c>
      <c r="R102" s="7" t="str">
        <f>IFERROR(E102/N102,"N/A")</f>
        <v>N/A</v>
      </c>
      <c r="S102" t="str">
        <f>LEFT(P102,SEARCH("/",P102,1)-1)</f>
        <v>film &amp; video</v>
      </c>
      <c r="T102" t="str">
        <f>RIGHT(P102,(LEN(P102)-SEARCH("/",P102)))</f>
        <v>animation</v>
      </c>
      <c r="Y102">
        <f t="shared" si="6"/>
        <v>13</v>
      </c>
      <c r="Z102">
        <f t="shared" si="7"/>
        <v>22</v>
      </c>
    </row>
    <row r="103" spans="1:26" x14ac:dyDescent="0.3">
      <c r="A103">
        <v>1084</v>
      </c>
      <c r="B103" s="3" t="s">
        <v>1085</v>
      </c>
      <c r="C103" s="3" t="s">
        <v>5194</v>
      </c>
      <c r="D103">
        <v>550</v>
      </c>
      <c r="E103">
        <v>0</v>
      </c>
      <c r="F103" t="s">
        <v>8221</v>
      </c>
      <c r="G103" t="s">
        <v>8224</v>
      </c>
      <c r="H103" t="s">
        <v>8246</v>
      </c>
      <c r="I103">
        <v>1407534804</v>
      </c>
      <c r="J103" s="11">
        <f>(((I103/60)/60)/24)+DATE(1970,1,1)+(-8/24)</f>
        <v>41859.578749999993</v>
      </c>
      <c r="K103">
        <v>1404942804</v>
      </c>
      <c r="L103" s="11">
        <f>(((K103/60)/60)/24)+DATE(1970,1,1)+(-8/24)</f>
        <v>41829.578749999993</v>
      </c>
      <c r="M103" t="b">
        <v>0</v>
      </c>
      <c r="N103">
        <v>0</v>
      </c>
      <c r="O103" t="b">
        <v>0</v>
      </c>
      <c r="P103" t="s">
        <v>8282</v>
      </c>
      <c r="Q103" s="6">
        <f>E103/D103</f>
        <v>0</v>
      </c>
      <c r="R103" s="7" t="str">
        <f>IFERROR(E103/N103,"N/A")</f>
        <v>N/A</v>
      </c>
      <c r="S103" t="str">
        <f>LEFT(P103,SEARCH("/",P103,1)-1)</f>
        <v>games</v>
      </c>
      <c r="T103" t="str">
        <f>RIGHT(P103,(LEN(P103)-SEARCH("/",P103)))</f>
        <v>video games</v>
      </c>
      <c r="Y103">
        <f t="shared" si="6"/>
        <v>6</v>
      </c>
      <c r="Z103">
        <f t="shared" si="7"/>
        <v>17</v>
      </c>
    </row>
    <row r="104" spans="1:26" ht="43.2" x14ac:dyDescent="0.3">
      <c r="A104">
        <v>2844</v>
      </c>
      <c r="B104" s="3" t="s">
        <v>2844</v>
      </c>
      <c r="C104" s="3" t="s">
        <v>6954</v>
      </c>
      <c r="D104">
        <v>550</v>
      </c>
      <c r="E104">
        <v>30</v>
      </c>
      <c r="F104" t="s">
        <v>8221</v>
      </c>
      <c r="G104" t="s">
        <v>8239</v>
      </c>
      <c r="H104" t="s">
        <v>8249</v>
      </c>
      <c r="I104">
        <v>1483535180</v>
      </c>
      <c r="J104" s="11">
        <f>(((I104/60)/60)/24)+DATE(1970,1,1)+(-8/24)</f>
        <v>42739.212731481479</v>
      </c>
      <c r="K104">
        <v>1480943180</v>
      </c>
      <c r="L104" s="11">
        <f>(((K104/60)/60)/24)+DATE(1970,1,1)+(-8/24)</f>
        <v>42709.212731481479</v>
      </c>
      <c r="M104" t="b">
        <v>0</v>
      </c>
      <c r="N104">
        <v>1</v>
      </c>
      <c r="O104" t="b">
        <v>0</v>
      </c>
      <c r="P104" t="s">
        <v>8271</v>
      </c>
      <c r="Q104" s="6">
        <f>E104/D104</f>
        <v>5.4545454545454543E-2</v>
      </c>
      <c r="R104" s="7">
        <f>IFERROR(E104/N104,"N/A")</f>
        <v>30</v>
      </c>
      <c r="S104" t="str">
        <f>LEFT(P104,SEARCH("/",P104,1)-1)</f>
        <v>theater</v>
      </c>
      <c r="T104" t="str">
        <f>RIGHT(P104,(LEN(P104)-SEARCH("/",P104)))</f>
        <v>plays</v>
      </c>
      <c r="Y104">
        <f t="shared" si="6"/>
        <v>8</v>
      </c>
      <c r="Z104">
        <f t="shared" si="7"/>
        <v>13</v>
      </c>
    </row>
    <row r="105" spans="1:26" ht="43.2" x14ac:dyDescent="0.3">
      <c r="A105">
        <v>910</v>
      </c>
      <c r="B105" s="3" t="s">
        <v>911</v>
      </c>
      <c r="C105" s="3" t="s">
        <v>5020</v>
      </c>
      <c r="D105">
        <v>550</v>
      </c>
      <c r="E105">
        <v>123</v>
      </c>
      <c r="F105" t="s">
        <v>8221</v>
      </c>
      <c r="G105" t="s">
        <v>8225</v>
      </c>
      <c r="H105" t="s">
        <v>8247</v>
      </c>
      <c r="I105">
        <v>1488546319</v>
      </c>
      <c r="J105" s="11">
        <f>(((I105/60)/60)/24)+DATE(1970,1,1)+(-8/24)</f>
        <v>42797.212025462963</v>
      </c>
      <c r="K105">
        <v>1483362319</v>
      </c>
      <c r="L105" s="11">
        <f>(((K105/60)/60)/24)+DATE(1970,1,1)+(-8/24)</f>
        <v>42737.212025462963</v>
      </c>
      <c r="M105" t="b">
        <v>0</v>
      </c>
      <c r="N105">
        <v>5</v>
      </c>
      <c r="O105" t="b">
        <v>0</v>
      </c>
      <c r="P105" t="s">
        <v>8278</v>
      </c>
      <c r="Q105" s="6">
        <f>E105/D105</f>
        <v>0.22363636363636363</v>
      </c>
      <c r="R105" s="7">
        <f>IFERROR(E105/N105,"N/A")</f>
        <v>24.6</v>
      </c>
      <c r="S105" t="str">
        <f>LEFT(P105,SEARCH("/",P105,1)-1)</f>
        <v>music</v>
      </c>
      <c r="T105" t="str">
        <f>RIGHT(P105,(LEN(P105)-SEARCH("/",P105)))</f>
        <v>jazz</v>
      </c>
      <c r="Y105">
        <f t="shared" si="6"/>
        <v>6</v>
      </c>
      <c r="Z105">
        <f t="shared" si="7"/>
        <v>10</v>
      </c>
    </row>
    <row r="106" spans="1:26" ht="57.6" x14ac:dyDescent="0.3">
      <c r="A106">
        <v>4012</v>
      </c>
      <c r="B106" s="3" t="s">
        <v>4008</v>
      </c>
      <c r="C106" s="3" t="s">
        <v>8117</v>
      </c>
      <c r="D106">
        <v>575</v>
      </c>
      <c r="E106">
        <v>0</v>
      </c>
      <c r="F106" t="s">
        <v>8221</v>
      </c>
      <c r="G106" t="s">
        <v>8225</v>
      </c>
      <c r="H106" t="s">
        <v>8247</v>
      </c>
      <c r="I106">
        <v>1430571849</v>
      </c>
      <c r="J106" s="11">
        <f>(((I106/60)/60)/24)+DATE(1970,1,1)+(-8/24)</f>
        <v>42126.211215277777</v>
      </c>
      <c r="K106">
        <v>1427979849</v>
      </c>
      <c r="L106" s="11">
        <f>(((K106/60)/60)/24)+DATE(1970,1,1)+(-8/24)</f>
        <v>42096.211215277777</v>
      </c>
      <c r="M106" t="b">
        <v>0</v>
      </c>
      <c r="N106">
        <v>0</v>
      </c>
      <c r="O106" t="b">
        <v>0</v>
      </c>
      <c r="P106" t="s">
        <v>8271</v>
      </c>
      <c r="Q106" s="6">
        <f>E106/D106</f>
        <v>0</v>
      </c>
      <c r="R106" s="7" t="str">
        <f>IFERROR(E106/N106,"N/A")</f>
        <v>N/A</v>
      </c>
      <c r="S106" t="str">
        <f>LEFT(P106,SEARCH("/",P106,1)-1)</f>
        <v>theater</v>
      </c>
      <c r="T106" t="str">
        <f>RIGHT(P106,(LEN(P106)-SEARCH("/",P106)))</f>
        <v>plays</v>
      </c>
      <c r="Y106">
        <f t="shared" si="6"/>
        <v>8</v>
      </c>
      <c r="Z106">
        <f t="shared" si="7"/>
        <v>13</v>
      </c>
    </row>
    <row r="107" spans="1:26" ht="43.2" x14ac:dyDescent="0.3">
      <c r="A107">
        <v>4101</v>
      </c>
      <c r="B107" s="3" t="s">
        <v>4097</v>
      </c>
      <c r="C107" s="3" t="s">
        <v>8204</v>
      </c>
      <c r="D107">
        <v>600</v>
      </c>
      <c r="E107">
        <v>0</v>
      </c>
      <c r="F107" t="s">
        <v>8221</v>
      </c>
      <c r="G107" t="s">
        <v>8224</v>
      </c>
      <c r="H107" t="s">
        <v>8246</v>
      </c>
      <c r="I107">
        <v>1485380482</v>
      </c>
      <c r="J107" s="11">
        <f>(((I107/60)/60)/24)+DATE(1970,1,1)+(-8/24)</f>
        <v>42760.570393518516</v>
      </c>
      <c r="K107">
        <v>1482788482</v>
      </c>
      <c r="L107" s="11">
        <f>(((K107/60)/60)/24)+DATE(1970,1,1)+(-8/24)</f>
        <v>42730.570393518516</v>
      </c>
      <c r="M107" t="b">
        <v>0</v>
      </c>
      <c r="N107">
        <v>0</v>
      </c>
      <c r="O107" t="b">
        <v>0</v>
      </c>
      <c r="P107" t="s">
        <v>8271</v>
      </c>
      <c r="Q107" s="6">
        <f>E107/D107</f>
        <v>0</v>
      </c>
      <c r="R107" s="7" t="str">
        <f>IFERROR(E107/N107,"N/A")</f>
        <v>N/A</v>
      </c>
      <c r="S107" t="str">
        <f>LEFT(P107,SEARCH("/",P107,1)-1)</f>
        <v>theater</v>
      </c>
      <c r="T107" t="str">
        <f>RIGHT(P107,(LEN(P107)-SEARCH("/",P107)))</f>
        <v>plays</v>
      </c>
      <c r="Y107">
        <f t="shared" si="6"/>
        <v>8</v>
      </c>
      <c r="Z107">
        <f t="shared" si="7"/>
        <v>13</v>
      </c>
    </row>
    <row r="108" spans="1:26" ht="43.2" x14ac:dyDescent="0.3">
      <c r="A108">
        <v>3795</v>
      </c>
      <c r="B108" s="3" t="s">
        <v>3792</v>
      </c>
      <c r="C108" s="3" t="s">
        <v>7905</v>
      </c>
      <c r="D108">
        <v>600</v>
      </c>
      <c r="E108">
        <v>10</v>
      </c>
      <c r="F108" t="s">
        <v>8221</v>
      </c>
      <c r="G108" t="s">
        <v>8225</v>
      </c>
      <c r="H108" t="s">
        <v>8247</v>
      </c>
      <c r="I108">
        <v>1440801000</v>
      </c>
      <c r="J108" s="11">
        <f>(((I108/60)/60)/24)+DATE(1970,1,1)+(-8/24)</f>
        <v>42244.604166666664</v>
      </c>
      <c r="K108">
        <v>1437042490</v>
      </c>
      <c r="L108" s="11">
        <f>(((K108/60)/60)/24)+DATE(1970,1,1)+(-8/24)</f>
        <v>42201.102893518517</v>
      </c>
      <c r="M108" t="b">
        <v>0</v>
      </c>
      <c r="N108">
        <v>2</v>
      </c>
      <c r="O108" t="b">
        <v>0</v>
      </c>
      <c r="P108" t="s">
        <v>8305</v>
      </c>
      <c r="Q108" s="6">
        <f>E108/D108</f>
        <v>1.6666666666666666E-2</v>
      </c>
      <c r="R108" s="7">
        <f>IFERROR(E108/N108,"N/A")</f>
        <v>5</v>
      </c>
      <c r="S108" t="str">
        <f>LEFT(P108,SEARCH("/",P108,1)-1)</f>
        <v>theater</v>
      </c>
      <c r="T108" t="str">
        <f>RIGHT(P108,(LEN(P108)-SEARCH("/",P108)))</f>
        <v>musical</v>
      </c>
      <c r="Y108">
        <f t="shared" si="6"/>
        <v>8</v>
      </c>
      <c r="Z108">
        <f t="shared" si="7"/>
        <v>15</v>
      </c>
    </row>
    <row r="109" spans="1:26" ht="57.6" x14ac:dyDescent="0.3">
      <c r="A109">
        <v>1078</v>
      </c>
      <c r="B109" s="3" t="s">
        <v>1079</v>
      </c>
      <c r="C109" s="3" t="s">
        <v>5188</v>
      </c>
      <c r="D109">
        <v>600</v>
      </c>
      <c r="E109">
        <v>45</v>
      </c>
      <c r="F109" t="s">
        <v>8221</v>
      </c>
      <c r="G109" t="s">
        <v>8224</v>
      </c>
      <c r="H109" t="s">
        <v>8246</v>
      </c>
      <c r="I109">
        <v>1311309721</v>
      </c>
      <c r="J109" s="11">
        <f>(((I109/60)/60)/24)+DATE(1970,1,1)+(-8/24)</f>
        <v>40745.862511574072</v>
      </c>
      <c r="K109">
        <v>1307421721</v>
      </c>
      <c r="L109" s="11">
        <f>(((K109/60)/60)/24)+DATE(1970,1,1)+(-8/24)</f>
        <v>40700.862511574072</v>
      </c>
      <c r="M109" t="b">
        <v>0</v>
      </c>
      <c r="N109">
        <v>5</v>
      </c>
      <c r="O109" t="b">
        <v>0</v>
      </c>
      <c r="P109" t="s">
        <v>8282</v>
      </c>
      <c r="Q109" s="6">
        <f>E109/D109</f>
        <v>7.4999999999999997E-2</v>
      </c>
      <c r="R109" s="7">
        <f>IFERROR(E109/N109,"N/A")</f>
        <v>9</v>
      </c>
      <c r="S109" t="str">
        <f>LEFT(P109,SEARCH("/",P109,1)-1)</f>
        <v>games</v>
      </c>
      <c r="T109" t="str">
        <f>RIGHT(P109,(LEN(P109)-SEARCH("/",P109)))</f>
        <v>video games</v>
      </c>
      <c r="Y109">
        <f t="shared" si="6"/>
        <v>6</v>
      </c>
      <c r="Z109">
        <f t="shared" si="7"/>
        <v>17</v>
      </c>
    </row>
    <row r="110" spans="1:26" ht="43.2" x14ac:dyDescent="0.3">
      <c r="A110">
        <v>2919</v>
      </c>
      <c r="B110" s="3" t="s">
        <v>2919</v>
      </c>
      <c r="C110" s="3" t="s">
        <v>7029</v>
      </c>
      <c r="D110">
        <v>600</v>
      </c>
      <c r="E110">
        <v>51</v>
      </c>
      <c r="F110" t="s">
        <v>8221</v>
      </c>
      <c r="G110" t="s">
        <v>8224</v>
      </c>
      <c r="H110" t="s">
        <v>8246</v>
      </c>
      <c r="I110">
        <v>1407250329</v>
      </c>
      <c r="J110" s="11">
        <f>(((I110/60)/60)/24)+DATE(1970,1,1)+(-8/24)</f>
        <v>41856.286215277774</v>
      </c>
      <c r="K110">
        <v>1404658329</v>
      </c>
      <c r="L110" s="11">
        <f>(((K110/60)/60)/24)+DATE(1970,1,1)+(-8/24)</f>
        <v>41826.286215277774</v>
      </c>
      <c r="M110" t="b">
        <v>0</v>
      </c>
      <c r="N110">
        <v>6</v>
      </c>
      <c r="O110" t="b">
        <v>0</v>
      </c>
      <c r="P110" t="s">
        <v>8271</v>
      </c>
      <c r="Q110" s="6">
        <f>E110/D110</f>
        <v>8.5000000000000006E-2</v>
      </c>
      <c r="R110" s="7">
        <f>IFERROR(E110/N110,"N/A")</f>
        <v>8.5</v>
      </c>
      <c r="S110" t="str">
        <f>LEFT(P110,SEARCH("/",P110,1)-1)</f>
        <v>theater</v>
      </c>
      <c r="T110" t="str">
        <f>RIGHT(P110,(LEN(P110)-SEARCH("/",P110)))</f>
        <v>plays</v>
      </c>
      <c r="Y110">
        <f t="shared" si="6"/>
        <v>8</v>
      </c>
      <c r="Z110">
        <f t="shared" si="7"/>
        <v>13</v>
      </c>
    </row>
    <row r="111" spans="1:26" ht="43.2" x14ac:dyDescent="0.3">
      <c r="A111">
        <v>4020</v>
      </c>
      <c r="B111" s="3" t="s">
        <v>4016</v>
      </c>
      <c r="C111" s="3" t="s">
        <v>8125</v>
      </c>
      <c r="D111">
        <v>600</v>
      </c>
      <c r="E111">
        <v>100</v>
      </c>
      <c r="F111" t="s">
        <v>8221</v>
      </c>
      <c r="G111" t="s">
        <v>8224</v>
      </c>
      <c r="H111" t="s">
        <v>8246</v>
      </c>
      <c r="I111">
        <v>1427168099</v>
      </c>
      <c r="J111" s="11">
        <f>(((I111/60)/60)/24)+DATE(1970,1,1)+(-8/24)</f>
        <v>42086.815960648142</v>
      </c>
      <c r="K111">
        <v>1424579699</v>
      </c>
      <c r="L111" s="11">
        <f>(((K111/60)/60)/24)+DATE(1970,1,1)+(-8/24)</f>
        <v>42056.857627314814</v>
      </c>
      <c r="M111" t="b">
        <v>0</v>
      </c>
      <c r="N111">
        <v>3</v>
      </c>
      <c r="O111" t="b">
        <v>0</v>
      </c>
      <c r="P111" t="s">
        <v>8271</v>
      </c>
      <c r="Q111" s="6">
        <f>E111/D111</f>
        <v>0.16666666666666666</v>
      </c>
      <c r="R111" s="7">
        <f>IFERROR(E111/N111,"N/A")</f>
        <v>33.333333333333336</v>
      </c>
      <c r="S111" t="str">
        <f>LEFT(P111,SEARCH("/",P111,1)-1)</f>
        <v>theater</v>
      </c>
      <c r="T111" t="str">
        <f>RIGHT(P111,(LEN(P111)-SEARCH("/",P111)))</f>
        <v>plays</v>
      </c>
      <c r="Y111">
        <f t="shared" si="6"/>
        <v>8</v>
      </c>
      <c r="Z111">
        <f t="shared" si="7"/>
        <v>13</v>
      </c>
    </row>
    <row r="112" spans="1:26" ht="43.2" x14ac:dyDescent="0.3">
      <c r="A112">
        <v>4044</v>
      </c>
      <c r="B112" s="3" t="s">
        <v>4040</v>
      </c>
      <c r="C112" s="3" t="s">
        <v>8148</v>
      </c>
      <c r="D112">
        <v>600</v>
      </c>
      <c r="E112">
        <v>225</v>
      </c>
      <c r="F112" t="s">
        <v>8221</v>
      </c>
      <c r="G112" t="s">
        <v>8224</v>
      </c>
      <c r="H112" t="s">
        <v>8246</v>
      </c>
      <c r="I112">
        <v>1428642000</v>
      </c>
      <c r="J112" s="11">
        <f>(((I112/60)/60)/24)+DATE(1970,1,1)+(-8/24)</f>
        <v>42103.874999999993</v>
      </c>
      <c r="K112">
        <v>1426050982</v>
      </c>
      <c r="L112" s="11">
        <f>(((K112/60)/60)/24)+DATE(1970,1,1)+(-8/24)</f>
        <v>42073.886365740742</v>
      </c>
      <c r="M112" t="b">
        <v>0</v>
      </c>
      <c r="N112">
        <v>4</v>
      </c>
      <c r="O112" t="b">
        <v>0</v>
      </c>
      <c r="P112" t="s">
        <v>8271</v>
      </c>
      <c r="Q112" s="6">
        <f>E112/D112</f>
        <v>0.375</v>
      </c>
      <c r="R112" s="7">
        <f>IFERROR(E112/N112,"N/A")</f>
        <v>56.25</v>
      </c>
      <c r="S112" t="str">
        <f>LEFT(P112,SEARCH("/",P112,1)-1)</f>
        <v>theater</v>
      </c>
      <c r="T112" t="str">
        <f>RIGHT(P112,(LEN(P112)-SEARCH("/",P112)))</f>
        <v>plays</v>
      </c>
      <c r="Y112">
        <f t="shared" si="6"/>
        <v>8</v>
      </c>
      <c r="Z112">
        <f t="shared" si="7"/>
        <v>13</v>
      </c>
    </row>
    <row r="113" spans="1:26" ht="57.6" x14ac:dyDescent="0.3">
      <c r="A113">
        <v>2855</v>
      </c>
      <c r="B113" s="3" t="s">
        <v>2855</v>
      </c>
      <c r="C113" s="3" t="s">
        <v>6965</v>
      </c>
      <c r="D113">
        <v>600</v>
      </c>
      <c r="E113">
        <v>300</v>
      </c>
      <c r="F113" t="s">
        <v>8221</v>
      </c>
      <c r="G113" t="s">
        <v>8224</v>
      </c>
      <c r="H113" t="s">
        <v>8246</v>
      </c>
      <c r="I113">
        <v>1454110440</v>
      </c>
      <c r="J113" s="11">
        <f>(((I113/60)/60)/24)+DATE(1970,1,1)+(-8/24)</f>
        <v>42398.648611111108</v>
      </c>
      <c r="K113">
        <v>1451607071</v>
      </c>
      <c r="L113" s="11">
        <f>(((K113/60)/60)/24)+DATE(1970,1,1)+(-8/24)</f>
        <v>42369.674432870372</v>
      </c>
      <c r="M113" t="b">
        <v>0</v>
      </c>
      <c r="N113">
        <v>5</v>
      </c>
      <c r="O113" t="b">
        <v>0</v>
      </c>
      <c r="P113" t="s">
        <v>8271</v>
      </c>
      <c r="Q113" s="6">
        <f>E113/D113</f>
        <v>0.5</v>
      </c>
      <c r="R113" s="7">
        <f>IFERROR(E113/N113,"N/A")</f>
        <v>60</v>
      </c>
      <c r="S113" t="str">
        <f>LEFT(P113,SEARCH("/",P113,1)-1)</f>
        <v>theater</v>
      </c>
      <c r="T113" t="str">
        <f>RIGHT(P113,(LEN(P113)-SEARCH("/",P113)))</f>
        <v>plays</v>
      </c>
      <c r="Y113">
        <f t="shared" si="6"/>
        <v>8</v>
      </c>
      <c r="Z113">
        <f t="shared" si="7"/>
        <v>13</v>
      </c>
    </row>
    <row r="114" spans="1:26" ht="43.2" x14ac:dyDescent="0.3">
      <c r="A114">
        <v>201</v>
      </c>
      <c r="B114" s="3" t="s">
        <v>203</v>
      </c>
      <c r="C114" s="3" t="s">
        <v>4311</v>
      </c>
      <c r="D114">
        <v>650</v>
      </c>
      <c r="E114">
        <v>380</v>
      </c>
      <c r="F114" t="s">
        <v>8221</v>
      </c>
      <c r="G114" t="s">
        <v>8224</v>
      </c>
      <c r="H114" t="s">
        <v>8246</v>
      </c>
      <c r="I114">
        <v>1423424329</v>
      </c>
      <c r="J114" s="11">
        <f>(((I114/60)/60)/24)+DATE(1970,1,1)+(-8/24)</f>
        <v>42043.485289351847</v>
      </c>
      <c r="K114">
        <v>1421696329</v>
      </c>
      <c r="L114" s="11">
        <f>(((K114/60)/60)/24)+DATE(1970,1,1)+(-8/24)</f>
        <v>42023.485289351847</v>
      </c>
      <c r="M114" t="b">
        <v>0</v>
      </c>
      <c r="N114">
        <v>7</v>
      </c>
      <c r="O114" t="b">
        <v>0</v>
      </c>
      <c r="P114" t="s">
        <v>8268</v>
      </c>
      <c r="Q114" s="6">
        <f>E114/D114</f>
        <v>0.58461538461538465</v>
      </c>
      <c r="R114" s="7">
        <f>IFERROR(E114/N114,"N/A")</f>
        <v>54.285714285714285</v>
      </c>
      <c r="S114" t="str">
        <f>LEFT(P114,SEARCH("/",P114,1)-1)</f>
        <v>film &amp; video</v>
      </c>
      <c r="T114" t="str">
        <f>RIGHT(P114,(LEN(P114)-SEARCH("/",P114)))</f>
        <v>drama</v>
      </c>
      <c r="Y114">
        <f t="shared" si="6"/>
        <v>13</v>
      </c>
      <c r="Z114">
        <f t="shared" si="7"/>
        <v>18</v>
      </c>
    </row>
    <row r="115" spans="1:26" ht="43.2" x14ac:dyDescent="0.3">
      <c r="A115">
        <v>1914</v>
      </c>
      <c r="B115" s="3" t="s">
        <v>1915</v>
      </c>
      <c r="C115" s="3" t="s">
        <v>6024</v>
      </c>
      <c r="D115">
        <v>666</v>
      </c>
      <c r="E115">
        <v>60</v>
      </c>
      <c r="F115" t="s">
        <v>8221</v>
      </c>
      <c r="G115" t="s">
        <v>8224</v>
      </c>
      <c r="H115" t="s">
        <v>8246</v>
      </c>
      <c r="I115">
        <v>1414814340</v>
      </c>
      <c r="J115" s="11">
        <f>(((I115/60)/60)/24)+DATE(1970,1,1)+(-8/24)</f>
        <v>41943.832638888889</v>
      </c>
      <c r="K115">
        <v>1413519073</v>
      </c>
      <c r="L115" s="11">
        <f>(((K115/60)/60)/24)+DATE(1970,1,1)+(-8/24)</f>
        <v>41928.841122685182</v>
      </c>
      <c r="M115" t="b">
        <v>0</v>
      </c>
      <c r="N115">
        <v>2</v>
      </c>
      <c r="O115" t="b">
        <v>0</v>
      </c>
      <c r="P115" t="s">
        <v>8294</v>
      </c>
      <c r="Q115" s="6">
        <f>E115/D115</f>
        <v>9.0090090090090086E-2</v>
      </c>
      <c r="R115" s="7">
        <f>IFERROR(E115/N115,"N/A")</f>
        <v>30</v>
      </c>
      <c r="S115" t="str">
        <f>LEFT(P115,SEARCH("/",P115,1)-1)</f>
        <v>technology</v>
      </c>
      <c r="T115" t="str">
        <f>RIGHT(P115,(LEN(P115)-SEARCH("/",P115)))</f>
        <v>gadgets</v>
      </c>
      <c r="Y115">
        <f t="shared" si="6"/>
        <v>11</v>
      </c>
      <c r="Z115">
        <f t="shared" si="7"/>
        <v>18</v>
      </c>
    </row>
    <row r="116" spans="1:26" ht="43.2" x14ac:dyDescent="0.3">
      <c r="A116">
        <v>3975</v>
      </c>
      <c r="B116" s="3" t="s">
        <v>3972</v>
      </c>
      <c r="C116" s="3" t="s">
        <v>8082</v>
      </c>
      <c r="D116">
        <v>678</v>
      </c>
      <c r="E116">
        <v>0</v>
      </c>
      <c r="F116" t="s">
        <v>8221</v>
      </c>
      <c r="G116" t="s">
        <v>8224</v>
      </c>
      <c r="H116" t="s">
        <v>8246</v>
      </c>
      <c r="I116">
        <v>1468442898</v>
      </c>
      <c r="J116" s="11">
        <f>(((I116/60)/60)/24)+DATE(1970,1,1)+(-8/24)</f>
        <v>42564.533541666664</v>
      </c>
      <c r="K116">
        <v>1465850898</v>
      </c>
      <c r="L116" s="11">
        <f>(((K116/60)/60)/24)+DATE(1970,1,1)+(-8/24)</f>
        <v>42534.533541666664</v>
      </c>
      <c r="M116" t="b">
        <v>0</v>
      </c>
      <c r="N116">
        <v>0</v>
      </c>
      <c r="O116" t="b">
        <v>0</v>
      </c>
      <c r="P116" t="s">
        <v>8271</v>
      </c>
      <c r="Q116" s="6">
        <f>E116/D116</f>
        <v>0</v>
      </c>
      <c r="R116" s="7" t="str">
        <f>IFERROR(E116/N116,"N/A")</f>
        <v>N/A</v>
      </c>
      <c r="S116" t="str">
        <f>LEFT(P116,SEARCH("/",P116,1)-1)</f>
        <v>theater</v>
      </c>
      <c r="T116" t="str">
        <f>RIGHT(P116,(LEN(P116)-SEARCH("/",P116)))</f>
        <v>plays</v>
      </c>
      <c r="Y116">
        <f t="shared" si="6"/>
        <v>8</v>
      </c>
      <c r="Z116">
        <f t="shared" si="7"/>
        <v>13</v>
      </c>
    </row>
    <row r="117" spans="1:26" ht="43.2" x14ac:dyDescent="0.3">
      <c r="A117">
        <v>4076</v>
      </c>
      <c r="B117" s="3" t="s">
        <v>4072</v>
      </c>
      <c r="C117" s="3" t="s">
        <v>8179</v>
      </c>
      <c r="D117">
        <v>700</v>
      </c>
      <c r="E117">
        <v>0</v>
      </c>
      <c r="F117" t="s">
        <v>8221</v>
      </c>
      <c r="G117" t="s">
        <v>8224</v>
      </c>
      <c r="H117" t="s">
        <v>8246</v>
      </c>
      <c r="I117">
        <v>1413921060</v>
      </c>
      <c r="J117" s="11">
        <f>(((I117/60)/60)/24)+DATE(1970,1,1)+(-8/24)</f>
        <v>41933.493749999994</v>
      </c>
      <c r="K117">
        <v>1411499149</v>
      </c>
      <c r="L117" s="11">
        <f>(((K117/60)/60)/24)+DATE(1970,1,1)+(-8/24)</f>
        <v>41905.462372685186</v>
      </c>
      <c r="M117" t="b">
        <v>0</v>
      </c>
      <c r="N117">
        <v>0</v>
      </c>
      <c r="O117" t="b">
        <v>0</v>
      </c>
      <c r="P117" t="s">
        <v>8271</v>
      </c>
      <c r="Q117" s="6">
        <f>E117/D117</f>
        <v>0</v>
      </c>
      <c r="R117" s="7" t="str">
        <f>IFERROR(E117/N117,"N/A")</f>
        <v>N/A</v>
      </c>
      <c r="S117" t="str">
        <f>LEFT(P117,SEARCH("/",P117,1)-1)</f>
        <v>theater</v>
      </c>
      <c r="T117" t="str">
        <f>RIGHT(P117,(LEN(P117)-SEARCH("/",P117)))</f>
        <v>plays</v>
      </c>
      <c r="Y117">
        <f t="shared" si="6"/>
        <v>8</v>
      </c>
      <c r="Z117">
        <f t="shared" si="7"/>
        <v>13</v>
      </c>
    </row>
    <row r="118" spans="1:26" ht="57.6" x14ac:dyDescent="0.3">
      <c r="A118">
        <v>3642</v>
      </c>
      <c r="B118" s="3" t="s">
        <v>3640</v>
      </c>
      <c r="C118" s="3" t="s">
        <v>7752</v>
      </c>
      <c r="D118">
        <v>700</v>
      </c>
      <c r="E118">
        <v>15</v>
      </c>
      <c r="F118" t="s">
        <v>8221</v>
      </c>
      <c r="G118" t="s">
        <v>8236</v>
      </c>
      <c r="H118" t="s">
        <v>8249</v>
      </c>
      <c r="I118">
        <v>1448902800</v>
      </c>
      <c r="J118" s="11">
        <f>(((I118/60)/60)/24)+DATE(1970,1,1)+(-8/24)</f>
        <v>42338.374999999993</v>
      </c>
      <c r="K118">
        <v>1445369727</v>
      </c>
      <c r="L118" s="11">
        <f>(((K118/60)/60)/24)+DATE(1970,1,1)+(-8/24)</f>
        <v>42297.482951388891</v>
      </c>
      <c r="M118" t="b">
        <v>0</v>
      </c>
      <c r="N118">
        <v>2</v>
      </c>
      <c r="O118" t="b">
        <v>0</v>
      </c>
      <c r="P118" t="s">
        <v>8305</v>
      </c>
      <c r="Q118" s="6">
        <f>E118/D118</f>
        <v>2.1428571428571429E-2</v>
      </c>
      <c r="R118" s="7">
        <f>IFERROR(E118/N118,"N/A")</f>
        <v>7.5</v>
      </c>
      <c r="S118" t="str">
        <f>LEFT(P118,SEARCH("/",P118,1)-1)</f>
        <v>theater</v>
      </c>
      <c r="T118" t="str">
        <f>RIGHT(P118,(LEN(P118)-SEARCH("/",P118)))</f>
        <v>musical</v>
      </c>
      <c r="Y118">
        <f t="shared" si="6"/>
        <v>8</v>
      </c>
      <c r="Z118">
        <f t="shared" si="7"/>
        <v>15</v>
      </c>
    </row>
    <row r="119" spans="1:26" ht="28.8" x14ac:dyDescent="0.3">
      <c r="A119">
        <v>1548</v>
      </c>
      <c r="B119" s="3" t="s">
        <v>1549</v>
      </c>
      <c r="C119" s="3" t="s">
        <v>5658</v>
      </c>
      <c r="D119">
        <v>700</v>
      </c>
      <c r="E119">
        <v>60</v>
      </c>
      <c r="F119" t="s">
        <v>8221</v>
      </c>
      <c r="G119" t="s">
        <v>8224</v>
      </c>
      <c r="H119" t="s">
        <v>8246</v>
      </c>
      <c r="I119">
        <v>1447020620</v>
      </c>
      <c r="J119" s="11">
        <f>(((I119/60)/60)/24)+DATE(1970,1,1)+(-8/24)</f>
        <v>42316.590509259251</v>
      </c>
      <c r="K119">
        <v>1444425020</v>
      </c>
      <c r="L119" s="11">
        <f>(((K119/60)/60)/24)+DATE(1970,1,1)+(-8/24)</f>
        <v>42286.548842592594</v>
      </c>
      <c r="M119" t="b">
        <v>0</v>
      </c>
      <c r="N119">
        <v>1</v>
      </c>
      <c r="O119" t="b">
        <v>0</v>
      </c>
      <c r="P119" t="s">
        <v>8289</v>
      </c>
      <c r="Q119" s="6">
        <f>E119/D119</f>
        <v>8.5714285714285715E-2</v>
      </c>
      <c r="R119" s="7">
        <f>IFERROR(E119/N119,"N/A")</f>
        <v>60</v>
      </c>
      <c r="S119" t="str">
        <f>LEFT(P119,SEARCH("/",P119,1)-1)</f>
        <v>photography</v>
      </c>
      <c r="T119" t="str">
        <f>RIGHT(P119,(LEN(P119)-SEARCH("/",P119)))</f>
        <v>nature</v>
      </c>
      <c r="Y119">
        <f t="shared" si="6"/>
        <v>12</v>
      </c>
      <c r="Z119">
        <f t="shared" si="7"/>
        <v>18</v>
      </c>
    </row>
    <row r="120" spans="1:26" ht="57.6" x14ac:dyDescent="0.3">
      <c r="A120">
        <v>4037</v>
      </c>
      <c r="B120" s="3" t="s">
        <v>4033</v>
      </c>
      <c r="C120" s="3" t="s">
        <v>8141</v>
      </c>
      <c r="D120">
        <v>700</v>
      </c>
      <c r="E120">
        <v>80</v>
      </c>
      <c r="F120" t="s">
        <v>8221</v>
      </c>
      <c r="G120" t="s">
        <v>8224</v>
      </c>
      <c r="H120" t="s">
        <v>8246</v>
      </c>
      <c r="I120">
        <v>1464099900</v>
      </c>
      <c r="J120" s="11">
        <f>(((I120/60)/60)/24)+DATE(1970,1,1)+(-8/24)</f>
        <v>42514.267361111109</v>
      </c>
      <c r="K120">
        <v>1462585315</v>
      </c>
      <c r="L120" s="11">
        <f>(((K120/60)/60)/24)+DATE(1970,1,1)+(-8/24)</f>
        <v>42496.737442129634</v>
      </c>
      <c r="M120" t="b">
        <v>0</v>
      </c>
      <c r="N120">
        <v>2</v>
      </c>
      <c r="O120" t="b">
        <v>0</v>
      </c>
      <c r="P120" t="s">
        <v>8271</v>
      </c>
      <c r="Q120" s="6">
        <f>E120/D120</f>
        <v>0.11428571428571428</v>
      </c>
      <c r="R120" s="7">
        <f>IFERROR(E120/N120,"N/A")</f>
        <v>40</v>
      </c>
      <c r="S120" t="str">
        <f>LEFT(P120,SEARCH("/",P120,1)-1)</f>
        <v>theater</v>
      </c>
      <c r="T120" t="str">
        <f>RIGHT(P120,(LEN(P120)-SEARCH("/",P120)))</f>
        <v>plays</v>
      </c>
      <c r="Y120">
        <f t="shared" si="6"/>
        <v>8</v>
      </c>
      <c r="Z120">
        <f t="shared" si="7"/>
        <v>13</v>
      </c>
    </row>
    <row r="121" spans="1:26" ht="43.2" x14ac:dyDescent="0.3">
      <c r="A121">
        <v>3737</v>
      </c>
      <c r="B121" s="3" t="s">
        <v>3734</v>
      </c>
      <c r="C121" s="3" t="s">
        <v>7847</v>
      </c>
      <c r="D121">
        <v>700</v>
      </c>
      <c r="E121">
        <v>150</v>
      </c>
      <c r="F121" t="s">
        <v>8221</v>
      </c>
      <c r="G121" t="s">
        <v>8224</v>
      </c>
      <c r="H121" t="s">
        <v>8246</v>
      </c>
      <c r="I121">
        <v>1447311540</v>
      </c>
      <c r="J121" s="11">
        <f>(((I121/60)/60)/24)+DATE(1970,1,1)+(-8/24)</f>
        <v>42319.957638888889</v>
      </c>
      <c r="K121">
        <v>1445358903</v>
      </c>
      <c r="L121" s="11">
        <f>(((K121/60)/60)/24)+DATE(1970,1,1)+(-8/24)</f>
        <v>42297.357673611106</v>
      </c>
      <c r="M121" t="b">
        <v>0</v>
      </c>
      <c r="N121">
        <v>4</v>
      </c>
      <c r="O121" t="b">
        <v>0</v>
      </c>
      <c r="P121" t="s">
        <v>8271</v>
      </c>
      <c r="Q121" s="6">
        <f>E121/D121</f>
        <v>0.21428571428571427</v>
      </c>
      <c r="R121" s="7">
        <f>IFERROR(E121/N121,"N/A")</f>
        <v>37.5</v>
      </c>
      <c r="S121" t="str">
        <f>LEFT(P121,SEARCH("/",P121,1)-1)</f>
        <v>theater</v>
      </c>
      <c r="T121" t="str">
        <f>RIGHT(P121,(LEN(P121)-SEARCH("/",P121)))</f>
        <v>plays</v>
      </c>
      <c r="Y121">
        <f t="shared" si="6"/>
        <v>8</v>
      </c>
      <c r="Z121">
        <f t="shared" si="7"/>
        <v>13</v>
      </c>
    </row>
    <row r="122" spans="1:26" ht="43.2" x14ac:dyDescent="0.3">
      <c r="A122">
        <v>558</v>
      </c>
      <c r="B122" s="3" t="s">
        <v>559</v>
      </c>
      <c r="C122" s="3" t="s">
        <v>4668</v>
      </c>
      <c r="D122">
        <v>750</v>
      </c>
      <c r="E122">
        <v>0</v>
      </c>
      <c r="F122" t="s">
        <v>8221</v>
      </c>
      <c r="G122" t="s">
        <v>8224</v>
      </c>
      <c r="H122" t="s">
        <v>8246</v>
      </c>
      <c r="I122">
        <v>1427227905</v>
      </c>
      <c r="J122" s="11">
        <f>(((I122/60)/60)/24)+DATE(1970,1,1)+(-8/24)</f>
        <v>42087.508159722223</v>
      </c>
      <c r="K122">
        <v>1424639505</v>
      </c>
      <c r="L122" s="11">
        <f>(((K122/60)/60)/24)+DATE(1970,1,1)+(-8/24)</f>
        <v>42057.549826388888</v>
      </c>
      <c r="M122" t="b">
        <v>0</v>
      </c>
      <c r="N122">
        <v>0</v>
      </c>
      <c r="O122" t="b">
        <v>0</v>
      </c>
      <c r="P122" t="s">
        <v>8272</v>
      </c>
      <c r="Q122" s="6">
        <f>E122/D122</f>
        <v>0</v>
      </c>
      <c r="R122" s="7" t="str">
        <f>IFERROR(E122/N122,"N/A")</f>
        <v>N/A</v>
      </c>
      <c r="S122" t="str">
        <f>LEFT(P122,SEARCH("/",P122,1)-1)</f>
        <v>technology</v>
      </c>
      <c r="T122" t="str">
        <f>RIGHT(P122,(LEN(P122)-SEARCH("/",P122)))</f>
        <v>web</v>
      </c>
      <c r="Y122">
        <f t="shared" si="6"/>
        <v>11</v>
      </c>
      <c r="Z122">
        <f t="shared" si="7"/>
        <v>14</v>
      </c>
    </row>
    <row r="123" spans="1:26" ht="43.2" x14ac:dyDescent="0.3">
      <c r="A123">
        <v>1555</v>
      </c>
      <c r="B123" s="3" t="s">
        <v>1556</v>
      </c>
      <c r="C123" s="3" t="s">
        <v>5665</v>
      </c>
      <c r="D123">
        <v>750</v>
      </c>
      <c r="E123">
        <v>0</v>
      </c>
      <c r="F123" t="s">
        <v>8221</v>
      </c>
      <c r="G123" t="s">
        <v>8224</v>
      </c>
      <c r="H123" t="s">
        <v>8246</v>
      </c>
      <c r="I123">
        <v>1442509200</v>
      </c>
      <c r="J123" s="11">
        <f>(((I123/60)/60)/24)+DATE(1970,1,1)+(-8/24)</f>
        <v>42264.374999999993</v>
      </c>
      <c r="K123">
        <v>1440513832</v>
      </c>
      <c r="L123" s="11">
        <f>(((K123/60)/60)/24)+DATE(1970,1,1)+(-8/24)</f>
        <v>42241.280462962961</v>
      </c>
      <c r="M123" t="b">
        <v>0</v>
      </c>
      <c r="N123">
        <v>0</v>
      </c>
      <c r="O123" t="b">
        <v>0</v>
      </c>
      <c r="P123" t="s">
        <v>8289</v>
      </c>
      <c r="Q123" s="6">
        <f>E123/D123</f>
        <v>0</v>
      </c>
      <c r="R123" s="7" t="str">
        <f>IFERROR(E123/N123,"N/A")</f>
        <v>N/A</v>
      </c>
      <c r="S123" t="str">
        <f>LEFT(P123,SEARCH("/",P123,1)-1)</f>
        <v>photography</v>
      </c>
      <c r="T123" t="str">
        <f>RIGHT(P123,(LEN(P123)-SEARCH("/",P123)))</f>
        <v>nature</v>
      </c>
      <c r="Y123">
        <f t="shared" si="6"/>
        <v>12</v>
      </c>
      <c r="Z123">
        <f t="shared" si="7"/>
        <v>18</v>
      </c>
    </row>
    <row r="124" spans="1:26" ht="43.2" x14ac:dyDescent="0.3">
      <c r="A124">
        <v>2901</v>
      </c>
      <c r="B124" s="3" t="s">
        <v>2901</v>
      </c>
      <c r="C124" s="3" t="s">
        <v>7011</v>
      </c>
      <c r="D124">
        <v>750</v>
      </c>
      <c r="E124">
        <v>6</v>
      </c>
      <c r="F124" t="s">
        <v>8221</v>
      </c>
      <c r="G124" t="s">
        <v>8224</v>
      </c>
      <c r="H124" t="s">
        <v>8246</v>
      </c>
      <c r="I124">
        <v>1423345339</v>
      </c>
      <c r="J124" s="11">
        <f>(((I124/60)/60)/24)+DATE(1970,1,1)+(-8/24)</f>
        <v>42042.571053240739</v>
      </c>
      <c r="K124">
        <v>1418161339</v>
      </c>
      <c r="L124" s="11">
        <f>(((K124/60)/60)/24)+DATE(1970,1,1)+(-8/24)</f>
        <v>41982.571053240739</v>
      </c>
      <c r="M124" t="b">
        <v>0</v>
      </c>
      <c r="N124">
        <v>2</v>
      </c>
      <c r="O124" t="b">
        <v>0</v>
      </c>
      <c r="P124" t="s">
        <v>8271</v>
      </c>
      <c r="Q124" s="6">
        <f>E124/D124</f>
        <v>8.0000000000000002E-3</v>
      </c>
      <c r="R124" s="7">
        <f>IFERROR(E124/N124,"N/A")</f>
        <v>3</v>
      </c>
      <c r="S124" t="str">
        <f>LEFT(P124,SEARCH("/",P124,1)-1)</f>
        <v>theater</v>
      </c>
      <c r="T124" t="str">
        <f>RIGHT(P124,(LEN(P124)-SEARCH("/",P124)))</f>
        <v>plays</v>
      </c>
      <c r="Y124">
        <f t="shared" si="6"/>
        <v>8</v>
      </c>
      <c r="Z124">
        <f t="shared" si="7"/>
        <v>13</v>
      </c>
    </row>
    <row r="125" spans="1:26" ht="43.2" x14ac:dyDescent="0.3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 s="11">
        <f>(((I125/60)/60)/24)+DATE(1970,1,1)+(-8/24)</f>
        <v>41850.726759259262</v>
      </c>
      <c r="K125">
        <v>1405041992</v>
      </c>
      <c r="L125" s="11">
        <f>(((K125/60)/60)/24)+DATE(1970,1,1)+(-8/24)</f>
        <v>41830.726759259262</v>
      </c>
      <c r="M125" t="b">
        <v>0</v>
      </c>
      <c r="N125">
        <v>0</v>
      </c>
      <c r="O125" t="b">
        <v>0</v>
      </c>
      <c r="P125" t="s">
        <v>8281</v>
      </c>
      <c r="Q125" s="6">
        <f>E125/D125</f>
        <v>0</v>
      </c>
      <c r="R125" s="7" t="str">
        <f>IFERROR(E125/N125,"N/A")</f>
        <v>N/A</v>
      </c>
      <c r="S125" t="str">
        <f>LEFT(P125,SEARCH("/",P125,1)-1)</f>
        <v>journalism</v>
      </c>
      <c r="T125" t="str">
        <f>RIGHT(P125,(LEN(P125)-SEARCH("/",P125)))</f>
        <v>audio</v>
      </c>
      <c r="Y125">
        <f t="shared" si="6"/>
        <v>11</v>
      </c>
      <c r="Z125">
        <f t="shared" si="7"/>
        <v>16</v>
      </c>
    </row>
    <row r="126" spans="1:26" ht="43.2" x14ac:dyDescent="0.3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 s="11">
        <f>(((I126/60)/60)/24)+DATE(1970,1,1)+(-8/24)</f>
        <v>42364.518055555549</v>
      </c>
      <c r="K126">
        <v>1447273560</v>
      </c>
      <c r="L126" s="11">
        <f>(((K126/60)/60)/24)+DATE(1970,1,1)+(-8/24)</f>
        <v>42319.518055555549</v>
      </c>
      <c r="M126" t="b">
        <v>0</v>
      </c>
      <c r="N126">
        <v>0</v>
      </c>
      <c r="O126" t="b">
        <v>0</v>
      </c>
      <c r="P126" t="s">
        <v>8281</v>
      </c>
      <c r="Q126" s="6">
        <f>E126/D126</f>
        <v>0</v>
      </c>
      <c r="R126" s="7" t="str">
        <f>IFERROR(E126/N126,"N/A")</f>
        <v>N/A</v>
      </c>
      <c r="S126" t="str">
        <f>LEFT(P126,SEARCH("/",P126,1)-1)</f>
        <v>journalism</v>
      </c>
      <c r="T126" t="str">
        <f>RIGHT(P126,(LEN(P126)-SEARCH("/",P126)))</f>
        <v>audio</v>
      </c>
      <c r="Y126">
        <f t="shared" si="6"/>
        <v>11</v>
      </c>
      <c r="Z126">
        <f t="shared" si="7"/>
        <v>16</v>
      </c>
    </row>
    <row r="127" spans="1:26" x14ac:dyDescent="0.3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 s="11">
        <f>(((I127/60)/60)/24)+DATE(1970,1,1)+(-8/24)</f>
        <v>42412.097743055558</v>
      </c>
      <c r="K127">
        <v>1452680445</v>
      </c>
      <c r="L127" s="11">
        <f>(((K127/60)/60)/24)+DATE(1970,1,1)+(-8/24)</f>
        <v>42382.097743055558</v>
      </c>
      <c r="M127" t="b">
        <v>0</v>
      </c>
      <c r="N127">
        <v>0</v>
      </c>
      <c r="O127" t="b">
        <v>0</v>
      </c>
      <c r="P127" t="s">
        <v>8281</v>
      </c>
      <c r="Q127" s="6">
        <f>E127/D127</f>
        <v>0</v>
      </c>
      <c r="R127" s="7" t="str">
        <f>IFERROR(E127/N127,"N/A")</f>
        <v>N/A</v>
      </c>
      <c r="S127" t="str">
        <f>LEFT(P127,SEARCH("/",P127,1)-1)</f>
        <v>journalism</v>
      </c>
      <c r="T127" t="str">
        <f>RIGHT(P127,(LEN(P127)-SEARCH("/",P127)))</f>
        <v>audio</v>
      </c>
      <c r="Y127">
        <f t="shared" si="6"/>
        <v>11</v>
      </c>
      <c r="Z127">
        <f t="shared" si="7"/>
        <v>16</v>
      </c>
    </row>
    <row r="128" spans="1:26" ht="28.8" x14ac:dyDescent="0.3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 s="11">
        <f>(((I128/60)/60)/24)+DATE(1970,1,1)+(-8/24)</f>
        <v>42261.463854166665</v>
      </c>
      <c r="K128">
        <v>1439665677</v>
      </c>
      <c r="L128" s="11">
        <f>(((K128/60)/60)/24)+DATE(1970,1,1)+(-8/24)</f>
        <v>42231.463854166665</v>
      </c>
      <c r="M128" t="b">
        <v>0</v>
      </c>
      <c r="N128">
        <v>0</v>
      </c>
      <c r="O128" t="b">
        <v>0</v>
      </c>
      <c r="P128" t="s">
        <v>8281</v>
      </c>
      <c r="Q128" s="6">
        <f>E128/D128</f>
        <v>0</v>
      </c>
      <c r="R128" s="7" t="str">
        <f>IFERROR(E128/N128,"N/A")</f>
        <v>N/A</v>
      </c>
      <c r="S128" t="str">
        <f>LEFT(P128,SEARCH("/",P128,1)-1)</f>
        <v>journalism</v>
      </c>
      <c r="T128" t="str">
        <f>RIGHT(P128,(LEN(P128)-SEARCH("/",P128)))</f>
        <v>audio</v>
      </c>
      <c r="Y128">
        <f t="shared" si="6"/>
        <v>11</v>
      </c>
      <c r="Z128">
        <f t="shared" si="7"/>
        <v>16</v>
      </c>
    </row>
    <row r="129" spans="1:26" ht="43.2" x14ac:dyDescent="0.3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 s="11">
        <f>(((I129/60)/60)/24)+DATE(1970,1,1)+(-8/24)</f>
        <v>41877.680844907409</v>
      </c>
      <c r="K129">
        <v>1406679625</v>
      </c>
      <c r="L129" s="11">
        <f>(((K129/60)/60)/24)+DATE(1970,1,1)+(-8/24)</f>
        <v>41849.680844907409</v>
      </c>
      <c r="M129" t="b">
        <v>0</v>
      </c>
      <c r="N129">
        <v>0</v>
      </c>
      <c r="O129" t="b">
        <v>0</v>
      </c>
      <c r="P129" t="s">
        <v>8281</v>
      </c>
      <c r="Q129" s="6">
        <f>E129/D129</f>
        <v>0</v>
      </c>
      <c r="R129" s="7" t="str">
        <f>IFERROR(E129/N129,"N/A")</f>
        <v>N/A</v>
      </c>
      <c r="S129" t="str">
        <f>LEFT(P129,SEARCH("/",P129,1)-1)</f>
        <v>journalism</v>
      </c>
      <c r="T129" t="str">
        <f>RIGHT(P129,(LEN(P129)-SEARCH("/",P129)))</f>
        <v>audio</v>
      </c>
      <c r="Y129">
        <f t="shared" si="6"/>
        <v>11</v>
      </c>
      <c r="Z129">
        <f t="shared" si="7"/>
        <v>16</v>
      </c>
    </row>
    <row r="130" spans="1:26" ht="57.6" x14ac:dyDescent="0.3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 s="11">
        <f>(((I130/60)/60)/24)+DATE(1970,1,1)+(-8/24)</f>
        <v>42527.506249999999</v>
      </c>
      <c r="K130">
        <v>1461438495</v>
      </c>
      <c r="L130" s="11">
        <f>(((K130/60)/60)/24)+DATE(1970,1,1)+(-8/24)</f>
        <v>42483.464062499996</v>
      </c>
      <c r="M130" t="b">
        <v>0</v>
      </c>
      <c r="N130">
        <v>0</v>
      </c>
      <c r="O130" t="b">
        <v>0</v>
      </c>
      <c r="P130" t="s">
        <v>8281</v>
      </c>
      <c r="Q130" s="6">
        <f>E130/D130</f>
        <v>0</v>
      </c>
      <c r="R130" s="7" t="str">
        <f>IFERROR(E130/N130,"N/A")</f>
        <v>N/A</v>
      </c>
      <c r="S130" t="str">
        <f>LEFT(P130,SEARCH("/",P130,1)-1)</f>
        <v>journalism</v>
      </c>
      <c r="T130" t="str">
        <f>RIGHT(P130,(LEN(P130)-SEARCH("/",P130)))</f>
        <v>audio</v>
      </c>
      <c r="Y130">
        <f t="shared" si="6"/>
        <v>11</v>
      </c>
      <c r="Z130">
        <f t="shared" si="7"/>
        <v>16</v>
      </c>
    </row>
    <row r="131" spans="1:26" ht="57.6" x14ac:dyDescent="0.3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 s="11">
        <f>(((I131/60)/60)/24)+DATE(1970,1,1)+(-8/24)</f>
        <v>41861.583333333328</v>
      </c>
      <c r="K131">
        <v>1405110399</v>
      </c>
      <c r="L131" s="11">
        <f>(((K131/60)/60)/24)+DATE(1970,1,1)+(-8/24)</f>
        <v>41831.518506944441</v>
      </c>
      <c r="M131" t="b">
        <v>0</v>
      </c>
      <c r="N131">
        <v>0</v>
      </c>
      <c r="O131" t="b">
        <v>0</v>
      </c>
      <c r="P131" t="s">
        <v>8281</v>
      </c>
      <c r="Q131" s="6">
        <f>E131/D131</f>
        <v>0</v>
      </c>
      <c r="R131" s="7" t="str">
        <f>IFERROR(E131/N131,"N/A")</f>
        <v>N/A</v>
      </c>
      <c r="S131" t="str">
        <f>LEFT(P131,SEARCH("/",P131,1)-1)</f>
        <v>journalism</v>
      </c>
      <c r="T131" t="str">
        <f>RIGHT(P131,(LEN(P131)-SEARCH("/",P131)))</f>
        <v>audio</v>
      </c>
      <c r="Y131">
        <f t="shared" ref="Y131:Y194" si="8">SEARCH("/",P131)</f>
        <v>11</v>
      </c>
      <c r="Z131">
        <f t="shared" ref="Z131:Z194" si="9">LEN(P131)</f>
        <v>16</v>
      </c>
    </row>
    <row r="132" spans="1:26" ht="43.2" x14ac:dyDescent="0.3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 s="11">
        <f>(((I132/60)/60)/24)+DATE(1970,1,1)+(-8/24)</f>
        <v>42436.659085648142</v>
      </c>
      <c r="K132">
        <v>1454802545</v>
      </c>
      <c r="L132" s="11">
        <f>(((K132/60)/60)/24)+DATE(1970,1,1)+(-8/24)</f>
        <v>42406.659085648142</v>
      </c>
      <c r="M132" t="b">
        <v>0</v>
      </c>
      <c r="N132">
        <v>0</v>
      </c>
      <c r="O132" t="b">
        <v>0</v>
      </c>
      <c r="P132" t="s">
        <v>8281</v>
      </c>
      <c r="Q132" s="6">
        <f>E132/D132</f>
        <v>0</v>
      </c>
      <c r="R132" s="7" t="str">
        <f>IFERROR(E132/N132,"N/A")</f>
        <v>N/A</v>
      </c>
      <c r="S132" t="str">
        <f>LEFT(P132,SEARCH("/",P132,1)-1)</f>
        <v>journalism</v>
      </c>
      <c r="T132" t="str">
        <f>RIGHT(P132,(LEN(P132)-SEARCH("/",P132)))</f>
        <v>audio</v>
      </c>
      <c r="Y132">
        <f t="shared" si="8"/>
        <v>11</v>
      </c>
      <c r="Z132">
        <f t="shared" si="9"/>
        <v>16</v>
      </c>
    </row>
    <row r="133" spans="1:26" ht="43.2" x14ac:dyDescent="0.3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 s="11">
        <f>(((I133/60)/60)/24)+DATE(1970,1,1)+(-8/24)</f>
        <v>42118.344641203708</v>
      </c>
      <c r="K133">
        <v>1424711777</v>
      </c>
      <c r="L133" s="11">
        <f>(((K133/60)/60)/24)+DATE(1970,1,1)+(-8/24)</f>
        <v>42058.386307870365</v>
      </c>
      <c r="M133" t="b">
        <v>0</v>
      </c>
      <c r="N133">
        <v>0</v>
      </c>
      <c r="O133" t="b">
        <v>0</v>
      </c>
      <c r="P133" t="s">
        <v>8281</v>
      </c>
      <c r="Q133" s="6">
        <f>E133/D133</f>
        <v>0</v>
      </c>
      <c r="R133" s="7" t="str">
        <f>IFERROR(E133/N133,"N/A")</f>
        <v>N/A</v>
      </c>
      <c r="S133" t="str">
        <f>LEFT(P133,SEARCH("/",P133,1)-1)</f>
        <v>journalism</v>
      </c>
      <c r="T133" t="str">
        <f>RIGHT(P133,(LEN(P133)-SEARCH("/",P133)))</f>
        <v>audio</v>
      </c>
      <c r="Y133">
        <f t="shared" si="8"/>
        <v>11</v>
      </c>
      <c r="Z133">
        <f t="shared" si="9"/>
        <v>16</v>
      </c>
    </row>
    <row r="134" spans="1:26" ht="43.2" x14ac:dyDescent="0.3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 s="11">
        <f>(((I134/60)/60)/24)+DATE(1970,1,1)+(-8/24)</f>
        <v>42708.579664351848</v>
      </c>
      <c r="K134">
        <v>1478292883</v>
      </c>
      <c r="L134" s="11">
        <f>(((K134/60)/60)/24)+DATE(1970,1,1)+(-8/24)</f>
        <v>42678.537997685176</v>
      </c>
      <c r="M134" t="b">
        <v>0</v>
      </c>
      <c r="N134">
        <v>0</v>
      </c>
      <c r="O134" t="b">
        <v>0</v>
      </c>
      <c r="P134" t="s">
        <v>8281</v>
      </c>
      <c r="Q134" s="6">
        <f>E134/D134</f>
        <v>0</v>
      </c>
      <c r="R134" s="7" t="str">
        <f>IFERROR(E134/N134,"N/A")</f>
        <v>N/A</v>
      </c>
      <c r="S134" t="str">
        <f>LEFT(P134,SEARCH("/",P134,1)-1)</f>
        <v>journalism</v>
      </c>
      <c r="T134" t="str">
        <f>RIGHT(P134,(LEN(P134)-SEARCH("/",P134)))</f>
        <v>audio</v>
      </c>
      <c r="Y134">
        <f t="shared" si="8"/>
        <v>11</v>
      </c>
      <c r="Z134">
        <f t="shared" si="9"/>
        <v>16</v>
      </c>
    </row>
    <row r="135" spans="1:26" ht="43.2" x14ac:dyDescent="0.3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 s="11">
        <f>(((I135/60)/60)/24)+DATE(1970,1,1)+(-8/24)</f>
        <v>42088.666666666664</v>
      </c>
      <c r="K135">
        <v>1423777043</v>
      </c>
      <c r="L135" s="11">
        <f>(((K135/60)/60)/24)+DATE(1970,1,1)+(-8/24)</f>
        <v>42047.567627314813</v>
      </c>
      <c r="M135" t="b">
        <v>0</v>
      </c>
      <c r="N135">
        <v>0</v>
      </c>
      <c r="O135" t="b">
        <v>0</v>
      </c>
      <c r="P135" t="s">
        <v>8281</v>
      </c>
      <c r="Q135" s="6">
        <f>E135/D135</f>
        <v>0</v>
      </c>
      <c r="R135" s="7" t="str">
        <f>IFERROR(E135/N135,"N/A")</f>
        <v>N/A</v>
      </c>
      <c r="S135" t="str">
        <f>LEFT(P135,SEARCH("/",P135,1)-1)</f>
        <v>journalism</v>
      </c>
      <c r="T135" t="str">
        <f>RIGHT(P135,(LEN(P135)-SEARCH("/",P135)))</f>
        <v>audio</v>
      </c>
      <c r="Y135">
        <f t="shared" si="8"/>
        <v>11</v>
      </c>
      <c r="Z135">
        <f t="shared" si="9"/>
        <v>16</v>
      </c>
    </row>
    <row r="136" spans="1:26" x14ac:dyDescent="0.3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 s="11">
        <f>(((I136/60)/60)/24)+DATE(1970,1,1)+(-8/24)</f>
        <v>42076.415000000001</v>
      </c>
      <c r="K136">
        <v>1423681056</v>
      </c>
      <c r="L136" s="11">
        <f>(((K136/60)/60)/24)+DATE(1970,1,1)+(-8/24)</f>
        <v>42046.456666666665</v>
      </c>
      <c r="M136" t="b">
        <v>0</v>
      </c>
      <c r="N136">
        <v>0</v>
      </c>
      <c r="O136" t="b">
        <v>0</v>
      </c>
      <c r="P136" t="s">
        <v>8281</v>
      </c>
      <c r="Q136" s="6">
        <f>E136/D136</f>
        <v>0</v>
      </c>
      <c r="R136" s="7" t="str">
        <f>IFERROR(E136/N136,"N/A")</f>
        <v>N/A</v>
      </c>
      <c r="S136" t="str">
        <f>LEFT(P136,SEARCH("/",P136,1)-1)</f>
        <v>journalism</v>
      </c>
      <c r="T136" t="str">
        <f>RIGHT(P136,(LEN(P136)-SEARCH("/",P136)))</f>
        <v>audio</v>
      </c>
      <c r="Y136">
        <f t="shared" si="8"/>
        <v>11</v>
      </c>
      <c r="Z136">
        <f t="shared" si="9"/>
        <v>16</v>
      </c>
    </row>
    <row r="137" spans="1:26" ht="28.8" x14ac:dyDescent="0.3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 s="11">
        <f>(((I137/60)/60)/24)+DATE(1970,1,1)+(-8/24)</f>
        <v>42491.708333333336</v>
      </c>
      <c r="K137">
        <v>1456987108</v>
      </c>
      <c r="L137" s="11">
        <f>(((K137/60)/60)/24)+DATE(1970,1,1)+(-8/24)</f>
        <v>42431.943379629629</v>
      </c>
      <c r="M137" t="b">
        <v>0</v>
      </c>
      <c r="N137">
        <v>0</v>
      </c>
      <c r="O137" t="b">
        <v>0</v>
      </c>
      <c r="P137" t="s">
        <v>8281</v>
      </c>
      <c r="Q137" s="6">
        <f>E137/D137</f>
        <v>0</v>
      </c>
      <c r="R137" s="7" t="str">
        <f>IFERROR(E137/N137,"N/A")</f>
        <v>N/A</v>
      </c>
      <c r="S137" t="str">
        <f>LEFT(P137,SEARCH("/",P137,1)-1)</f>
        <v>journalism</v>
      </c>
      <c r="T137" t="str">
        <f>RIGHT(P137,(LEN(P137)-SEARCH("/",P137)))</f>
        <v>audio</v>
      </c>
      <c r="Y137">
        <f t="shared" si="8"/>
        <v>11</v>
      </c>
      <c r="Z137">
        <f t="shared" si="9"/>
        <v>16</v>
      </c>
    </row>
    <row r="138" spans="1:26" ht="43.2" x14ac:dyDescent="0.3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 s="11">
        <f>(((I138/60)/60)/24)+DATE(1970,1,1)+(-8/24)</f>
        <v>42612.697476851848</v>
      </c>
      <c r="K138">
        <v>1470012262</v>
      </c>
      <c r="L138" s="11">
        <f>(((K138/60)/60)/24)+DATE(1970,1,1)+(-8/24)</f>
        <v>42582.697476851848</v>
      </c>
      <c r="M138" t="b">
        <v>0</v>
      </c>
      <c r="N138">
        <v>0</v>
      </c>
      <c r="O138" t="b">
        <v>0</v>
      </c>
      <c r="P138" t="s">
        <v>8281</v>
      </c>
      <c r="Q138" s="6">
        <f>E138/D138</f>
        <v>0</v>
      </c>
      <c r="R138" s="7" t="str">
        <f>IFERROR(E138/N138,"N/A")</f>
        <v>N/A</v>
      </c>
      <c r="S138" t="str">
        <f>LEFT(P138,SEARCH("/",P138,1)-1)</f>
        <v>journalism</v>
      </c>
      <c r="T138" t="str">
        <f>RIGHT(P138,(LEN(P138)-SEARCH("/",P138)))</f>
        <v>audio</v>
      </c>
      <c r="Y138">
        <f t="shared" si="8"/>
        <v>11</v>
      </c>
      <c r="Z138">
        <f t="shared" si="9"/>
        <v>16</v>
      </c>
    </row>
    <row r="139" spans="1:26" ht="28.8" x14ac:dyDescent="0.3">
      <c r="A139">
        <v>1073</v>
      </c>
      <c r="B139" s="3" t="s">
        <v>1074</v>
      </c>
      <c r="C139" s="3" t="s">
        <v>5183</v>
      </c>
      <c r="D139">
        <v>750</v>
      </c>
      <c r="E139">
        <v>10</v>
      </c>
      <c r="F139" t="s">
        <v>8221</v>
      </c>
      <c r="G139" t="s">
        <v>8224</v>
      </c>
      <c r="H139" t="s">
        <v>8246</v>
      </c>
      <c r="I139">
        <v>1318806541</v>
      </c>
      <c r="J139" s="11">
        <f>(((I139/60)/60)/24)+DATE(1970,1,1)+(-8/24)</f>
        <v>40832.631261574068</v>
      </c>
      <c r="K139">
        <v>1316214541</v>
      </c>
      <c r="L139" s="11">
        <f>(((K139/60)/60)/24)+DATE(1970,1,1)+(-8/24)</f>
        <v>40802.631261574068</v>
      </c>
      <c r="M139" t="b">
        <v>0</v>
      </c>
      <c r="N139">
        <v>1</v>
      </c>
      <c r="O139" t="b">
        <v>0</v>
      </c>
      <c r="P139" t="s">
        <v>8282</v>
      </c>
      <c r="Q139" s="6">
        <f>E139/D139</f>
        <v>1.3333333333333334E-2</v>
      </c>
      <c r="R139" s="7">
        <f>IFERROR(E139/N139,"N/A")</f>
        <v>10</v>
      </c>
      <c r="S139" t="str">
        <f>LEFT(P139,SEARCH("/",P139,1)-1)</f>
        <v>games</v>
      </c>
      <c r="T139" t="str">
        <f>RIGHT(P139,(LEN(P139)-SEARCH("/",P139)))</f>
        <v>video games</v>
      </c>
      <c r="Y139">
        <f t="shared" si="8"/>
        <v>6</v>
      </c>
      <c r="Z139">
        <f t="shared" si="9"/>
        <v>17</v>
      </c>
    </row>
    <row r="140" spans="1:26" ht="43.2" x14ac:dyDescent="0.3">
      <c r="A140">
        <v>1558</v>
      </c>
      <c r="B140" s="3" t="s">
        <v>1559</v>
      </c>
      <c r="C140" s="3" t="s">
        <v>5668</v>
      </c>
      <c r="D140">
        <v>750</v>
      </c>
      <c r="E140">
        <v>35</v>
      </c>
      <c r="F140" t="s">
        <v>8221</v>
      </c>
      <c r="G140" t="s">
        <v>8225</v>
      </c>
      <c r="H140" t="s">
        <v>8247</v>
      </c>
      <c r="I140">
        <v>1440763920</v>
      </c>
      <c r="J140" s="11">
        <f>(((I140/60)/60)/24)+DATE(1970,1,1)+(-8/24)</f>
        <v>42244.174999999996</v>
      </c>
      <c r="K140">
        <v>1435656759</v>
      </c>
      <c r="L140" s="11">
        <f>(((K140/60)/60)/24)+DATE(1970,1,1)+(-8/24)</f>
        <v>42185.064340277771</v>
      </c>
      <c r="M140" t="b">
        <v>0</v>
      </c>
      <c r="N140">
        <v>3</v>
      </c>
      <c r="O140" t="b">
        <v>0</v>
      </c>
      <c r="P140" t="s">
        <v>8289</v>
      </c>
      <c r="Q140" s="6">
        <f>E140/D140</f>
        <v>4.6666666666666669E-2</v>
      </c>
      <c r="R140" s="7">
        <f>IFERROR(E140/N140,"N/A")</f>
        <v>11.666666666666666</v>
      </c>
      <c r="S140" t="str">
        <f>LEFT(P140,SEARCH("/",P140,1)-1)</f>
        <v>photography</v>
      </c>
      <c r="T140" t="str">
        <f>RIGHT(P140,(LEN(P140)-SEARCH("/",P140)))</f>
        <v>nature</v>
      </c>
      <c r="Y140">
        <f t="shared" si="8"/>
        <v>12</v>
      </c>
      <c r="Z140">
        <f t="shared" si="9"/>
        <v>18</v>
      </c>
    </row>
    <row r="141" spans="1:26" ht="43.2" x14ac:dyDescent="0.3">
      <c r="A141">
        <v>3922</v>
      </c>
      <c r="B141" s="3" t="s">
        <v>3919</v>
      </c>
      <c r="C141" s="3" t="s">
        <v>8030</v>
      </c>
      <c r="D141">
        <v>750</v>
      </c>
      <c r="E141">
        <v>61</v>
      </c>
      <c r="F141" t="s">
        <v>8221</v>
      </c>
      <c r="G141" t="s">
        <v>8224</v>
      </c>
      <c r="H141" t="s">
        <v>8246</v>
      </c>
      <c r="I141">
        <v>1425337200</v>
      </c>
      <c r="J141" s="11">
        <f>(((I141/60)/60)/24)+DATE(1970,1,1)+(-8/24)</f>
        <v>42065.624999999993</v>
      </c>
      <c r="K141">
        <v>1421432810</v>
      </c>
      <c r="L141" s="11">
        <f>(((K141/60)/60)/24)+DATE(1970,1,1)+(-8/24)</f>
        <v>42020.435300925928</v>
      </c>
      <c r="M141" t="b">
        <v>0</v>
      </c>
      <c r="N141">
        <v>6</v>
      </c>
      <c r="O141" t="b">
        <v>0</v>
      </c>
      <c r="P141" t="s">
        <v>8271</v>
      </c>
      <c r="Q141" s="6">
        <f>E141/D141</f>
        <v>8.1333333333333327E-2</v>
      </c>
      <c r="R141" s="7">
        <f>IFERROR(E141/N141,"N/A")</f>
        <v>10.166666666666666</v>
      </c>
      <c r="S141" t="str">
        <f>LEFT(P141,SEARCH("/",P141,1)-1)</f>
        <v>theater</v>
      </c>
      <c r="T141" t="str">
        <f>RIGHT(P141,(LEN(P141)-SEARCH("/",P141)))</f>
        <v>plays</v>
      </c>
      <c r="Y141">
        <f t="shared" si="8"/>
        <v>8</v>
      </c>
      <c r="Z141">
        <f t="shared" si="9"/>
        <v>13</v>
      </c>
    </row>
    <row r="142" spans="1:26" ht="43.2" x14ac:dyDescent="0.3">
      <c r="A142">
        <v>3908</v>
      </c>
      <c r="B142" s="3" t="s">
        <v>3905</v>
      </c>
      <c r="C142" s="3" t="s">
        <v>8016</v>
      </c>
      <c r="D142">
        <v>750</v>
      </c>
      <c r="E142">
        <v>65</v>
      </c>
      <c r="F142" t="s">
        <v>8221</v>
      </c>
      <c r="G142" t="s">
        <v>8224</v>
      </c>
      <c r="H142" t="s">
        <v>8246</v>
      </c>
      <c r="I142">
        <v>1406603696</v>
      </c>
      <c r="J142" s="11">
        <f>(((I142/60)/60)/24)+DATE(1970,1,1)+(-8/24)</f>
        <v>41848.802037037036</v>
      </c>
      <c r="K142">
        <v>1405307696</v>
      </c>
      <c r="L142" s="11">
        <f>(((K142/60)/60)/24)+DATE(1970,1,1)+(-8/24)</f>
        <v>41833.802037037036</v>
      </c>
      <c r="M142" t="b">
        <v>0</v>
      </c>
      <c r="N142">
        <v>4</v>
      </c>
      <c r="O142" t="b">
        <v>0</v>
      </c>
      <c r="P142" t="s">
        <v>8271</v>
      </c>
      <c r="Q142" s="6">
        <f>E142/D142</f>
        <v>8.666666666666667E-2</v>
      </c>
      <c r="R142" s="7">
        <f>IFERROR(E142/N142,"N/A")</f>
        <v>16.25</v>
      </c>
      <c r="S142" t="str">
        <f>LEFT(P142,SEARCH("/",P142,1)-1)</f>
        <v>theater</v>
      </c>
      <c r="T142" t="str">
        <f>RIGHT(P142,(LEN(P142)-SEARCH("/",P142)))</f>
        <v>plays</v>
      </c>
      <c r="Y142">
        <f t="shared" si="8"/>
        <v>8</v>
      </c>
      <c r="Z142">
        <f t="shared" si="9"/>
        <v>13</v>
      </c>
    </row>
    <row r="143" spans="1:26" ht="57.6" x14ac:dyDescent="0.3">
      <c r="A143">
        <v>1550</v>
      </c>
      <c r="B143" s="3" t="s">
        <v>1551</v>
      </c>
      <c r="C143" s="3" t="s">
        <v>5660</v>
      </c>
      <c r="D143">
        <v>750</v>
      </c>
      <c r="E143">
        <v>101</v>
      </c>
      <c r="F143" t="s">
        <v>8221</v>
      </c>
      <c r="G143" t="s">
        <v>8225</v>
      </c>
      <c r="H143" t="s">
        <v>8247</v>
      </c>
      <c r="I143">
        <v>1463050034</v>
      </c>
      <c r="J143" s="11">
        <f>(((I143/60)/60)/24)+DATE(1970,1,1)+(-8/24)</f>
        <v>42502.11613425926</v>
      </c>
      <c r="K143">
        <v>1460458034</v>
      </c>
      <c r="L143" s="11">
        <f>(((K143/60)/60)/24)+DATE(1970,1,1)+(-8/24)</f>
        <v>42472.11613425926</v>
      </c>
      <c r="M143" t="b">
        <v>0</v>
      </c>
      <c r="N143">
        <v>7</v>
      </c>
      <c r="O143" t="b">
        <v>0</v>
      </c>
      <c r="P143" t="s">
        <v>8289</v>
      </c>
      <c r="Q143" s="6">
        <f>E143/D143</f>
        <v>0.13466666666666666</v>
      </c>
      <c r="R143" s="7">
        <f>IFERROR(E143/N143,"N/A")</f>
        <v>14.428571428571429</v>
      </c>
      <c r="S143" t="str">
        <f>LEFT(P143,SEARCH("/",P143,1)-1)</f>
        <v>photography</v>
      </c>
      <c r="T143" t="str">
        <f>RIGHT(P143,(LEN(P143)-SEARCH("/",P143)))</f>
        <v>nature</v>
      </c>
      <c r="Y143">
        <f t="shared" si="8"/>
        <v>12</v>
      </c>
      <c r="Z143">
        <f t="shared" si="9"/>
        <v>18</v>
      </c>
    </row>
    <row r="144" spans="1:26" ht="43.2" x14ac:dyDescent="0.3">
      <c r="A144">
        <v>2882</v>
      </c>
      <c r="B144" s="3" t="s">
        <v>2882</v>
      </c>
      <c r="C144" s="3" t="s">
        <v>6992</v>
      </c>
      <c r="D144">
        <v>750</v>
      </c>
      <c r="E144">
        <v>252</v>
      </c>
      <c r="F144" t="s">
        <v>8221</v>
      </c>
      <c r="G144" t="s">
        <v>8224</v>
      </c>
      <c r="H144" t="s">
        <v>8246</v>
      </c>
      <c r="I144">
        <v>1462112318</v>
      </c>
      <c r="J144" s="11">
        <f>(((I144/60)/60)/24)+DATE(1970,1,1)+(-8/24)</f>
        <v>42491.262939814813</v>
      </c>
      <c r="K144">
        <v>1459520318</v>
      </c>
      <c r="L144" s="11">
        <f>(((K144/60)/60)/24)+DATE(1970,1,1)+(-8/24)</f>
        <v>42461.262939814813</v>
      </c>
      <c r="M144" t="b">
        <v>0</v>
      </c>
      <c r="N144">
        <v>4</v>
      </c>
      <c r="O144" t="b">
        <v>0</v>
      </c>
      <c r="P144" t="s">
        <v>8271</v>
      </c>
      <c r="Q144" s="6">
        <f>E144/D144</f>
        <v>0.33600000000000002</v>
      </c>
      <c r="R144" s="7">
        <f>IFERROR(E144/N144,"N/A")</f>
        <v>63</v>
      </c>
      <c r="S144" t="str">
        <f>LEFT(P144,SEARCH("/",P144,1)-1)</f>
        <v>theater</v>
      </c>
      <c r="T144" t="str">
        <f>RIGHT(P144,(LEN(P144)-SEARCH("/",P144)))</f>
        <v>plays</v>
      </c>
      <c r="Y144">
        <f t="shared" si="8"/>
        <v>8</v>
      </c>
      <c r="Z144">
        <f t="shared" si="9"/>
        <v>13</v>
      </c>
    </row>
    <row r="145" spans="1:26" ht="43.2" x14ac:dyDescent="0.3">
      <c r="A145">
        <v>899</v>
      </c>
      <c r="B145" s="3" t="s">
        <v>900</v>
      </c>
      <c r="C145" s="3" t="s">
        <v>5009</v>
      </c>
      <c r="D145">
        <v>750</v>
      </c>
      <c r="E145">
        <v>280</v>
      </c>
      <c r="F145" t="s">
        <v>8221</v>
      </c>
      <c r="G145" t="s">
        <v>8224</v>
      </c>
      <c r="H145" t="s">
        <v>8246</v>
      </c>
      <c r="I145">
        <v>1306549362</v>
      </c>
      <c r="J145" s="11">
        <f>(((I145/60)/60)/24)+DATE(1970,1,1)+(-8/24)</f>
        <v>40690.765763888885</v>
      </c>
      <c r="K145">
        <v>1302661362</v>
      </c>
      <c r="L145" s="11">
        <f>(((K145/60)/60)/24)+DATE(1970,1,1)+(-8/24)</f>
        <v>40645.765763888885</v>
      </c>
      <c r="M145" t="b">
        <v>0</v>
      </c>
      <c r="N145">
        <v>8</v>
      </c>
      <c r="O145" t="b">
        <v>0</v>
      </c>
      <c r="P145" t="s">
        <v>8279</v>
      </c>
      <c r="Q145" s="6">
        <f>E145/D145</f>
        <v>0.37333333333333335</v>
      </c>
      <c r="R145" s="7">
        <f>IFERROR(E145/N145,"N/A")</f>
        <v>35</v>
      </c>
      <c r="S145" t="str">
        <f>LEFT(P145,SEARCH("/",P145,1)-1)</f>
        <v>music</v>
      </c>
      <c r="T145" t="str">
        <f>RIGHT(P145,(LEN(P145)-SEARCH("/",P145)))</f>
        <v>indie rock</v>
      </c>
      <c r="Y145">
        <f t="shared" si="8"/>
        <v>6</v>
      </c>
      <c r="Z145">
        <f t="shared" si="9"/>
        <v>16</v>
      </c>
    </row>
    <row r="146" spans="1:26" ht="43.2" x14ac:dyDescent="0.3">
      <c r="A146">
        <v>3116</v>
      </c>
      <c r="B146" s="3" t="s">
        <v>3116</v>
      </c>
      <c r="C146" s="3" t="s">
        <v>7226</v>
      </c>
      <c r="D146">
        <v>750</v>
      </c>
      <c r="E146">
        <v>430</v>
      </c>
      <c r="F146" t="s">
        <v>8221</v>
      </c>
      <c r="G146" t="s">
        <v>8224</v>
      </c>
      <c r="H146" t="s">
        <v>8246</v>
      </c>
      <c r="I146">
        <v>1427890925</v>
      </c>
      <c r="J146" s="11">
        <f>(((I146/60)/60)/24)+DATE(1970,1,1)+(-8/24)</f>
        <v>42095.18200231481</v>
      </c>
      <c r="K146">
        <v>1426681325</v>
      </c>
      <c r="L146" s="11">
        <f>(((K146/60)/60)/24)+DATE(1970,1,1)+(-8/24)</f>
        <v>42081.18200231481</v>
      </c>
      <c r="M146" t="b">
        <v>0</v>
      </c>
      <c r="N146">
        <v>10</v>
      </c>
      <c r="O146" t="b">
        <v>0</v>
      </c>
      <c r="P146" t="s">
        <v>8303</v>
      </c>
      <c r="Q146" s="6">
        <f>E146/D146</f>
        <v>0.57333333333333336</v>
      </c>
      <c r="R146" s="7">
        <f>IFERROR(E146/N146,"N/A")</f>
        <v>43</v>
      </c>
      <c r="S146" t="str">
        <f>LEFT(P146,SEARCH("/",P146,1)-1)</f>
        <v>theater</v>
      </c>
      <c r="T146" t="str">
        <f>RIGHT(P146,(LEN(P146)-SEARCH("/",P146)))</f>
        <v>spaces</v>
      </c>
      <c r="Y146">
        <f t="shared" si="8"/>
        <v>8</v>
      </c>
      <c r="Z146">
        <f t="shared" si="9"/>
        <v>14</v>
      </c>
    </row>
    <row r="147" spans="1:26" ht="28.8" x14ac:dyDescent="0.3">
      <c r="A147">
        <v>452</v>
      </c>
      <c r="B147" s="3" t="s">
        <v>453</v>
      </c>
      <c r="C147" s="3" t="s">
        <v>4562</v>
      </c>
      <c r="D147">
        <v>750</v>
      </c>
      <c r="E147">
        <v>480</v>
      </c>
      <c r="F147" t="s">
        <v>8221</v>
      </c>
      <c r="G147" t="s">
        <v>8224</v>
      </c>
      <c r="H147" t="s">
        <v>8246</v>
      </c>
      <c r="I147">
        <v>1431536015</v>
      </c>
      <c r="J147" s="11">
        <f>(((I147/60)/60)/24)+DATE(1970,1,1)+(-8/24)</f>
        <v>42137.370543981473</v>
      </c>
      <c r="K147">
        <v>1428944015</v>
      </c>
      <c r="L147" s="11">
        <f>(((K147/60)/60)/24)+DATE(1970,1,1)+(-8/24)</f>
        <v>42107.370543981473</v>
      </c>
      <c r="M147" t="b">
        <v>0</v>
      </c>
      <c r="N147">
        <v>12</v>
      </c>
      <c r="O147" t="b">
        <v>0</v>
      </c>
      <c r="P147" t="s">
        <v>8270</v>
      </c>
      <c r="Q147" s="6">
        <f>E147/D147</f>
        <v>0.64</v>
      </c>
      <c r="R147" s="7">
        <f>IFERROR(E147/N147,"N/A")</f>
        <v>40</v>
      </c>
      <c r="S147" t="str">
        <f>LEFT(P147,SEARCH("/",P147,1)-1)</f>
        <v>film &amp; video</v>
      </c>
      <c r="T147" t="str">
        <f>RIGHT(P147,(LEN(P147)-SEARCH("/",P147)))</f>
        <v>animation</v>
      </c>
      <c r="Y147">
        <f t="shared" si="8"/>
        <v>13</v>
      </c>
      <c r="Z147">
        <f t="shared" si="9"/>
        <v>22</v>
      </c>
    </row>
    <row r="148" spans="1:26" ht="57.6" x14ac:dyDescent="0.3">
      <c r="A148">
        <v>1598</v>
      </c>
      <c r="B148" s="3" t="s">
        <v>1599</v>
      </c>
      <c r="C148" s="3" t="s">
        <v>5708</v>
      </c>
      <c r="D148">
        <v>800</v>
      </c>
      <c r="E148">
        <v>1</v>
      </c>
      <c r="F148" t="s">
        <v>8221</v>
      </c>
      <c r="G148" t="s">
        <v>8224</v>
      </c>
      <c r="H148" t="s">
        <v>8246</v>
      </c>
      <c r="I148">
        <v>1437926458</v>
      </c>
      <c r="J148" s="11">
        <f>(((I148/60)/60)/24)+DATE(1970,1,1)+(-8/24)</f>
        <v>42211.334004629629</v>
      </c>
      <c r="K148">
        <v>1432742458</v>
      </c>
      <c r="L148" s="11">
        <f>(((K148/60)/60)/24)+DATE(1970,1,1)+(-8/24)</f>
        <v>42151.334004629629</v>
      </c>
      <c r="M148" t="b">
        <v>0</v>
      </c>
      <c r="N148">
        <v>1</v>
      </c>
      <c r="O148" t="b">
        <v>0</v>
      </c>
      <c r="P148" t="s">
        <v>8291</v>
      </c>
      <c r="Q148" s="6">
        <f>E148/D148</f>
        <v>1.25E-3</v>
      </c>
      <c r="R148" s="7">
        <f>IFERROR(E148/N148,"N/A")</f>
        <v>1</v>
      </c>
      <c r="S148" t="str">
        <f>LEFT(P148,SEARCH("/",P148,1)-1)</f>
        <v>photography</v>
      </c>
      <c r="T148" t="str">
        <f>RIGHT(P148,(LEN(P148)-SEARCH("/",P148)))</f>
        <v>places</v>
      </c>
      <c r="Y148">
        <f t="shared" si="8"/>
        <v>12</v>
      </c>
      <c r="Z148">
        <f t="shared" si="9"/>
        <v>18</v>
      </c>
    </row>
    <row r="149" spans="1:26" ht="43.2" x14ac:dyDescent="0.3">
      <c r="A149">
        <v>2769</v>
      </c>
      <c r="B149" s="3" t="s">
        <v>2769</v>
      </c>
      <c r="C149" s="3" t="s">
        <v>6879</v>
      </c>
      <c r="D149">
        <v>800</v>
      </c>
      <c r="E149">
        <v>2</v>
      </c>
      <c r="F149" t="s">
        <v>8221</v>
      </c>
      <c r="G149" t="s">
        <v>8225</v>
      </c>
      <c r="H149" t="s">
        <v>8247</v>
      </c>
      <c r="I149">
        <v>1401997790</v>
      </c>
      <c r="J149" s="11">
        <f>(((I149/60)/60)/24)+DATE(1970,1,1)+(-8/24)</f>
        <v>41795.492939814809</v>
      </c>
      <c r="K149">
        <v>1397677790</v>
      </c>
      <c r="L149" s="11">
        <f>(((K149/60)/60)/24)+DATE(1970,1,1)+(-8/24)</f>
        <v>41745.492939814809</v>
      </c>
      <c r="M149" t="b">
        <v>0</v>
      </c>
      <c r="N149">
        <v>2</v>
      </c>
      <c r="O149" t="b">
        <v>0</v>
      </c>
      <c r="P149" t="s">
        <v>8304</v>
      </c>
      <c r="Q149" s="6">
        <f>E149/D149</f>
        <v>2.5000000000000001E-3</v>
      </c>
      <c r="R149" s="7">
        <f>IFERROR(E149/N149,"N/A")</f>
        <v>1</v>
      </c>
      <c r="S149" t="str">
        <f>LEFT(P149,SEARCH("/",P149,1)-1)</f>
        <v>publishing</v>
      </c>
      <c r="T149" t="str">
        <f>RIGHT(P149,(LEN(P149)-SEARCH("/",P149)))</f>
        <v>children's books</v>
      </c>
      <c r="Y149">
        <f t="shared" si="8"/>
        <v>11</v>
      </c>
      <c r="Z149">
        <f t="shared" si="9"/>
        <v>27</v>
      </c>
    </row>
    <row r="150" spans="1:26" ht="43.2" x14ac:dyDescent="0.3">
      <c r="A150">
        <v>4024</v>
      </c>
      <c r="B150" s="3" t="s">
        <v>4020</v>
      </c>
      <c r="C150" s="3" t="s">
        <v>8129</v>
      </c>
      <c r="D150">
        <v>800</v>
      </c>
      <c r="E150">
        <v>10</v>
      </c>
      <c r="F150" t="s">
        <v>8221</v>
      </c>
      <c r="G150" t="s">
        <v>8224</v>
      </c>
      <c r="H150" t="s">
        <v>8246</v>
      </c>
      <c r="I150">
        <v>1441037097</v>
      </c>
      <c r="J150" s="11">
        <f>(((I150/60)/60)/24)+DATE(1970,1,1)+(-8/24)</f>
        <v>42247.336770833332</v>
      </c>
      <c r="K150">
        <v>1438445097</v>
      </c>
      <c r="L150" s="11">
        <f>(((K150/60)/60)/24)+DATE(1970,1,1)+(-8/24)</f>
        <v>42217.336770833332</v>
      </c>
      <c r="M150" t="b">
        <v>0</v>
      </c>
      <c r="N150">
        <v>1</v>
      </c>
      <c r="O150" t="b">
        <v>0</v>
      </c>
      <c r="P150" t="s">
        <v>8271</v>
      </c>
      <c r="Q150" s="6">
        <f>E150/D150</f>
        <v>1.2500000000000001E-2</v>
      </c>
      <c r="R150" s="7">
        <f>IFERROR(E150/N150,"N/A")</f>
        <v>10</v>
      </c>
      <c r="S150" t="str">
        <f>LEFT(P150,SEARCH("/",P150,1)-1)</f>
        <v>theater</v>
      </c>
      <c r="T150" t="str">
        <f>RIGHT(P150,(LEN(P150)-SEARCH("/",P150)))</f>
        <v>plays</v>
      </c>
      <c r="Y150">
        <f t="shared" si="8"/>
        <v>8</v>
      </c>
      <c r="Z150">
        <f t="shared" si="9"/>
        <v>13</v>
      </c>
    </row>
    <row r="151" spans="1:26" ht="43.2" x14ac:dyDescent="0.3">
      <c r="A151">
        <v>472</v>
      </c>
      <c r="B151" s="3" t="s">
        <v>473</v>
      </c>
      <c r="C151" s="3" t="s">
        <v>4582</v>
      </c>
      <c r="D151">
        <v>800</v>
      </c>
      <c r="E151">
        <v>141</v>
      </c>
      <c r="F151" t="s">
        <v>8221</v>
      </c>
      <c r="G151" t="s">
        <v>8224</v>
      </c>
      <c r="H151" t="s">
        <v>8246</v>
      </c>
      <c r="I151">
        <v>1408831718</v>
      </c>
      <c r="J151" s="11">
        <f>(((I151/60)/60)/24)+DATE(1970,1,1)+(-8/24)</f>
        <v>41874.589328703703</v>
      </c>
      <c r="K151">
        <v>1406239718</v>
      </c>
      <c r="L151" s="11">
        <f>(((K151/60)/60)/24)+DATE(1970,1,1)+(-8/24)</f>
        <v>41844.589328703703</v>
      </c>
      <c r="M151" t="b">
        <v>0</v>
      </c>
      <c r="N151">
        <v>5</v>
      </c>
      <c r="O151" t="b">
        <v>0</v>
      </c>
      <c r="P151" t="s">
        <v>8270</v>
      </c>
      <c r="Q151" s="6">
        <f>E151/D151</f>
        <v>0.17624999999999999</v>
      </c>
      <c r="R151" s="7">
        <f>IFERROR(E151/N151,"N/A")</f>
        <v>28.2</v>
      </c>
      <c r="S151" t="str">
        <f>LEFT(P151,SEARCH("/",P151,1)-1)</f>
        <v>film &amp; video</v>
      </c>
      <c r="T151" t="str">
        <f>RIGHT(P151,(LEN(P151)-SEARCH("/",P151)))</f>
        <v>animation</v>
      </c>
      <c r="Y151">
        <f t="shared" si="8"/>
        <v>13</v>
      </c>
      <c r="Z151">
        <f t="shared" si="9"/>
        <v>22</v>
      </c>
    </row>
    <row r="152" spans="1:26" ht="28.8" x14ac:dyDescent="0.3">
      <c r="A152">
        <v>3891</v>
      </c>
      <c r="B152" s="3" t="s">
        <v>3888</v>
      </c>
      <c r="C152" s="3" t="s">
        <v>7999</v>
      </c>
      <c r="D152">
        <v>800</v>
      </c>
      <c r="E152">
        <v>260</v>
      </c>
      <c r="F152" t="s">
        <v>8221</v>
      </c>
      <c r="G152" t="s">
        <v>8224</v>
      </c>
      <c r="H152" t="s">
        <v>8246</v>
      </c>
      <c r="I152">
        <v>1427086740</v>
      </c>
      <c r="J152" s="11">
        <f>(((I152/60)/60)/24)+DATE(1970,1,1)+(-8/24)</f>
        <v>42085.874305555553</v>
      </c>
      <c r="K152">
        <v>1424488244</v>
      </c>
      <c r="L152" s="11">
        <f>(((K152/60)/60)/24)+DATE(1970,1,1)+(-8/24)</f>
        <v>42055.799120370364</v>
      </c>
      <c r="M152" t="b">
        <v>0</v>
      </c>
      <c r="N152">
        <v>7</v>
      </c>
      <c r="O152" t="b">
        <v>0</v>
      </c>
      <c r="P152" t="s">
        <v>8271</v>
      </c>
      <c r="Q152" s="6">
        <f>E152/D152</f>
        <v>0.32500000000000001</v>
      </c>
      <c r="R152" s="7">
        <f>IFERROR(E152/N152,"N/A")</f>
        <v>37.142857142857146</v>
      </c>
      <c r="S152" t="str">
        <f>LEFT(P152,SEARCH("/",P152,1)-1)</f>
        <v>theater</v>
      </c>
      <c r="T152" t="str">
        <f>RIGHT(P152,(LEN(P152)-SEARCH("/",P152)))</f>
        <v>plays</v>
      </c>
      <c r="Y152">
        <f t="shared" si="8"/>
        <v>8</v>
      </c>
      <c r="Z152">
        <f t="shared" si="9"/>
        <v>13</v>
      </c>
    </row>
    <row r="153" spans="1:26" ht="43.2" x14ac:dyDescent="0.3">
      <c r="A153">
        <v>947</v>
      </c>
      <c r="B153" s="3" t="s">
        <v>948</v>
      </c>
      <c r="C153" s="3" t="s">
        <v>5057</v>
      </c>
      <c r="D153">
        <v>850</v>
      </c>
      <c r="E153">
        <v>0</v>
      </c>
      <c r="F153" t="s">
        <v>8221</v>
      </c>
      <c r="G153" t="s">
        <v>8224</v>
      </c>
      <c r="H153" t="s">
        <v>8246</v>
      </c>
      <c r="I153">
        <v>1467312306</v>
      </c>
      <c r="J153" s="11">
        <f>(((I153/60)/60)/24)+DATE(1970,1,1)+(-8/24)</f>
        <v>42551.44798611111</v>
      </c>
      <c r="K153">
        <v>1462128306</v>
      </c>
      <c r="L153" s="11">
        <f>(((K153/60)/60)/24)+DATE(1970,1,1)+(-8/24)</f>
        <v>42491.44798611111</v>
      </c>
      <c r="M153" t="b">
        <v>0</v>
      </c>
      <c r="N153">
        <v>0</v>
      </c>
      <c r="O153" t="b">
        <v>0</v>
      </c>
      <c r="P153" t="s">
        <v>8273</v>
      </c>
      <c r="Q153" s="6">
        <f>E153/D153</f>
        <v>0</v>
      </c>
      <c r="R153" s="7" t="str">
        <f>IFERROR(E153/N153,"N/A")</f>
        <v>N/A</v>
      </c>
      <c r="S153" t="str">
        <f>LEFT(P153,SEARCH("/",P153,1)-1)</f>
        <v>technology</v>
      </c>
      <c r="T153" t="str">
        <f>RIGHT(P153,(LEN(P153)-SEARCH("/",P153)))</f>
        <v>wearables</v>
      </c>
      <c r="Y153">
        <f t="shared" si="8"/>
        <v>11</v>
      </c>
      <c r="Z153">
        <f t="shared" si="9"/>
        <v>20</v>
      </c>
    </row>
    <row r="154" spans="1:26" ht="43.2" x14ac:dyDescent="0.3">
      <c r="A154">
        <v>3732</v>
      </c>
      <c r="B154" s="3" t="s">
        <v>3729</v>
      </c>
      <c r="C154" s="3" t="s">
        <v>7842</v>
      </c>
      <c r="D154">
        <v>850</v>
      </c>
      <c r="E154">
        <v>131</v>
      </c>
      <c r="F154" t="s">
        <v>8221</v>
      </c>
      <c r="G154" t="s">
        <v>8233</v>
      </c>
      <c r="H154" t="s">
        <v>8249</v>
      </c>
      <c r="I154">
        <v>1422100800</v>
      </c>
      <c r="J154" s="11">
        <f>(((I154/60)/60)/24)+DATE(1970,1,1)+(-8/24)</f>
        <v>42028.166666666664</v>
      </c>
      <c r="K154">
        <v>1416932133</v>
      </c>
      <c r="L154" s="11">
        <f>(((K154/60)/60)/24)+DATE(1970,1,1)+(-8/24)</f>
        <v>41968.344131944446</v>
      </c>
      <c r="M154" t="b">
        <v>0</v>
      </c>
      <c r="N154">
        <v>4</v>
      </c>
      <c r="O154" t="b">
        <v>0</v>
      </c>
      <c r="P154" t="s">
        <v>8271</v>
      </c>
      <c r="Q154" s="6">
        <f>E154/D154</f>
        <v>0.15411764705882353</v>
      </c>
      <c r="R154" s="7">
        <f>IFERROR(E154/N154,"N/A")</f>
        <v>32.75</v>
      </c>
      <c r="S154" t="str">
        <f>LEFT(P154,SEARCH("/",P154,1)-1)</f>
        <v>theater</v>
      </c>
      <c r="T154" t="str">
        <f>RIGHT(P154,(LEN(P154)-SEARCH("/",P154)))</f>
        <v>plays</v>
      </c>
      <c r="Y154">
        <f t="shared" si="8"/>
        <v>8</v>
      </c>
      <c r="Z154">
        <f t="shared" si="9"/>
        <v>13</v>
      </c>
    </row>
    <row r="155" spans="1:26" ht="57.6" x14ac:dyDescent="0.3">
      <c r="A155">
        <v>3982</v>
      </c>
      <c r="B155" s="3" t="s">
        <v>3978</v>
      </c>
      <c r="C155" s="3" t="s">
        <v>8088</v>
      </c>
      <c r="D155">
        <v>850</v>
      </c>
      <c r="E155">
        <v>170</v>
      </c>
      <c r="F155" t="s">
        <v>8221</v>
      </c>
      <c r="G155" t="s">
        <v>8225</v>
      </c>
      <c r="H155" t="s">
        <v>8247</v>
      </c>
      <c r="I155">
        <v>1436297180</v>
      </c>
      <c r="J155" s="11">
        <f>(((I155/60)/60)/24)+DATE(1970,1,1)+(-8/24)</f>
        <v>42192.476620370369</v>
      </c>
      <c r="K155">
        <v>1431113180</v>
      </c>
      <c r="L155" s="11">
        <f>(((K155/60)/60)/24)+DATE(1970,1,1)+(-8/24)</f>
        <v>42132.476620370369</v>
      </c>
      <c r="M155" t="b">
        <v>0</v>
      </c>
      <c r="N155">
        <v>5</v>
      </c>
      <c r="O155" t="b">
        <v>0</v>
      </c>
      <c r="P155" t="s">
        <v>8271</v>
      </c>
      <c r="Q155" s="6">
        <f>E155/D155</f>
        <v>0.2</v>
      </c>
      <c r="R155" s="7">
        <f>IFERROR(E155/N155,"N/A")</f>
        <v>34</v>
      </c>
      <c r="S155" t="str">
        <f>LEFT(P155,SEARCH("/",P155,1)-1)</f>
        <v>theater</v>
      </c>
      <c r="T155" t="str">
        <f>RIGHT(P155,(LEN(P155)-SEARCH("/",P155)))</f>
        <v>plays</v>
      </c>
      <c r="Y155">
        <f t="shared" si="8"/>
        <v>8</v>
      </c>
      <c r="Z155">
        <f t="shared" si="9"/>
        <v>13</v>
      </c>
    </row>
    <row r="156" spans="1:26" ht="43.2" x14ac:dyDescent="0.3">
      <c r="A156">
        <v>1446</v>
      </c>
      <c r="B156" s="3" t="s">
        <v>1447</v>
      </c>
      <c r="C156" s="3" t="s">
        <v>5556</v>
      </c>
      <c r="D156">
        <v>900</v>
      </c>
      <c r="E156">
        <v>0</v>
      </c>
      <c r="F156" t="s">
        <v>8221</v>
      </c>
      <c r="G156" t="s">
        <v>8237</v>
      </c>
      <c r="H156" t="s">
        <v>8249</v>
      </c>
      <c r="I156">
        <v>1461235478</v>
      </c>
      <c r="J156" s="11">
        <f>(((I156/60)/60)/24)+DATE(1970,1,1)+(-8/24)</f>
        <v>42481.114328703705</v>
      </c>
      <c r="K156">
        <v>1459507478</v>
      </c>
      <c r="L156" s="11">
        <f>(((K156/60)/60)/24)+DATE(1970,1,1)+(-8/24)</f>
        <v>42461.114328703705</v>
      </c>
      <c r="M156" t="b">
        <v>0</v>
      </c>
      <c r="N156">
        <v>0</v>
      </c>
      <c r="O156" t="b">
        <v>0</v>
      </c>
      <c r="P156" t="s">
        <v>8287</v>
      </c>
      <c r="Q156" s="6">
        <f>E156/D156</f>
        <v>0</v>
      </c>
      <c r="R156" s="7" t="str">
        <f>IFERROR(E156/N156,"N/A")</f>
        <v>N/A</v>
      </c>
      <c r="S156" t="str">
        <f>LEFT(P156,SEARCH("/",P156,1)-1)</f>
        <v>publishing</v>
      </c>
      <c r="T156" t="str">
        <f>RIGHT(P156,(LEN(P156)-SEARCH("/",P156)))</f>
        <v>translations</v>
      </c>
      <c r="Y156">
        <f t="shared" si="8"/>
        <v>11</v>
      </c>
      <c r="Z156">
        <f t="shared" si="9"/>
        <v>23</v>
      </c>
    </row>
    <row r="157" spans="1:26" ht="57.6" x14ac:dyDescent="0.3">
      <c r="A157">
        <v>930</v>
      </c>
      <c r="B157" s="3" t="s">
        <v>931</v>
      </c>
      <c r="C157" s="3" t="s">
        <v>5040</v>
      </c>
      <c r="D157">
        <v>900</v>
      </c>
      <c r="E157">
        <v>345</v>
      </c>
      <c r="F157" t="s">
        <v>8221</v>
      </c>
      <c r="G157" t="s">
        <v>8224</v>
      </c>
      <c r="H157" t="s">
        <v>8246</v>
      </c>
      <c r="I157">
        <v>1277501520</v>
      </c>
      <c r="J157" s="11">
        <f>(((I157/60)/60)/24)+DATE(1970,1,1)+(-8/24)</f>
        <v>40354.563888888886</v>
      </c>
      <c r="K157">
        <v>1273874306</v>
      </c>
      <c r="L157" s="11">
        <f>(((K157/60)/60)/24)+DATE(1970,1,1)+(-8/24)</f>
        <v>40312.582245370366</v>
      </c>
      <c r="M157" t="b">
        <v>0</v>
      </c>
      <c r="N157">
        <v>5</v>
      </c>
      <c r="O157" t="b">
        <v>0</v>
      </c>
      <c r="P157" t="s">
        <v>8278</v>
      </c>
      <c r="Q157" s="6">
        <f>E157/D157</f>
        <v>0.38333333333333336</v>
      </c>
      <c r="R157" s="7">
        <f>IFERROR(E157/N157,"N/A")</f>
        <v>69</v>
      </c>
      <c r="S157" t="str">
        <f>LEFT(P157,SEARCH("/",P157,1)-1)</f>
        <v>music</v>
      </c>
      <c r="T157" t="str">
        <f>RIGHT(P157,(LEN(P157)-SEARCH("/",P157)))</f>
        <v>jazz</v>
      </c>
      <c r="Y157">
        <f t="shared" si="8"/>
        <v>6</v>
      </c>
      <c r="Z157">
        <f t="shared" si="9"/>
        <v>10</v>
      </c>
    </row>
    <row r="158" spans="1:26" ht="43.2" x14ac:dyDescent="0.3">
      <c r="A158">
        <v>182</v>
      </c>
      <c r="B158" s="3" t="s">
        <v>184</v>
      </c>
      <c r="C158" s="3" t="s">
        <v>4292</v>
      </c>
      <c r="D158">
        <v>1000</v>
      </c>
      <c r="E158">
        <v>0</v>
      </c>
      <c r="F158" t="s">
        <v>8221</v>
      </c>
      <c r="G158" t="s">
        <v>8224</v>
      </c>
      <c r="H158" t="s">
        <v>8246</v>
      </c>
      <c r="I158">
        <v>1483748232</v>
      </c>
      <c r="J158" s="11">
        <f>(((I158/60)/60)/24)+DATE(1970,1,1)+(-8/24)</f>
        <v>42741.678611111107</v>
      </c>
      <c r="K158">
        <v>1481156232</v>
      </c>
      <c r="L158" s="11">
        <f>(((K158/60)/60)/24)+DATE(1970,1,1)+(-8/24)</f>
        <v>42711.678611111107</v>
      </c>
      <c r="M158" t="b">
        <v>0</v>
      </c>
      <c r="N158">
        <v>0</v>
      </c>
      <c r="O158" t="b">
        <v>0</v>
      </c>
      <c r="P158" t="s">
        <v>8268</v>
      </c>
      <c r="Q158" s="6">
        <f>E158/D158</f>
        <v>0</v>
      </c>
      <c r="R158" s="7" t="str">
        <f>IFERROR(E158/N158,"N/A")</f>
        <v>N/A</v>
      </c>
      <c r="S158" t="str">
        <f>LEFT(P158,SEARCH("/",P158,1)-1)</f>
        <v>film &amp; video</v>
      </c>
      <c r="T158" t="str">
        <f>RIGHT(P158,(LEN(P158)-SEARCH("/",P158)))</f>
        <v>drama</v>
      </c>
      <c r="Y158">
        <f t="shared" si="8"/>
        <v>13</v>
      </c>
      <c r="Z158">
        <f t="shared" si="9"/>
        <v>18</v>
      </c>
    </row>
    <row r="159" spans="1:26" ht="57.6" x14ac:dyDescent="0.3">
      <c r="A159">
        <v>193</v>
      </c>
      <c r="B159" s="3" t="s">
        <v>195</v>
      </c>
      <c r="C159" s="3" t="s">
        <v>4303</v>
      </c>
      <c r="D159">
        <v>1000</v>
      </c>
      <c r="E159">
        <v>0</v>
      </c>
      <c r="F159" t="s">
        <v>8221</v>
      </c>
      <c r="G159" t="s">
        <v>8225</v>
      </c>
      <c r="H159" t="s">
        <v>8247</v>
      </c>
      <c r="I159">
        <v>1417217166</v>
      </c>
      <c r="J159" s="11">
        <f>(((I159/60)/60)/24)+DATE(1970,1,1)+(-8/24)</f>
        <v>41971.643124999995</v>
      </c>
      <c r="K159">
        <v>1412029566</v>
      </c>
      <c r="L159" s="11">
        <f>(((K159/60)/60)/24)+DATE(1970,1,1)+(-8/24)</f>
        <v>41911.601458333331</v>
      </c>
      <c r="M159" t="b">
        <v>0</v>
      </c>
      <c r="N159">
        <v>0</v>
      </c>
      <c r="O159" t="b">
        <v>0</v>
      </c>
      <c r="P159" t="s">
        <v>8268</v>
      </c>
      <c r="Q159" s="6">
        <f>E159/D159</f>
        <v>0</v>
      </c>
      <c r="R159" s="7" t="str">
        <f>IFERROR(E159/N159,"N/A")</f>
        <v>N/A</v>
      </c>
      <c r="S159" t="str">
        <f>LEFT(P159,SEARCH("/",P159,1)-1)</f>
        <v>film &amp; video</v>
      </c>
      <c r="T159" t="str">
        <f>RIGHT(P159,(LEN(P159)-SEARCH("/",P159)))</f>
        <v>drama</v>
      </c>
      <c r="Y159">
        <f t="shared" si="8"/>
        <v>13</v>
      </c>
      <c r="Z159">
        <f t="shared" si="9"/>
        <v>18</v>
      </c>
    </row>
    <row r="160" spans="1:26" ht="43.2" x14ac:dyDescent="0.3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 s="11">
        <f>(((I160/60)/60)/24)+DATE(1970,1,1)+(-8/24)</f>
        <v>41857.958333333328</v>
      </c>
      <c r="K160">
        <v>1404770616</v>
      </c>
      <c r="L160" s="11">
        <f>(((K160/60)/60)/24)+DATE(1970,1,1)+(-8/24)</f>
        <v>41827.585833333331</v>
      </c>
      <c r="M160" t="b">
        <v>0</v>
      </c>
      <c r="N160">
        <v>0</v>
      </c>
      <c r="O160" t="b">
        <v>0</v>
      </c>
      <c r="P160" t="s">
        <v>8286</v>
      </c>
      <c r="Q160" s="6">
        <f>E160/D160</f>
        <v>0</v>
      </c>
      <c r="R160" s="7" t="str">
        <f>IFERROR(E160/N160,"N/A")</f>
        <v>N/A</v>
      </c>
      <c r="S160" t="str">
        <f>LEFT(P160,SEARCH("/",P160,1)-1)</f>
        <v>music</v>
      </c>
      <c r="T160" t="str">
        <f>RIGHT(P160,(LEN(P160)-SEARCH("/",P160)))</f>
        <v>world music</v>
      </c>
      <c r="Y160">
        <f t="shared" si="8"/>
        <v>6</v>
      </c>
      <c r="Z160">
        <f t="shared" si="9"/>
        <v>17</v>
      </c>
    </row>
    <row r="161" spans="1:26" ht="43.2" x14ac:dyDescent="0.3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 s="11">
        <f>(((I161/60)/60)/24)+DATE(1970,1,1)+(-8/24)</f>
        <v>40598.639236111107</v>
      </c>
      <c r="K161">
        <v>1295997630</v>
      </c>
      <c r="L161" s="11">
        <f>(((K161/60)/60)/24)+DATE(1970,1,1)+(-8/24)</f>
        <v>40568.639236111107</v>
      </c>
      <c r="M161" t="b">
        <v>0</v>
      </c>
      <c r="N161">
        <v>0</v>
      </c>
      <c r="O161" t="b">
        <v>0</v>
      </c>
      <c r="P161" t="s">
        <v>8286</v>
      </c>
      <c r="Q161" s="6">
        <f>E161/D161</f>
        <v>0</v>
      </c>
      <c r="R161" s="7" t="str">
        <f>IFERROR(E161/N161,"N/A")</f>
        <v>N/A</v>
      </c>
      <c r="S161" t="str">
        <f>LEFT(P161,SEARCH("/",P161,1)-1)</f>
        <v>music</v>
      </c>
      <c r="T161" t="str">
        <f>RIGHT(P161,(LEN(P161)-SEARCH("/",P161)))</f>
        <v>world music</v>
      </c>
      <c r="Y161">
        <f t="shared" si="8"/>
        <v>6</v>
      </c>
      <c r="Z161">
        <f t="shared" si="9"/>
        <v>17</v>
      </c>
    </row>
    <row r="162" spans="1:26" ht="43.2" x14ac:dyDescent="0.3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 s="11">
        <f>(((I162/60)/60)/24)+DATE(1970,1,1)+(-8/24)</f>
        <v>42243.708333333336</v>
      </c>
      <c r="K162">
        <v>1436394968</v>
      </c>
      <c r="L162" s="11">
        <f>(((K162/60)/60)/24)+DATE(1970,1,1)+(-8/24)</f>
        <v>42193.608425925922</v>
      </c>
      <c r="M162" t="b">
        <v>0</v>
      </c>
      <c r="N162">
        <v>0</v>
      </c>
      <c r="O162" t="b">
        <v>0</v>
      </c>
      <c r="P162" t="s">
        <v>8286</v>
      </c>
      <c r="Q162" s="6">
        <f>E162/D162</f>
        <v>0</v>
      </c>
      <c r="R162" s="7" t="str">
        <f>IFERROR(E162/N162,"N/A")</f>
        <v>N/A</v>
      </c>
      <c r="S162" t="str">
        <f>LEFT(P162,SEARCH("/",P162,1)-1)</f>
        <v>music</v>
      </c>
      <c r="T162" t="str">
        <f>RIGHT(P162,(LEN(P162)-SEARCH("/",P162)))</f>
        <v>world music</v>
      </c>
      <c r="Y162">
        <f t="shared" si="8"/>
        <v>6</v>
      </c>
      <c r="Z162">
        <f t="shared" si="9"/>
        <v>17</v>
      </c>
    </row>
    <row r="163" spans="1:26" ht="43.2" x14ac:dyDescent="0.3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 s="11">
        <f>(((I163/60)/60)/24)+DATE(1970,1,1)+(-8/24)</f>
        <v>42037.455347222225</v>
      </c>
      <c r="K163">
        <v>1420311342</v>
      </c>
      <c r="L163" s="11">
        <f>(((K163/60)/60)/24)+DATE(1970,1,1)+(-8/24)</f>
        <v>42007.455347222225</v>
      </c>
      <c r="M163" t="b">
        <v>0</v>
      </c>
      <c r="N163">
        <v>0</v>
      </c>
      <c r="O163" t="b">
        <v>0</v>
      </c>
      <c r="P163" t="s">
        <v>8286</v>
      </c>
      <c r="Q163" s="6">
        <f>E163/D163</f>
        <v>0</v>
      </c>
      <c r="R163" s="7" t="str">
        <f>IFERROR(E163/N163,"N/A")</f>
        <v>N/A</v>
      </c>
      <c r="S163" t="str">
        <f>LEFT(P163,SEARCH("/",P163,1)-1)</f>
        <v>music</v>
      </c>
      <c r="T163" t="str">
        <f>RIGHT(P163,(LEN(P163)-SEARCH("/",P163)))</f>
        <v>world music</v>
      </c>
      <c r="Y163">
        <f t="shared" si="8"/>
        <v>6</v>
      </c>
      <c r="Z163">
        <f t="shared" si="9"/>
        <v>17</v>
      </c>
    </row>
    <row r="164" spans="1:26" x14ac:dyDescent="0.3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 s="11">
        <f>(((I164/60)/60)/24)+DATE(1970,1,1)+(-8/24)</f>
        <v>41118.333333333328</v>
      </c>
      <c r="K164">
        <v>1342801164</v>
      </c>
      <c r="L164" s="11">
        <f>(((K164/60)/60)/24)+DATE(1970,1,1)+(-8/24)</f>
        <v>41110.34680555555</v>
      </c>
      <c r="M164" t="b">
        <v>0</v>
      </c>
      <c r="N164">
        <v>0</v>
      </c>
      <c r="O164" t="b">
        <v>0</v>
      </c>
      <c r="P164" t="s">
        <v>8286</v>
      </c>
      <c r="Q164" s="6">
        <f>E164/D164</f>
        <v>0</v>
      </c>
      <c r="R164" s="7" t="str">
        <f>IFERROR(E164/N164,"N/A")</f>
        <v>N/A</v>
      </c>
      <c r="S164" t="str">
        <f>LEFT(P164,SEARCH("/",P164,1)-1)</f>
        <v>music</v>
      </c>
      <c r="T164" t="str">
        <f>RIGHT(P164,(LEN(P164)-SEARCH("/",P164)))</f>
        <v>world music</v>
      </c>
      <c r="Y164">
        <f t="shared" si="8"/>
        <v>6</v>
      </c>
      <c r="Z164">
        <f t="shared" si="9"/>
        <v>17</v>
      </c>
    </row>
    <row r="165" spans="1:26" ht="43.2" x14ac:dyDescent="0.3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 s="11">
        <f>(((I165/60)/60)/24)+DATE(1970,1,1)+(-8/24)</f>
        <v>41144.949826388889</v>
      </c>
      <c r="K165">
        <v>1344062865</v>
      </c>
      <c r="L165" s="11">
        <f>(((K165/60)/60)/24)+DATE(1970,1,1)+(-8/24)</f>
        <v>41124.949826388889</v>
      </c>
      <c r="M165" t="b">
        <v>0</v>
      </c>
      <c r="N165">
        <v>0</v>
      </c>
      <c r="O165" t="b">
        <v>0</v>
      </c>
      <c r="P165" t="s">
        <v>8286</v>
      </c>
      <c r="Q165" s="6">
        <f>E165/D165</f>
        <v>0</v>
      </c>
      <c r="R165" s="7" t="str">
        <f>IFERROR(E165/N165,"N/A")</f>
        <v>N/A</v>
      </c>
      <c r="S165" t="str">
        <f>LEFT(P165,SEARCH("/",P165,1)-1)</f>
        <v>music</v>
      </c>
      <c r="T165" t="str">
        <f>RIGHT(P165,(LEN(P165)-SEARCH("/",P165)))</f>
        <v>world music</v>
      </c>
      <c r="Y165">
        <f t="shared" si="8"/>
        <v>6</v>
      </c>
      <c r="Z165">
        <f t="shared" si="9"/>
        <v>17</v>
      </c>
    </row>
    <row r="166" spans="1:26" ht="28.8" x14ac:dyDescent="0.3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 s="11">
        <f>(((I166/60)/60)/24)+DATE(1970,1,1)+(-8/24)</f>
        <v>40913.629247685181</v>
      </c>
      <c r="K166">
        <v>1323212767</v>
      </c>
      <c r="L166" s="11">
        <f>(((K166/60)/60)/24)+DATE(1970,1,1)+(-8/24)</f>
        <v>40883.629247685181</v>
      </c>
      <c r="M166" t="b">
        <v>0</v>
      </c>
      <c r="N166">
        <v>0</v>
      </c>
      <c r="O166" t="b">
        <v>0</v>
      </c>
      <c r="P166" t="s">
        <v>8286</v>
      </c>
      <c r="Q166" s="6">
        <f>E166/D166</f>
        <v>0</v>
      </c>
      <c r="R166" s="7" t="str">
        <f>IFERROR(E166/N166,"N/A")</f>
        <v>N/A</v>
      </c>
      <c r="S166" t="str">
        <f>LEFT(P166,SEARCH("/",P166,1)-1)</f>
        <v>music</v>
      </c>
      <c r="T166" t="str">
        <f>RIGHT(P166,(LEN(P166)-SEARCH("/",P166)))</f>
        <v>world music</v>
      </c>
      <c r="Y166">
        <f t="shared" si="8"/>
        <v>6</v>
      </c>
      <c r="Z166">
        <f t="shared" si="9"/>
        <v>17</v>
      </c>
    </row>
    <row r="167" spans="1:26" ht="43.2" x14ac:dyDescent="0.3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 s="11">
        <f>(((I167/60)/60)/24)+DATE(1970,1,1)+(-8/24)</f>
        <v>42761.726944444446</v>
      </c>
      <c r="K167">
        <v>1482888408</v>
      </c>
      <c r="L167" s="11">
        <f>(((K167/60)/60)/24)+DATE(1970,1,1)+(-8/24)</f>
        <v>42731.726944444446</v>
      </c>
      <c r="M167" t="b">
        <v>0</v>
      </c>
      <c r="N167">
        <v>0</v>
      </c>
      <c r="O167" t="b">
        <v>0</v>
      </c>
      <c r="P167" t="s">
        <v>8273</v>
      </c>
      <c r="Q167" s="6">
        <f>E167/D167</f>
        <v>0</v>
      </c>
      <c r="R167" s="7" t="str">
        <f>IFERROR(E167/N167,"N/A")</f>
        <v>N/A</v>
      </c>
      <c r="S167" t="str">
        <f>LEFT(P167,SEARCH("/",P167,1)-1)</f>
        <v>technology</v>
      </c>
      <c r="T167" t="str">
        <f>RIGHT(P167,(LEN(P167)-SEARCH("/",P167)))</f>
        <v>wearables</v>
      </c>
      <c r="Y167">
        <f t="shared" si="8"/>
        <v>11</v>
      </c>
      <c r="Z167">
        <f t="shared" si="9"/>
        <v>20</v>
      </c>
    </row>
    <row r="168" spans="1:26" ht="43.2" x14ac:dyDescent="0.3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 s="11">
        <f>(((I168/60)/60)/24)+DATE(1970,1,1)+(-8/24)</f>
        <v>41835.7734375</v>
      </c>
      <c r="K168">
        <v>1402886025</v>
      </c>
      <c r="L168" s="11">
        <f>(((K168/60)/60)/24)+DATE(1970,1,1)+(-8/24)</f>
        <v>41805.7734375</v>
      </c>
      <c r="M168" t="b">
        <v>0</v>
      </c>
      <c r="N168">
        <v>0</v>
      </c>
      <c r="O168" t="b">
        <v>0</v>
      </c>
      <c r="P168" t="s">
        <v>8273</v>
      </c>
      <c r="Q168" s="6">
        <f>E168/D168</f>
        <v>0</v>
      </c>
      <c r="R168" s="7" t="str">
        <f>IFERROR(E168/N168,"N/A")</f>
        <v>N/A</v>
      </c>
      <c r="S168" t="str">
        <f>LEFT(P168,SEARCH("/",P168,1)-1)</f>
        <v>technology</v>
      </c>
      <c r="T168" t="str">
        <f>RIGHT(P168,(LEN(P168)-SEARCH("/",P168)))</f>
        <v>wearables</v>
      </c>
      <c r="Y168">
        <f t="shared" si="8"/>
        <v>11</v>
      </c>
      <c r="Z168">
        <f t="shared" si="9"/>
        <v>20</v>
      </c>
    </row>
    <row r="169" spans="1:26" ht="43.2" x14ac:dyDescent="0.3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 s="11">
        <f>(((I169/60)/60)/24)+DATE(1970,1,1)+(-8/24)</f>
        <v>41866.262187499997</v>
      </c>
      <c r="K169">
        <v>1405520253</v>
      </c>
      <c r="L169" s="11">
        <f>(((K169/60)/60)/24)+DATE(1970,1,1)+(-8/24)</f>
        <v>41836.262187499997</v>
      </c>
      <c r="M169" t="b">
        <v>0</v>
      </c>
      <c r="N169">
        <v>0</v>
      </c>
      <c r="O169" t="b">
        <v>0</v>
      </c>
      <c r="P169" t="s">
        <v>8273</v>
      </c>
      <c r="Q169" s="6">
        <f>E169/D169</f>
        <v>0</v>
      </c>
      <c r="R169" s="7" t="str">
        <f>IFERROR(E169/N169,"N/A")</f>
        <v>N/A</v>
      </c>
      <c r="S169" t="str">
        <f>LEFT(P169,SEARCH("/",P169,1)-1)</f>
        <v>technology</v>
      </c>
      <c r="T169" t="str">
        <f>RIGHT(P169,(LEN(P169)-SEARCH("/",P169)))</f>
        <v>wearables</v>
      </c>
      <c r="Y169">
        <f t="shared" si="8"/>
        <v>11</v>
      </c>
      <c r="Z169">
        <f t="shared" si="9"/>
        <v>20</v>
      </c>
    </row>
    <row r="170" spans="1:26" ht="43.2" x14ac:dyDescent="0.3">
      <c r="A170">
        <v>436</v>
      </c>
      <c r="B170" s="3" t="s">
        <v>437</v>
      </c>
      <c r="C170" s="3" t="s">
        <v>4546</v>
      </c>
      <c r="D170">
        <v>1000</v>
      </c>
      <c r="E170">
        <v>0</v>
      </c>
      <c r="F170" t="s">
        <v>8221</v>
      </c>
      <c r="G170" t="s">
        <v>8224</v>
      </c>
      <c r="H170" t="s">
        <v>8246</v>
      </c>
      <c r="I170">
        <v>1375260113</v>
      </c>
      <c r="J170" s="11">
        <f>(((I170/60)/60)/24)+DATE(1970,1,1)+(-8/24)</f>
        <v>41486.029085648144</v>
      </c>
      <c r="K170">
        <v>1372668113</v>
      </c>
      <c r="L170" s="11">
        <f>(((K170/60)/60)/24)+DATE(1970,1,1)+(-8/24)</f>
        <v>41456.029085648144</v>
      </c>
      <c r="M170" t="b">
        <v>0</v>
      </c>
      <c r="N170">
        <v>0</v>
      </c>
      <c r="O170" t="b">
        <v>0</v>
      </c>
      <c r="P170" t="s">
        <v>8270</v>
      </c>
      <c r="Q170" s="6">
        <f>E170/D170</f>
        <v>0</v>
      </c>
      <c r="R170" s="7" t="str">
        <f>IFERROR(E170/N170,"N/A")</f>
        <v>N/A</v>
      </c>
      <c r="S170" t="str">
        <f>LEFT(P170,SEARCH("/",P170,1)-1)</f>
        <v>film &amp; video</v>
      </c>
      <c r="T170" t="str">
        <f>RIGHT(P170,(LEN(P170)-SEARCH("/",P170)))</f>
        <v>animation</v>
      </c>
      <c r="Y170">
        <f t="shared" si="8"/>
        <v>13</v>
      </c>
      <c r="Z170">
        <f t="shared" si="9"/>
        <v>22</v>
      </c>
    </row>
    <row r="171" spans="1:26" x14ac:dyDescent="0.3">
      <c r="A171">
        <v>490</v>
      </c>
      <c r="B171" s="3" t="s">
        <v>491</v>
      </c>
      <c r="C171" s="3" t="s">
        <v>4600</v>
      </c>
      <c r="D171">
        <v>1000</v>
      </c>
      <c r="E171">
        <v>0</v>
      </c>
      <c r="F171" t="s">
        <v>8221</v>
      </c>
      <c r="G171" t="s">
        <v>8224</v>
      </c>
      <c r="H171" t="s">
        <v>8246</v>
      </c>
      <c r="I171">
        <v>1345677285</v>
      </c>
      <c r="J171" s="11">
        <f>(((I171/60)/60)/24)+DATE(1970,1,1)+(-8/24)</f>
        <v>41143.635243055556</v>
      </c>
      <c r="K171">
        <v>1343085285</v>
      </c>
      <c r="L171" s="11">
        <f>(((K171/60)/60)/24)+DATE(1970,1,1)+(-8/24)</f>
        <v>41113.635243055556</v>
      </c>
      <c r="M171" t="b">
        <v>0</v>
      </c>
      <c r="N171">
        <v>0</v>
      </c>
      <c r="O171" t="b">
        <v>0</v>
      </c>
      <c r="P171" t="s">
        <v>8270</v>
      </c>
      <c r="Q171" s="6">
        <f>E171/D171</f>
        <v>0</v>
      </c>
      <c r="R171" s="7" t="str">
        <f>IFERROR(E171/N171,"N/A")</f>
        <v>N/A</v>
      </c>
      <c r="S171" t="str">
        <f>LEFT(P171,SEARCH("/",P171,1)-1)</f>
        <v>film &amp; video</v>
      </c>
      <c r="T171" t="str">
        <f>RIGHT(P171,(LEN(P171)-SEARCH("/",P171)))</f>
        <v>animation</v>
      </c>
      <c r="Y171">
        <f t="shared" si="8"/>
        <v>13</v>
      </c>
      <c r="Z171">
        <f t="shared" si="9"/>
        <v>22</v>
      </c>
    </row>
    <row r="172" spans="1:26" ht="43.2" x14ac:dyDescent="0.3">
      <c r="A172">
        <v>887</v>
      </c>
      <c r="B172" s="3" t="s">
        <v>888</v>
      </c>
      <c r="C172" s="3" t="s">
        <v>4997</v>
      </c>
      <c r="D172">
        <v>1000</v>
      </c>
      <c r="E172">
        <v>0</v>
      </c>
      <c r="F172" t="s">
        <v>8221</v>
      </c>
      <c r="G172" t="s">
        <v>8224</v>
      </c>
      <c r="H172" t="s">
        <v>8246</v>
      </c>
      <c r="I172">
        <v>1338159655</v>
      </c>
      <c r="J172" s="11">
        <f>(((I172/60)/60)/24)+DATE(1970,1,1)+(-8/24)</f>
        <v>41056.62563657407</v>
      </c>
      <c r="K172">
        <v>1335567655</v>
      </c>
      <c r="L172" s="11">
        <f>(((K172/60)/60)/24)+DATE(1970,1,1)+(-8/24)</f>
        <v>41026.62563657407</v>
      </c>
      <c r="M172" t="b">
        <v>0</v>
      </c>
      <c r="N172">
        <v>0</v>
      </c>
      <c r="O172" t="b">
        <v>0</v>
      </c>
      <c r="P172" t="s">
        <v>8279</v>
      </c>
      <c r="Q172" s="6">
        <f>E172/D172</f>
        <v>0</v>
      </c>
      <c r="R172" s="7" t="str">
        <f>IFERROR(E172/N172,"N/A")</f>
        <v>N/A</v>
      </c>
      <c r="S172" t="str">
        <f>LEFT(P172,SEARCH("/",P172,1)-1)</f>
        <v>music</v>
      </c>
      <c r="T172" t="str">
        <f>RIGHT(P172,(LEN(P172)-SEARCH("/",P172)))</f>
        <v>indie rock</v>
      </c>
      <c r="Y172">
        <f t="shared" si="8"/>
        <v>6</v>
      </c>
      <c r="Z172">
        <f t="shared" si="9"/>
        <v>16</v>
      </c>
    </row>
    <row r="173" spans="1:26" ht="43.2" x14ac:dyDescent="0.3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 s="11">
        <f>(((I173/60)/60)/24)+DATE(1970,1,1)+(-8/24)</f>
        <v>42240.056944444441</v>
      </c>
      <c r="K173">
        <v>1435224120</v>
      </c>
      <c r="L173" s="11">
        <f>(((K173/60)/60)/24)+DATE(1970,1,1)+(-8/24)</f>
        <v>42180.056944444441</v>
      </c>
      <c r="M173" t="b">
        <v>0</v>
      </c>
      <c r="N173">
        <v>0</v>
      </c>
      <c r="O173" t="b">
        <v>0</v>
      </c>
      <c r="P173" t="s">
        <v>8287</v>
      </c>
      <c r="Q173" s="6">
        <f>E173/D173</f>
        <v>0</v>
      </c>
      <c r="R173" s="7" t="str">
        <f>IFERROR(E173/N173,"N/A")</f>
        <v>N/A</v>
      </c>
      <c r="S173" t="str">
        <f>LEFT(P173,SEARCH("/",P173,1)-1)</f>
        <v>publishing</v>
      </c>
      <c r="T173" t="str">
        <f>RIGHT(P173,(LEN(P173)-SEARCH("/",P173)))</f>
        <v>translations</v>
      </c>
      <c r="Y173">
        <f t="shared" si="8"/>
        <v>11</v>
      </c>
      <c r="Z173">
        <f t="shared" si="9"/>
        <v>23</v>
      </c>
    </row>
    <row r="174" spans="1:26" ht="43.2" x14ac:dyDescent="0.3">
      <c r="A174">
        <v>1544</v>
      </c>
      <c r="B174" s="3" t="s">
        <v>1545</v>
      </c>
      <c r="C174" s="3" t="s">
        <v>5654</v>
      </c>
      <c r="D174">
        <v>1000</v>
      </c>
      <c r="E174">
        <v>0</v>
      </c>
      <c r="F174" t="s">
        <v>8221</v>
      </c>
      <c r="G174" t="s">
        <v>8224</v>
      </c>
      <c r="H174" t="s">
        <v>8246</v>
      </c>
      <c r="I174">
        <v>1427847480</v>
      </c>
      <c r="J174" s="11">
        <f>(((I174/60)/60)/24)+DATE(1970,1,1)+(-8/24)</f>
        <v>42094.679166666661</v>
      </c>
      <c r="K174">
        <v>1424222024</v>
      </c>
      <c r="L174" s="11">
        <f>(((K174/60)/60)/24)+DATE(1970,1,1)+(-8/24)</f>
        <v>42052.717870370368</v>
      </c>
      <c r="M174" t="b">
        <v>0</v>
      </c>
      <c r="N174">
        <v>0</v>
      </c>
      <c r="O174" t="b">
        <v>0</v>
      </c>
      <c r="P174" t="s">
        <v>8289</v>
      </c>
      <c r="Q174" s="6">
        <f>E174/D174</f>
        <v>0</v>
      </c>
      <c r="R174" s="7" t="str">
        <f>IFERROR(E174/N174,"N/A")</f>
        <v>N/A</v>
      </c>
      <c r="S174" t="str">
        <f>LEFT(P174,SEARCH("/",P174,1)-1)</f>
        <v>photography</v>
      </c>
      <c r="T174" t="str">
        <f>RIGHT(P174,(LEN(P174)-SEARCH("/",P174)))</f>
        <v>nature</v>
      </c>
      <c r="Y174">
        <f t="shared" si="8"/>
        <v>12</v>
      </c>
      <c r="Z174">
        <f t="shared" si="9"/>
        <v>18</v>
      </c>
    </row>
    <row r="175" spans="1:26" ht="28.8" x14ac:dyDescent="0.3">
      <c r="A175">
        <v>1731</v>
      </c>
      <c r="B175" s="3" t="s">
        <v>1732</v>
      </c>
      <c r="C175" s="3" t="s">
        <v>5841</v>
      </c>
      <c r="D175">
        <v>1000</v>
      </c>
      <c r="E175">
        <v>0</v>
      </c>
      <c r="F175" t="s">
        <v>8221</v>
      </c>
      <c r="G175" t="s">
        <v>8224</v>
      </c>
      <c r="H175" t="s">
        <v>8246</v>
      </c>
      <c r="I175">
        <v>1434034800</v>
      </c>
      <c r="J175" s="11">
        <f>(((I175/60)/60)/24)+DATE(1970,1,1)+(-8/24)</f>
        <v>42166.291666666664</v>
      </c>
      <c r="K175">
        <v>1432849552</v>
      </c>
      <c r="L175" s="11">
        <f>(((K175/60)/60)/24)+DATE(1970,1,1)+(-8/24)</f>
        <v>42152.573518518511</v>
      </c>
      <c r="M175" t="b">
        <v>0</v>
      </c>
      <c r="N175">
        <v>0</v>
      </c>
      <c r="O175" t="b">
        <v>0</v>
      </c>
      <c r="P175" t="s">
        <v>8293</v>
      </c>
      <c r="Q175" s="6">
        <f>E175/D175</f>
        <v>0</v>
      </c>
      <c r="R175" s="7" t="str">
        <f>IFERROR(E175/N175,"N/A")</f>
        <v>N/A</v>
      </c>
      <c r="S175" t="str">
        <f>LEFT(P175,SEARCH("/",P175,1)-1)</f>
        <v>music</v>
      </c>
      <c r="T175" t="str">
        <f>RIGHT(P175,(LEN(P175)-SEARCH("/",P175)))</f>
        <v>faith</v>
      </c>
      <c r="Y175">
        <f t="shared" si="8"/>
        <v>6</v>
      </c>
      <c r="Z175">
        <f t="shared" si="9"/>
        <v>11</v>
      </c>
    </row>
    <row r="176" spans="1:26" ht="43.2" x14ac:dyDescent="0.3">
      <c r="A176">
        <v>2417</v>
      </c>
      <c r="B176" s="3" t="s">
        <v>2418</v>
      </c>
      <c r="C176" s="3" t="s">
        <v>6527</v>
      </c>
      <c r="D176">
        <v>1000</v>
      </c>
      <c r="E176">
        <v>0</v>
      </c>
      <c r="F176" t="s">
        <v>8221</v>
      </c>
      <c r="G176" t="s">
        <v>8224</v>
      </c>
      <c r="H176" t="s">
        <v>8246</v>
      </c>
      <c r="I176">
        <v>1407705187</v>
      </c>
      <c r="J176" s="11">
        <f>(((I176/60)/60)/24)+DATE(1970,1,1)+(-8/24)</f>
        <v>41861.550775462958</v>
      </c>
      <c r="K176">
        <v>1405113187</v>
      </c>
      <c r="L176" s="11">
        <f>(((K176/60)/60)/24)+DATE(1970,1,1)+(-8/24)</f>
        <v>41831.550775462958</v>
      </c>
      <c r="M176" t="b">
        <v>0</v>
      </c>
      <c r="N176">
        <v>0</v>
      </c>
      <c r="O176" t="b">
        <v>0</v>
      </c>
      <c r="P176" t="s">
        <v>8284</v>
      </c>
      <c r="Q176" s="6">
        <f>E176/D176</f>
        <v>0</v>
      </c>
      <c r="R176" s="7" t="str">
        <f>IFERROR(E176/N176,"N/A")</f>
        <v>N/A</v>
      </c>
      <c r="S176" t="str">
        <f>LEFT(P176,SEARCH("/",P176,1)-1)</f>
        <v>food</v>
      </c>
      <c r="T176" t="str">
        <f>RIGHT(P176,(LEN(P176)-SEARCH("/",P176)))</f>
        <v>food trucks</v>
      </c>
      <c r="Y176">
        <f t="shared" si="8"/>
        <v>5</v>
      </c>
      <c r="Z176">
        <f t="shared" si="9"/>
        <v>16</v>
      </c>
    </row>
    <row r="177" spans="1:26" ht="43.2" x14ac:dyDescent="0.3">
      <c r="A177">
        <v>2858</v>
      </c>
      <c r="B177" s="3" t="s">
        <v>2858</v>
      </c>
      <c r="C177" s="3" t="s">
        <v>6968</v>
      </c>
      <c r="D177">
        <v>1000</v>
      </c>
      <c r="E177">
        <v>0</v>
      </c>
      <c r="F177" t="s">
        <v>8221</v>
      </c>
      <c r="G177" t="s">
        <v>8233</v>
      </c>
      <c r="H177" t="s">
        <v>8249</v>
      </c>
      <c r="I177">
        <v>1417778880</v>
      </c>
      <c r="J177" s="11">
        <f>(((I177/60)/60)/24)+DATE(1970,1,1)+(-8/24)</f>
        <v>41978.144444444442</v>
      </c>
      <c r="K177">
        <v>1415711095</v>
      </c>
      <c r="L177" s="11">
        <f>(((K177/60)/60)/24)+DATE(1970,1,1)+(-8/24)</f>
        <v>41954.211747685178</v>
      </c>
      <c r="M177" t="b">
        <v>0</v>
      </c>
      <c r="N177">
        <v>0</v>
      </c>
      <c r="O177" t="b">
        <v>0</v>
      </c>
      <c r="P177" t="s">
        <v>8271</v>
      </c>
      <c r="Q177" s="6">
        <f>E177/D177</f>
        <v>0</v>
      </c>
      <c r="R177" s="7" t="str">
        <f>IFERROR(E177/N177,"N/A")</f>
        <v>N/A</v>
      </c>
      <c r="S177" t="str">
        <f>LEFT(P177,SEARCH("/",P177,1)-1)</f>
        <v>theater</v>
      </c>
      <c r="T177" t="str">
        <f>RIGHT(P177,(LEN(P177)-SEARCH("/",P177)))</f>
        <v>plays</v>
      </c>
      <c r="Y177">
        <f t="shared" si="8"/>
        <v>8</v>
      </c>
      <c r="Z177">
        <f t="shared" si="9"/>
        <v>13</v>
      </c>
    </row>
    <row r="178" spans="1:26" ht="57.6" x14ac:dyDescent="0.3">
      <c r="A178">
        <v>3892</v>
      </c>
      <c r="B178" s="3" t="s">
        <v>3889</v>
      </c>
      <c r="C178" s="3" t="s">
        <v>8000</v>
      </c>
      <c r="D178">
        <v>1000</v>
      </c>
      <c r="E178">
        <v>0</v>
      </c>
      <c r="F178" t="s">
        <v>8221</v>
      </c>
      <c r="G178" t="s">
        <v>8224</v>
      </c>
      <c r="H178" t="s">
        <v>8246</v>
      </c>
      <c r="I178">
        <v>1408863600</v>
      </c>
      <c r="J178" s="11">
        <f>(((I178/60)/60)/24)+DATE(1970,1,1)+(-8/24)</f>
        <v>41874.958333333328</v>
      </c>
      <c r="K178">
        <v>1408203557</v>
      </c>
      <c r="L178" s="11">
        <f>(((K178/60)/60)/24)+DATE(1970,1,1)+(-8/24)</f>
        <v>41867.31894675926</v>
      </c>
      <c r="M178" t="b">
        <v>0</v>
      </c>
      <c r="N178">
        <v>0</v>
      </c>
      <c r="O178" t="b">
        <v>0</v>
      </c>
      <c r="P178" t="s">
        <v>8271</v>
      </c>
      <c r="Q178" s="6">
        <f>E178/D178</f>
        <v>0</v>
      </c>
      <c r="R178" s="7" t="str">
        <f>IFERROR(E178/N178,"N/A")</f>
        <v>N/A</v>
      </c>
      <c r="S178" t="str">
        <f>LEFT(P178,SEARCH("/",P178,1)-1)</f>
        <v>theater</v>
      </c>
      <c r="T178" t="str">
        <f>RIGHT(P178,(LEN(P178)-SEARCH("/",P178)))</f>
        <v>plays</v>
      </c>
      <c r="Y178">
        <f t="shared" si="8"/>
        <v>8</v>
      </c>
      <c r="Z178">
        <f t="shared" si="9"/>
        <v>13</v>
      </c>
    </row>
    <row r="179" spans="1:26" x14ac:dyDescent="0.3">
      <c r="A179">
        <v>1128</v>
      </c>
      <c r="B179" s="3" t="s">
        <v>1129</v>
      </c>
      <c r="C179" s="3" t="s">
        <v>5238</v>
      </c>
      <c r="D179">
        <v>1000</v>
      </c>
      <c r="E179">
        <v>1</v>
      </c>
      <c r="F179" t="s">
        <v>8221</v>
      </c>
      <c r="G179" t="s">
        <v>8225</v>
      </c>
      <c r="H179" t="s">
        <v>8247</v>
      </c>
      <c r="I179">
        <v>1407425717</v>
      </c>
      <c r="J179" s="11">
        <f>(((I179/60)/60)/24)+DATE(1970,1,1)+(-8/24)</f>
        <v>41858.316168981481</v>
      </c>
      <c r="K179">
        <v>1404833717</v>
      </c>
      <c r="L179" s="11">
        <f>(((K179/60)/60)/24)+DATE(1970,1,1)+(-8/24)</f>
        <v>41828.316168981481</v>
      </c>
      <c r="M179" t="b">
        <v>0</v>
      </c>
      <c r="N179">
        <v>1</v>
      </c>
      <c r="O179" t="b">
        <v>0</v>
      </c>
      <c r="P179" t="s">
        <v>8283</v>
      </c>
      <c r="Q179" s="6">
        <f>E179/D179</f>
        <v>1E-3</v>
      </c>
      <c r="R179" s="7">
        <f>IFERROR(E179/N179,"N/A")</f>
        <v>1</v>
      </c>
      <c r="S179" t="str">
        <f>LEFT(P179,SEARCH("/",P179,1)-1)</f>
        <v>games</v>
      </c>
      <c r="T179" t="str">
        <f>RIGHT(P179,(LEN(P179)-SEARCH("/",P179)))</f>
        <v>mobile games</v>
      </c>
      <c r="Y179">
        <f t="shared" si="8"/>
        <v>6</v>
      </c>
      <c r="Z179">
        <f t="shared" si="9"/>
        <v>18</v>
      </c>
    </row>
    <row r="180" spans="1:26" ht="43.2" x14ac:dyDescent="0.3">
      <c r="A180">
        <v>1739</v>
      </c>
      <c r="B180" s="3" t="s">
        <v>1740</v>
      </c>
      <c r="C180" s="3" t="s">
        <v>5849</v>
      </c>
      <c r="D180">
        <v>1000</v>
      </c>
      <c r="E180">
        <v>1</v>
      </c>
      <c r="F180" t="s">
        <v>8221</v>
      </c>
      <c r="G180" t="s">
        <v>8224</v>
      </c>
      <c r="H180" t="s">
        <v>8246</v>
      </c>
      <c r="I180">
        <v>1462391932</v>
      </c>
      <c r="J180" s="11">
        <f>(((I180/60)/60)/24)+DATE(1970,1,1)+(-8/24)</f>
        <v>42494.499212962961</v>
      </c>
      <c r="K180">
        <v>1457297932</v>
      </c>
      <c r="L180" s="11">
        <f>(((K180/60)/60)/24)+DATE(1970,1,1)+(-8/24)</f>
        <v>42435.540879629632</v>
      </c>
      <c r="M180" t="b">
        <v>0</v>
      </c>
      <c r="N180">
        <v>1</v>
      </c>
      <c r="O180" t="b">
        <v>0</v>
      </c>
      <c r="P180" t="s">
        <v>8293</v>
      </c>
      <c r="Q180" s="6">
        <f>E180/D180</f>
        <v>1E-3</v>
      </c>
      <c r="R180" s="7">
        <f>IFERROR(E180/N180,"N/A")</f>
        <v>1</v>
      </c>
      <c r="S180" t="str">
        <f>LEFT(P180,SEARCH("/",P180,1)-1)</f>
        <v>music</v>
      </c>
      <c r="T180" t="str">
        <f>RIGHT(P180,(LEN(P180)-SEARCH("/",P180)))</f>
        <v>faith</v>
      </c>
      <c r="Y180">
        <f t="shared" si="8"/>
        <v>6</v>
      </c>
      <c r="Z180">
        <f t="shared" si="9"/>
        <v>11</v>
      </c>
    </row>
    <row r="181" spans="1:26" ht="43.2" x14ac:dyDescent="0.3">
      <c r="A181">
        <v>3117</v>
      </c>
      <c r="B181" s="3" t="s">
        <v>3117</v>
      </c>
      <c r="C181" s="3" t="s">
        <v>7227</v>
      </c>
      <c r="D181">
        <v>1000</v>
      </c>
      <c r="E181">
        <v>1</v>
      </c>
      <c r="F181" t="s">
        <v>8221</v>
      </c>
      <c r="G181" t="s">
        <v>8225</v>
      </c>
      <c r="H181" t="s">
        <v>8247</v>
      </c>
      <c r="I181">
        <v>1464354720</v>
      </c>
      <c r="J181" s="11">
        <f>(((I181/60)/60)/24)+DATE(1970,1,1)+(-8/24)</f>
        <v>42517.216666666667</v>
      </c>
      <c r="K181">
        <v>1463648360</v>
      </c>
      <c r="L181" s="11">
        <f>(((K181/60)/60)/24)+DATE(1970,1,1)+(-8/24)</f>
        <v>42509.041203703695</v>
      </c>
      <c r="M181" t="b">
        <v>0</v>
      </c>
      <c r="N181">
        <v>1</v>
      </c>
      <c r="O181" t="b">
        <v>0</v>
      </c>
      <c r="P181" t="s">
        <v>8303</v>
      </c>
      <c r="Q181" s="6">
        <f>E181/D181</f>
        <v>1E-3</v>
      </c>
      <c r="R181" s="7">
        <f>IFERROR(E181/N181,"N/A")</f>
        <v>1</v>
      </c>
      <c r="S181" t="str">
        <f>LEFT(P181,SEARCH("/",P181,1)-1)</f>
        <v>theater</v>
      </c>
      <c r="T181" t="str">
        <f>RIGHT(P181,(LEN(P181)-SEARCH("/",P181)))</f>
        <v>spaces</v>
      </c>
      <c r="Y181">
        <f t="shared" si="8"/>
        <v>8</v>
      </c>
      <c r="Z181">
        <f t="shared" si="9"/>
        <v>14</v>
      </c>
    </row>
    <row r="182" spans="1:26" ht="43.2" x14ac:dyDescent="0.3">
      <c r="A182">
        <v>3645</v>
      </c>
      <c r="B182" s="3" t="s">
        <v>3643</v>
      </c>
      <c r="C182" s="3" t="s">
        <v>7755</v>
      </c>
      <c r="D182">
        <v>1000</v>
      </c>
      <c r="E182">
        <v>1</v>
      </c>
      <c r="F182" t="s">
        <v>8221</v>
      </c>
      <c r="G182" t="s">
        <v>8229</v>
      </c>
      <c r="H182" t="s">
        <v>8251</v>
      </c>
      <c r="I182">
        <v>1479773838</v>
      </c>
      <c r="J182" s="11">
        <f>(((I182/60)/60)/24)+DATE(1970,1,1)+(-8/24)</f>
        <v>42695.678680555553</v>
      </c>
      <c r="K182">
        <v>1477178238</v>
      </c>
      <c r="L182" s="11">
        <f>(((K182/60)/60)/24)+DATE(1970,1,1)+(-8/24)</f>
        <v>42665.637013888881</v>
      </c>
      <c r="M182" t="b">
        <v>0</v>
      </c>
      <c r="N182">
        <v>1</v>
      </c>
      <c r="O182" t="b">
        <v>0</v>
      </c>
      <c r="P182" t="s">
        <v>8305</v>
      </c>
      <c r="Q182" s="6">
        <f>E182/D182</f>
        <v>1E-3</v>
      </c>
      <c r="R182" s="7">
        <f>IFERROR(E182/N182,"N/A")</f>
        <v>1</v>
      </c>
      <c r="S182" t="str">
        <f>LEFT(P182,SEARCH("/",P182,1)-1)</f>
        <v>theater</v>
      </c>
      <c r="T182" t="str">
        <f>RIGHT(P182,(LEN(P182)-SEARCH("/",P182)))</f>
        <v>musical</v>
      </c>
      <c r="Y182">
        <f t="shared" si="8"/>
        <v>8</v>
      </c>
      <c r="Z182">
        <f t="shared" si="9"/>
        <v>15</v>
      </c>
    </row>
    <row r="183" spans="1:26" ht="28.8" x14ac:dyDescent="0.3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 s="11">
        <f>(((I183/60)/60)/24)+DATE(1970,1,1)+(-8/24)</f>
        <v>41848.369942129626</v>
      </c>
      <c r="K183">
        <v>1403974363</v>
      </c>
      <c r="L183" s="11">
        <f>(((K183/60)/60)/24)+DATE(1970,1,1)+(-8/24)</f>
        <v>41818.369942129626</v>
      </c>
      <c r="M183" t="b">
        <v>0</v>
      </c>
      <c r="N183">
        <v>0</v>
      </c>
      <c r="O183" t="b">
        <v>0</v>
      </c>
      <c r="P183" t="s">
        <v>8287</v>
      </c>
      <c r="Q183" s="6">
        <f>E183/D183</f>
        <v>0</v>
      </c>
      <c r="R183" s="7" t="str">
        <f>IFERROR(E183/N183,"N/A")</f>
        <v>N/A</v>
      </c>
      <c r="S183" t="str">
        <f>LEFT(P183,SEARCH("/",P183,1)-1)</f>
        <v>publishing</v>
      </c>
      <c r="T183" t="str">
        <f>RIGHT(P183,(LEN(P183)-SEARCH("/",P183)))</f>
        <v>translations</v>
      </c>
      <c r="Y183">
        <f t="shared" si="8"/>
        <v>11</v>
      </c>
      <c r="Z183">
        <f t="shared" si="9"/>
        <v>23</v>
      </c>
    </row>
    <row r="184" spans="1:26" ht="43.2" x14ac:dyDescent="0.3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 s="11">
        <f>(((I184/60)/60)/24)+DATE(1970,1,1)+(-8/24)</f>
        <v>42840.321145833332</v>
      </c>
      <c r="K184">
        <v>1488386547</v>
      </c>
      <c r="L184" s="11">
        <f>(((K184/60)/60)/24)+DATE(1970,1,1)+(-8/24)</f>
        <v>42795.362812499996</v>
      </c>
      <c r="M184" t="b">
        <v>0</v>
      </c>
      <c r="N184">
        <v>0</v>
      </c>
      <c r="O184" t="b">
        <v>0</v>
      </c>
      <c r="P184" t="s">
        <v>8287</v>
      </c>
      <c r="Q184" s="6">
        <f>E184/D184</f>
        <v>0</v>
      </c>
      <c r="R184" s="7" t="str">
        <f>IFERROR(E184/N184,"N/A")</f>
        <v>N/A</v>
      </c>
      <c r="S184" t="str">
        <f>LEFT(P184,SEARCH("/",P184,1)-1)</f>
        <v>publishing</v>
      </c>
      <c r="T184" t="str">
        <f>RIGHT(P184,(LEN(P184)-SEARCH("/",P184)))</f>
        <v>translations</v>
      </c>
      <c r="Y184">
        <f t="shared" si="8"/>
        <v>11</v>
      </c>
      <c r="Z184">
        <f t="shared" si="9"/>
        <v>23</v>
      </c>
    </row>
    <row r="185" spans="1:26" ht="28.8" x14ac:dyDescent="0.3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 s="11">
        <f>(((I185/60)/60)/24)+DATE(1970,1,1)+(-8/24)</f>
        <v>42319.604675925926</v>
      </c>
      <c r="K185">
        <v>1444685444</v>
      </c>
      <c r="L185" s="11">
        <f>(((K185/60)/60)/24)+DATE(1970,1,1)+(-8/24)</f>
        <v>42289.563009259255</v>
      </c>
      <c r="M185" t="b">
        <v>0</v>
      </c>
      <c r="N185">
        <v>0</v>
      </c>
      <c r="O185" t="b">
        <v>0</v>
      </c>
      <c r="P185" t="s">
        <v>8287</v>
      </c>
      <c r="Q185" s="6">
        <f>E185/D185</f>
        <v>0</v>
      </c>
      <c r="R185" s="7" t="str">
        <f>IFERROR(E185/N185,"N/A")</f>
        <v>N/A</v>
      </c>
      <c r="S185" t="str">
        <f>LEFT(P185,SEARCH("/",P185,1)-1)</f>
        <v>publishing</v>
      </c>
      <c r="T185" t="str">
        <f>RIGHT(P185,(LEN(P185)-SEARCH("/",P185)))</f>
        <v>translations</v>
      </c>
      <c r="Y185">
        <f t="shared" si="8"/>
        <v>11</v>
      </c>
      <c r="Z185">
        <f t="shared" si="9"/>
        <v>23</v>
      </c>
    </row>
    <row r="186" spans="1:26" ht="57.6" x14ac:dyDescent="0.3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 s="11">
        <f>(((I186/60)/60)/24)+DATE(1970,1,1)+(-8/24)</f>
        <v>41861.833333333328</v>
      </c>
      <c r="K186">
        <v>1405097760</v>
      </c>
      <c r="L186" s="11">
        <f>(((K186/60)/60)/24)+DATE(1970,1,1)+(-8/24)</f>
        <v>41831.37222222222</v>
      </c>
      <c r="M186" t="b">
        <v>0</v>
      </c>
      <c r="N186">
        <v>0</v>
      </c>
      <c r="O186" t="b">
        <v>0</v>
      </c>
      <c r="P186" t="s">
        <v>8287</v>
      </c>
      <c r="Q186" s="6">
        <f>E186/D186</f>
        <v>0</v>
      </c>
      <c r="R186" s="7" t="str">
        <f>IFERROR(E186/N186,"N/A")</f>
        <v>N/A</v>
      </c>
      <c r="S186" t="str">
        <f>LEFT(P186,SEARCH("/",P186,1)-1)</f>
        <v>publishing</v>
      </c>
      <c r="T186" t="str">
        <f>RIGHT(P186,(LEN(P186)-SEARCH("/",P186)))</f>
        <v>translations</v>
      </c>
      <c r="Y186">
        <f t="shared" si="8"/>
        <v>11</v>
      </c>
      <c r="Z186">
        <f t="shared" si="9"/>
        <v>23</v>
      </c>
    </row>
    <row r="187" spans="1:26" ht="43.2" x14ac:dyDescent="0.3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 s="11">
        <f>(((I187/60)/60)/24)+DATE(1970,1,1)+(-8/24)</f>
        <v>42340.392361111109</v>
      </c>
      <c r="K187">
        <v>1446612896</v>
      </c>
      <c r="L187" s="11">
        <f>(((K187/60)/60)/24)+DATE(1970,1,1)+(-8/24)</f>
        <v>42311.871481481481</v>
      </c>
      <c r="M187" t="b">
        <v>0</v>
      </c>
      <c r="N187">
        <v>0</v>
      </c>
      <c r="O187" t="b">
        <v>0</v>
      </c>
      <c r="P187" t="s">
        <v>8287</v>
      </c>
      <c r="Q187" s="6">
        <f>E187/D187</f>
        <v>0</v>
      </c>
      <c r="R187" s="7" t="str">
        <f>IFERROR(E187/N187,"N/A")</f>
        <v>N/A</v>
      </c>
      <c r="S187" t="str">
        <f>LEFT(P187,SEARCH("/",P187,1)-1)</f>
        <v>publishing</v>
      </c>
      <c r="T187" t="str">
        <f>RIGHT(P187,(LEN(P187)-SEARCH("/",P187)))</f>
        <v>translations</v>
      </c>
      <c r="Y187">
        <f t="shared" si="8"/>
        <v>11</v>
      </c>
      <c r="Z187">
        <f t="shared" si="9"/>
        <v>23</v>
      </c>
    </row>
    <row r="188" spans="1:26" ht="43.2" x14ac:dyDescent="0.3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 s="11">
        <f>(((I188/60)/60)/24)+DATE(1970,1,1)+(-8/24)</f>
        <v>41973.656249999993</v>
      </c>
      <c r="K188">
        <v>1412371898</v>
      </c>
      <c r="L188" s="11">
        <f>(((K188/60)/60)/24)+DATE(1970,1,1)+(-8/24)</f>
        <v>41915.563634259255</v>
      </c>
      <c r="M188" t="b">
        <v>0</v>
      </c>
      <c r="N188">
        <v>0</v>
      </c>
      <c r="O188" t="b">
        <v>0</v>
      </c>
      <c r="P188" t="s">
        <v>8287</v>
      </c>
      <c r="Q188" s="6">
        <f>E188/D188</f>
        <v>0</v>
      </c>
      <c r="R188" s="7" t="str">
        <f>IFERROR(E188/N188,"N/A")</f>
        <v>N/A</v>
      </c>
      <c r="S188" t="str">
        <f>LEFT(P188,SEARCH("/",P188,1)-1)</f>
        <v>publishing</v>
      </c>
      <c r="T188" t="str">
        <f>RIGHT(P188,(LEN(P188)-SEARCH("/",P188)))</f>
        <v>translations</v>
      </c>
      <c r="Y188">
        <f t="shared" si="8"/>
        <v>11</v>
      </c>
      <c r="Z188">
        <f t="shared" si="9"/>
        <v>23</v>
      </c>
    </row>
    <row r="189" spans="1:26" ht="57.6" x14ac:dyDescent="0.3">
      <c r="A189">
        <v>4072</v>
      </c>
      <c r="B189" s="3" t="s">
        <v>4068</v>
      </c>
      <c r="C189" s="3" t="s">
        <v>8175</v>
      </c>
      <c r="D189">
        <v>1000</v>
      </c>
      <c r="E189">
        <v>4</v>
      </c>
      <c r="F189" t="s">
        <v>8221</v>
      </c>
      <c r="G189" t="s">
        <v>8225</v>
      </c>
      <c r="H189" t="s">
        <v>8247</v>
      </c>
      <c r="I189">
        <v>1408646111</v>
      </c>
      <c r="J189" s="11">
        <f>(((I189/60)/60)/24)+DATE(1970,1,1)+(-8/24)</f>
        <v>41872.441099537034</v>
      </c>
      <c r="K189">
        <v>1403462111</v>
      </c>
      <c r="L189" s="11">
        <f>(((K189/60)/60)/24)+DATE(1970,1,1)+(-8/24)</f>
        <v>41812.441099537034</v>
      </c>
      <c r="M189" t="b">
        <v>0</v>
      </c>
      <c r="N189">
        <v>2</v>
      </c>
      <c r="O189" t="b">
        <v>0</v>
      </c>
      <c r="P189" t="s">
        <v>8271</v>
      </c>
      <c r="Q189" s="6">
        <f>E189/D189</f>
        <v>4.0000000000000001E-3</v>
      </c>
      <c r="R189" s="7">
        <f>IFERROR(E189/N189,"N/A")</f>
        <v>2</v>
      </c>
      <c r="S189" t="str">
        <f>LEFT(P189,SEARCH("/",P189,1)-1)</f>
        <v>theater</v>
      </c>
      <c r="T189" t="str">
        <f>RIGHT(P189,(LEN(P189)-SEARCH("/",P189)))</f>
        <v>plays</v>
      </c>
      <c r="Y189">
        <f t="shared" si="8"/>
        <v>8</v>
      </c>
      <c r="Z189">
        <f t="shared" si="9"/>
        <v>13</v>
      </c>
    </row>
    <row r="190" spans="1:26" ht="43.2" x14ac:dyDescent="0.3">
      <c r="A190">
        <v>1113</v>
      </c>
      <c r="B190" s="3" t="s">
        <v>1114</v>
      </c>
      <c r="C190" s="3" t="s">
        <v>5223</v>
      </c>
      <c r="D190">
        <v>1000</v>
      </c>
      <c r="E190">
        <v>5</v>
      </c>
      <c r="F190" t="s">
        <v>8221</v>
      </c>
      <c r="G190" t="s">
        <v>8225</v>
      </c>
      <c r="H190" t="s">
        <v>8247</v>
      </c>
      <c r="I190">
        <v>1408058820</v>
      </c>
      <c r="J190" s="11">
        <f>(((I190/60)/60)/24)+DATE(1970,1,1)+(-8/24)</f>
        <v>41865.643749999996</v>
      </c>
      <c r="K190">
        <v>1405466820</v>
      </c>
      <c r="L190" s="11">
        <f>(((K190/60)/60)/24)+DATE(1970,1,1)+(-8/24)</f>
        <v>41835.643749999996</v>
      </c>
      <c r="M190" t="b">
        <v>0</v>
      </c>
      <c r="N190">
        <v>1</v>
      </c>
      <c r="O190" t="b">
        <v>0</v>
      </c>
      <c r="P190" t="s">
        <v>8282</v>
      </c>
      <c r="Q190" s="6">
        <f>E190/D190</f>
        <v>5.0000000000000001E-3</v>
      </c>
      <c r="R190" s="7">
        <f>IFERROR(E190/N190,"N/A")</f>
        <v>5</v>
      </c>
      <c r="S190" t="str">
        <f>LEFT(P190,SEARCH("/",P190,1)-1)</f>
        <v>games</v>
      </c>
      <c r="T190" t="str">
        <f>RIGHT(P190,(LEN(P190)-SEARCH("/",P190)))</f>
        <v>video games</v>
      </c>
      <c r="Y190">
        <f t="shared" si="8"/>
        <v>6</v>
      </c>
      <c r="Z190">
        <f t="shared" si="9"/>
        <v>17</v>
      </c>
    </row>
    <row r="191" spans="1:26" ht="43.2" x14ac:dyDescent="0.3">
      <c r="A191">
        <v>1581</v>
      </c>
      <c r="B191" s="3" t="s">
        <v>1582</v>
      </c>
      <c r="C191" s="3" t="s">
        <v>5691</v>
      </c>
      <c r="D191">
        <v>1000</v>
      </c>
      <c r="E191">
        <v>5</v>
      </c>
      <c r="F191" t="s">
        <v>8221</v>
      </c>
      <c r="G191" t="s">
        <v>8225</v>
      </c>
      <c r="H191" t="s">
        <v>8247</v>
      </c>
      <c r="I191">
        <v>1450521990</v>
      </c>
      <c r="J191" s="11">
        <f>(((I191/60)/60)/24)+DATE(1970,1,1)+(-8/24)</f>
        <v>42357.115624999999</v>
      </c>
      <c r="K191">
        <v>1447757190</v>
      </c>
      <c r="L191" s="11">
        <f>(((K191/60)/60)/24)+DATE(1970,1,1)+(-8/24)</f>
        <v>42325.115624999999</v>
      </c>
      <c r="M191" t="b">
        <v>0</v>
      </c>
      <c r="N191">
        <v>1</v>
      </c>
      <c r="O191" t="b">
        <v>0</v>
      </c>
      <c r="P191" t="s">
        <v>8291</v>
      </c>
      <c r="Q191" s="6">
        <f>E191/D191</f>
        <v>5.0000000000000001E-3</v>
      </c>
      <c r="R191" s="7">
        <f>IFERROR(E191/N191,"N/A")</f>
        <v>5</v>
      </c>
      <c r="S191" t="str">
        <f>LEFT(P191,SEARCH("/",P191,1)-1)</f>
        <v>photography</v>
      </c>
      <c r="T191" t="str">
        <f>RIGHT(P191,(LEN(P191)-SEARCH("/",P191)))</f>
        <v>places</v>
      </c>
      <c r="Y191">
        <f t="shared" si="8"/>
        <v>12</v>
      </c>
      <c r="Z191">
        <f t="shared" si="9"/>
        <v>18</v>
      </c>
    </row>
    <row r="192" spans="1:26" ht="43.2" x14ac:dyDescent="0.3">
      <c r="A192">
        <v>2583</v>
      </c>
      <c r="B192" s="3" t="s">
        <v>2583</v>
      </c>
      <c r="C192" s="3" t="s">
        <v>6693</v>
      </c>
      <c r="D192">
        <v>1000</v>
      </c>
      <c r="E192">
        <v>5</v>
      </c>
      <c r="F192" t="s">
        <v>8221</v>
      </c>
      <c r="G192" t="s">
        <v>8224</v>
      </c>
      <c r="H192" t="s">
        <v>8246</v>
      </c>
      <c r="I192">
        <v>1426526880</v>
      </c>
      <c r="J192" s="11">
        <f>(((I192/60)/60)/24)+DATE(1970,1,1)+(-8/24)</f>
        <v>42079.394444444442</v>
      </c>
      <c r="K192">
        <v>1421346480</v>
      </c>
      <c r="L192" s="11">
        <f>(((K192/60)/60)/24)+DATE(1970,1,1)+(-8/24)</f>
        <v>42019.436111111114</v>
      </c>
      <c r="M192" t="b">
        <v>0</v>
      </c>
      <c r="N192">
        <v>5</v>
      </c>
      <c r="O192" t="b">
        <v>0</v>
      </c>
      <c r="P192" t="s">
        <v>8284</v>
      </c>
      <c r="Q192" s="6">
        <f>E192/D192</f>
        <v>5.0000000000000001E-3</v>
      </c>
      <c r="R192" s="7">
        <f>IFERROR(E192/N192,"N/A")</f>
        <v>1</v>
      </c>
      <c r="S192" t="str">
        <f>LEFT(P192,SEARCH("/",P192,1)-1)</f>
        <v>food</v>
      </c>
      <c r="T192" t="str">
        <f>RIGHT(P192,(LEN(P192)-SEARCH("/",P192)))</f>
        <v>food trucks</v>
      </c>
      <c r="Y192">
        <f t="shared" si="8"/>
        <v>5</v>
      </c>
      <c r="Z192">
        <f t="shared" si="9"/>
        <v>16</v>
      </c>
    </row>
    <row r="193" spans="1:26" ht="43.2" x14ac:dyDescent="0.3">
      <c r="A193">
        <v>584</v>
      </c>
      <c r="B193" s="3" t="s">
        <v>585</v>
      </c>
      <c r="C193" s="3" t="s">
        <v>4694</v>
      </c>
      <c r="D193">
        <v>1000</v>
      </c>
      <c r="E193">
        <v>10</v>
      </c>
      <c r="F193" t="s">
        <v>8221</v>
      </c>
      <c r="G193" t="s">
        <v>8224</v>
      </c>
      <c r="H193" t="s">
        <v>8246</v>
      </c>
      <c r="I193">
        <v>1426522316</v>
      </c>
      <c r="J193" s="11">
        <f>(((I193/60)/60)/24)+DATE(1970,1,1)+(-8/24)</f>
        <v>42079.341620370367</v>
      </c>
      <c r="K193">
        <v>1423933916</v>
      </c>
      <c r="L193" s="11">
        <f>(((K193/60)/60)/24)+DATE(1970,1,1)+(-8/24)</f>
        <v>42049.383287037032</v>
      </c>
      <c r="M193" t="b">
        <v>0</v>
      </c>
      <c r="N193">
        <v>2</v>
      </c>
      <c r="O193" t="b">
        <v>0</v>
      </c>
      <c r="P193" t="s">
        <v>8272</v>
      </c>
      <c r="Q193" s="6">
        <f>E193/D193</f>
        <v>0.01</v>
      </c>
      <c r="R193" s="7">
        <f>IFERROR(E193/N193,"N/A")</f>
        <v>5</v>
      </c>
      <c r="S193" t="str">
        <f>LEFT(P193,SEARCH("/",P193,1)-1)</f>
        <v>technology</v>
      </c>
      <c r="T193" t="str">
        <f>RIGHT(P193,(LEN(P193)-SEARCH("/",P193)))</f>
        <v>web</v>
      </c>
      <c r="Y193">
        <f t="shared" si="8"/>
        <v>11</v>
      </c>
      <c r="Z193">
        <f t="shared" si="9"/>
        <v>14</v>
      </c>
    </row>
    <row r="194" spans="1:26" ht="43.2" x14ac:dyDescent="0.3">
      <c r="A194">
        <v>2841</v>
      </c>
      <c r="B194" s="3" t="s">
        <v>2841</v>
      </c>
      <c r="C194" s="3" t="s">
        <v>6951</v>
      </c>
      <c r="D194">
        <v>1000</v>
      </c>
      <c r="E194">
        <v>10</v>
      </c>
      <c r="F194" t="s">
        <v>8221</v>
      </c>
      <c r="G194" t="s">
        <v>8225</v>
      </c>
      <c r="H194" t="s">
        <v>8247</v>
      </c>
      <c r="I194">
        <v>1450032297</v>
      </c>
      <c r="J194" s="11">
        <f>(((I194/60)/60)/24)+DATE(1970,1,1)+(-8/24)</f>
        <v>42351.447881944441</v>
      </c>
      <c r="K194">
        <v>1444844697</v>
      </c>
      <c r="L194" s="11">
        <f>(((K194/60)/60)/24)+DATE(1970,1,1)+(-8/24)</f>
        <v>42291.40621527777</v>
      </c>
      <c r="M194" t="b">
        <v>0</v>
      </c>
      <c r="N194">
        <v>1</v>
      </c>
      <c r="O194" t="b">
        <v>0</v>
      </c>
      <c r="P194" t="s">
        <v>8271</v>
      </c>
      <c r="Q194" s="6">
        <f>E194/D194</f>
        <v>0.01</v>
      </c>
      <c r="R194" s="7">
        <f>IFERROR(E194/N194,"N/A")</f>
        <v>10</v>
      </c>
      <c r="S194" t="str">
        <f>LEFT(P194,SEARCH("/",P194,1)-1)</f>
        <v>theater</v>
      </c>
      <c r="T194" t="str">
        <f>RIGHT(P194,(LEN(P194)-SEARCH("/",P194)))</f>
        <v>plays</v>
      </c>
      <c r="Y194">
        <f t="shared" si="8"/>
        <v>8</v>
      </c>
      <c r="Z194">
        <f t="shared" si="9"/>
        <v>13</v>
      </c>
    </row>
    <row r="195" spans="1:26" ht="43.2" x14ac:dyDescent="0.3">
      <c r="A195">
        <v>1902</v>
      </c>
      <c r="B195" s="3" t="s">
        <v>1903</v>
      </c>
      <c r="C195" s="3" t="s">
        <v>6012</v>
      </c>
      <c r="D195">
        <v>1000</v>
      </c>
      <c r="E195">
        <v>12</v>
      </c>
      <c r="F195" t="s">
        <v>8221</v>
      </c>
      <c r="G195" t="s">
        <v>8233</v>
      </c>
      <c r="H195" t="s">
        <v>8249</v>
      </c>
      <c r="I195">
        <v>1425495447</v>
      </c>
      <c r="J195" s="11">
        <f>(((I195/60)/60)/24)+DATE(1970,1,1)+(-8/24)</f>
        <v>42067.456562499996</v>
      </c>
      <c r="K195">
        <v>1422903447</v>
      </c>
      <c r="L195" s="11">
        <f>(((K195/60)/60)/24)+DATE(1970,1,1)+(-8/24)</f>
        <v>42037.456562499996</v>
      </c>
      <c r="M195" t="b">
        <v>0</v>
      </c>
      <c r="N195">
        <v>3</v>
      </c>
      <c r="O195" t="b">
        <v>0</v>
      </c>
      <c r="P195" t="s">
        <v>8294</v>
      </c>
      <c r="Q195" s="6">
        <f>E195/D195</f>
        <v>1.2E-2</v>
      </c>
      <c r="R195" s="7">
        <f>IFERROR(E195/N195,"N/A")</f>
        <v>4</v>
      </c>
      <c r="S195" t="str">
        <f>LEFT(P195,SEARCH("/",P195,1)-1)</f>
        <v>technology</v>
      </c>
      <c r="T195" t="str">
        <f>RIGHT(P195,(LEN(P195)-SEARCH("/",P195)))</f>
        <v>gadgets</v>
      </c>
      <c r="Y195">
        <f t="shared" ref="Y195:Y258" si="10">SEARCH("/",P195)</f>
        <v>11</v>
      </c>
      <c r="Z195">
        <f t="shared" ref="Z195:Z258" si="11">LEN(P195)</f>
        <v>18</v>
      </c>
    </row>
    <row r="196" spans="1:26" ht="43.2" x14ac:dyDescent="0.3">
      <c r="A196">
        <v>2133</v>
      </c>
      <c r="B196" s="3" t="s">
        <v>2134</v>
      </c>
      <c r="C196" s="3" t="s">
        <v>6243</v>
      </c>
      <c r="D196">
        <v>1000</v>
      </c>
      <c r="E196">
        <v>16</v>
      </c>
      <c r="F196" t="s">
        <v>8221</v>
      </c>
      <c r="G196" t="s">
        <v>8224</v>
      </c>
      <c r="H196" t="s">
        <v>8246</v>
      </c>
      <c r="I196">
        <v>1303628340</v>
      </c>
      <c r="J196" s="11">
        <f>(((I196/60)/60)/24)+DATE(1970,1,1)+(-8/24)</f>
        <v>40656.957638888889</v>
      </c>
      <c r="K196">
        <v>1300328399</v>
      </c>
      <c r="L196" s="11">
        <f>(((K196/60)/60)/24)+DATE(1970,1,1)+(-8/24)</f>
        <v>40618.763877314814</v>
      </c>
      <c r="M196" t="b">
        <v>0</v>
      </c>
      <c r="N196">
        <v>3</v>
      </c>
      <c r="O196" t="b">
        <v>0</v>
      </c>
      <c r="P196" t="s">
        <v>8282</v>
      </c>
      <c r="Q196" s="6">
        <f>E196/D196</f>
        <v>1.6E-2</v>
      </c>
      <c r="R196" s="7">
        <f>IFERROR(E196/N196,"N/A")</f>
        <v>5.333333333333333</v>
      </c>
      <c r="S196" t="str">
        <f>LEFT(P196,SEARCH("/",P196,1)-1)</f>
        <v>games</v>
      </c>
      <c r="T196" t="str">
        <f>RIGHT(P196,(LEN(P196)-SEARCH("/",P196)))</f>
        <v>video games</v>
      </c>
      <c r="Y196">
        <f t="shared" si="10"/>
        <v>6</v>
      </c>
      <c r="Z196">
        <f t="shared" si="11"/>
        <v>17</v>
      </c>
    </row>
    <row r="197" spans="1:26" ht="43.2" x14ac:dyDescent="0.3">
      <c r="A197">
        <v>430</v>
      </c>
      <c r="B197" s="3" t="s">
        <v>431</v>
      </c>
      <c r="C197" s="3" t="s">
        <v>4540</v>
      </c>
      <c r="D197">
        <v>1000</v>
      </c>
      <c r="E197">
        <v>24</v>
      </c>
      <c r="F197" t="s">
        <v>8221</v>
      </c>
      <c r="G197" t="s">
        <v>8224</v>
      </c>
      <c r="H197" t="s">
        <v>8246</v>
      </c>
      <c r="I197">
        <v>1378866867</v>
      </c>
      <c r="J197" s="11">
        <f>(((I197/60)/60)/24)+DATE(1970,1,1)+(-8/24)</f>
        <v>41527.773923611108</v>
      </c>
      <c r="K197">
        <v>1377570867</v>
      </c>
      <c r="L197" s="11">
        <f>(((K197/60)/60)/24)+DATE(1970,1,1)+(-8/24)</f>
        <v>41512.773923611108</v>
      </c>
      <c r="M197" t="b">
        <v>0</v>
      </c>
      <c r="N197">
        <v>5</v>
      </c>
      <c r="O197" t="b">
        <v>0</v>
      </c>
      <c r="P197" t="s">
        <v>8270</v>
      </c>
      <c r="Q197" s="6">
        <f>E197/D197</f>
        <v>2.4E-2</v>
      </c>
      <c r="R197" s="7">
        <f>IFERROR(E197/N197,"N/A")</f>
        <v>4.8</v>
      </c>
      <c r="S197" t="str">
        <f>LEFT(P197,SEARCH("/",P197,1)-1)</f>
        <v>film &amp; video</v>
      </c>
      <c r="T197" t="str">
        <f>RIGHT(P197,(LEN(P197)-SEARCH("/",P197)))</f>
        <v>animation</v>
      </c>
      <c r="Y197">
        <f t="shared" si="10"/>
        <v>13</v>
      </c>
      <c r="Z197">
        <f t="shared" si="11"/>
        <v>22</v>
      </c>
    </row>
    <row r="198" spans="1:26" ht="43.2" x14ac:dyDescent="0.3">
      <c r="A198">
        <v>2949</v>
      </c>
      <c r="B198" s="3" t="s">
        <v>2949</v>
      </c>
      <c r="C198" s="3" t="s">
        <v>7059</v>
      </c>
      <c r="D198">
        <v>1000</v>
      </c>
      <c r="E198">
        <v>25</v>
      </c>
      <c r="F198" t="s">
        <v>8221</v>
      </c>
      <c r="G198" t="s">
        <v>8224</v>
      </c>
      <c r="H198" t="s">
        <v>8246</v>
      </c>
      <c r="I198">
        <v>1447965917</v>
      </c>
      <c r="J198" s="11">
        <f>(((I198/60)/60)/24)+DATE(1970,1,1)+(-8/24)</f>
        <v>42327.531446759262</v>
      </c>
      <c r="K198">
        <v>1445370317</v>
      </c>
      <c r="L198" s="11">
        <f>(((K198/60)/60)/24)+DATE(1970,1,1)+(-8/24)</f>
        <v>42297.48978009259</v>
      </c>
      <c r="M198" t="b">
        <v>0</v>
      </c>
      <c r="N198">
        <v>2</v>
      </c>
      <c r="O198" t="b">
        <v>0</v>
      </c>
      <c r="P198" t="s">
        <v>8303</v>
      </c>
      <c r="Q198" s="6">
        <f>E198/D198</f>
        <v>2.5000000000000001E-2</v>
      </c>
      <c r="R198" s="7">
        <f>IFERROR(E198/N198,"N/A")</f>
        <v>12.5</v>
      </c>
      <c r="S198" t="str">
        <f>LEFT(P198,SEARCH("/",P198,1)-1)</f>
        <v>theater</v>
      </c>
      <c r="T198" t="str">
        <f>RIGHT(P198,(LEN(P198)-SEARCH("/",P198)))</f>
        <v>spaces</v>
      </c>
      <c r="Y198">
        <f t="shared" si="10"/>
        <v>8</v>
      </c>
      <c r="Z198">
        <f t="shared" si="11"/>
        <v>14</v>
      </c>
    </row>
    <row r="199" spans="1:26" ht="57.6" x14ac:dyDescent="0.3">
      <c r="A199">
        <v>3855</v>
      </c>
      <c r="B199" s="3" t="s">
        <v>3852</v>
      </c>
      <c r="C199" s="3" t="s">
        <v>7964</v>
      </c>
      <c r="D199">
        <v>1000</v>
      </c>
      <c r="E199">
        <v>25</v>
      </c>
      <c r="F199" t="s">
        <v>8221</v>
      </c>
      <c r="G199" t="s">
        <v>8224</v>
      </c>
      <c r="H199" t="s">
        <v>8246</v>
      </c>
      <c r="I199">
        <v>1427408271</v>
      </c>
      <c r="J199" s="11">
        <f>(((I199/60)/60)/24)+DATE(1970,1,1)+(-8/24)</f>
        <v>42089.595729166664</v>
      </c>
      <c r="K199">
        <v>1424819871</v>
      </c>
      <c r="L199" s="11">
        <f>(((K199/60)/60)/24)+DATE(1970,1,1)+(-8/24)</f>
        <v>42059.637395833335</v>
      </c>
      <c r="M199" t="b">
        <v>0</v>
      </c>
      <c r="N199">
        <v>1</v>
      </c>
      <c r="O199" t="b">
        <v>0</v>
      </c>
      <c r="P199" t="s">
        <v>8271</v>
      </c>
      <c r="Q199" s="6">
        <f>E199/D199</f>
        <v>2.5000000000000001E-2</v>
      </c>
      <c r="R199" s="7">
        <f>IFERROR(E199/N199,"N/A")</f>
        <v>25</v>
      </c>
      <c r="S199" t="str">
        <f>LEFT(P199,SEARCH("/",P199,1)-1)</f>
        <v>theater</v>
      </c>
      <c r="T199" t="str">
        <f>RIGHT(P199,(LEN(P199)-SEARCH("/",P199)))</f>
        <v>plays</v>
      </c>
      <c r="Y199">
        <f t="shared" si="10"/>
        <v>8</v>
      </c>
      <c r="Z199">
        <f t="shared" si="11"/>
        <v>13</v>
      </c>
    </row>
    <row r="200" spans="1:26" ht="43.2" x14ac:dyDescent="0.3">
      <c r="A200">
        <v>4090</v>
      </c>
      <c r="B200" s="3" t="s">
        <v>4086</v>
      </c>
      <c r="C200" s="3" t="s">
        <v>8193</v>
      </c>
      <c r="D200">
        <v>1000</v>
      </c>
      <c r="E200">
        <v>32</v>
      </c>
      <c r="F200" t="s">
        <v>8221</v>
      </c>
      <c r="G200" t="s">
        <v>8224</v>
      </c>
      <c r="H200" t="s">
        <v>8246</v>
      </c>
      <c r="I200">
        <v>1438959600</v>
      </c>
      <c r="J200" s="11">
        <f>(((I200/60)/60)/24)+DATE(1970,1,1)+(-8/24)</f>
        <v>42223.291666666664</v>
      </c>
      <c r="K200">
        <v>1437754137</v>
      </c>
      <c r="L200" s="11">
        <f>(((K200/60)/60)/24)+DATE(1970,1,1)+(-8/24)</f>
        <v>42209.339548611104</v>
      </c>
      <c r="M200" t="b">
        <v>0</v>
      </c>
      <c r="N200">
        <v>3</v>
      </c>
      <c r="O200" t="b">
        <v>0</v>
      </c>
      <c r="P200" t="s">
        <v>8271</v>
      </c>
      <c r="Q200" s="6">
        <f>E200/D200</f>
        <v>3.2000000000000001E-2</v>
      </c>
      <c r="R200" s="7">
        <f>IFERROR(E200/N200,"N/A")</f>
        <v>10.666666666666666</v>
      </c>
      <c r="S200" t="str">
        <f>LEFT(P200,SEARCH("/",P200,1)-1)</f>
        <v>theater</v>
      </c>
      <c r="T200" t="str">
        <f>RIGHT(P200,(LEN(P200)-SEARCH("/",P200)))</f>
        <v>plays</v>
      </c>
      <c r="Y200">
        <f t="shared" si="10"/>
        <v>8</v>
      </c>
      <c r="Z200">
        <f t="shared" si="11"/>
        <v>13</v>
      </c>
    </row>
    <row r="201" spans="1:26" ht="57.6" x14ac:dyDescent="0.3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 s="11">
        <f>(((I201/60)/60)/24)+DATE(1970,1,1)+(-8/24)</f>
        <v>40148.701388888883</v>
      </c>
      <c r="K201">
        <v>1253712916</v>
      </c>
      <c r="L201" s="11">
        <f>(((K201/60)/60)/24)+DATE(1970,1,1)+(-8/24)</f>
        <v>40079.232824074068</v>
      </c>
      <c r="M201" t="b">
        <v>0</v>
      </c>
      <c r="N201">
        <v>0</v>
      </c>
      <c r="O201" t="b">
        <v>0</v>
      </c>
      <c r="P201" t="s">
        <v>8290</v>
      </c>
      <c r="Q201" s="6">
        <f>E201/D201</f>
        <v>0</v>
      </c>
      <c r="R201" s="7" t="str">
        <f>IFERROR(E201/N201,"N/A")</f>
        <v>N/A</v>
      </c>
      <c r="S201" t="str">
        <f>LEFT(P201,SEARCH("/",P201,1)-1)</f>
        <v>publishing</v>
      </c>
      <c r="T201" t="str">
        <f>RIGHT(P201,(LEN(P201)-SEARCH("/",P201)))</f>
        <v>art books</v>
      </c>
      <c r="Y201">
        <f t="shared" si="10"/>
        <v>11</v>
      </c>
      <c r="Z201">
        <f t="shared" si="11"/>
        <v>20</v>
      </c>
    </row>
    <row r="202" spans="1:26" x14ac:dyDescent="0.3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 s="11">
        <f>(((I202/60)/60)/24)+DATE(1970,1,1)+(-8/24)</f>
        <v>41419.346226851849</v>
      </c>
      <c r="K202">
        <v>1366906714</v>
      </c>
      <c r="L202" s="11">
        <f>(((K202/60)/60)/24)+DATE(1970,1,1)+(-8/24)</f>
        <v>41389.346226851849</v>
      </c>
      <c r="M202" t="b">
        <v>0</v>
      </c>
      <c r="N202">
        <v>0</v>
      </c>
      <c r="O202" t="b">
        <v>0</v>
      </c>
      <c r="P202" t="s">
        <v>8290</v>
      </c>
      <c r="Q202" s="6">
        <f>E202/D202</f>
        <v>0</v>
      </c>
      <c r="R202" s="7" t="str">
        <f>IFERROR(E202/N202,"N/A")</f>
        <v>N/A</v>
      </c>
      <c r="S202" t="str">
        <f>LEFT(P202,SEARCH("/",P202,1)-1)</f>
        <v>publishing</v>
      </c>
      <c r="T202" t="str">
        <f>RIGHT(P202,(LEN(P202)-SEARCH("/",P202)))</f>
        <v>art books</v>
      </c>
      <c r="Y202">
        <f t="shared" si="10"/>
        <v>11</v>
      </c>
      <c r="Z202">
        <f t="shared" si="11"/>
        <v>20</v>
      </c>
    </row>
    <row r="203" spans="1:26" ht="43.2" x14ac:dyDescent="0.3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 s="11">
        <f>(((I203/60)/60)/24)+DATE(1970,1,1)+(-8/24)</f>
        <v>41049.716736111113</v>
      </c>
      <c r="K203">
        <v>1332378726</v>
      </c>
      <c r="L203" s="11">
        <f>(((K203/60)/60)/24)+DATE(1970,1,1)+(-8/24)</f>
        <v>40989.716736111113</v>
      </c>
      <c r="M203" t="b">
        <v>0</v>
      </c>
      <c r="N203">
        <v>0</v>
      </c>
      <c r="O203" t="b">
        <v>0</v>
      </c>
      <c r="P203" t="s">
        <v>8290</v>
      </c>
      <c r="Q203" s="6">
        <f>E203/D203</f>
        <v>0</v>
      </c>
      <c r="R203" s="7" t="str">
        <f>IFERROR(E203/N203,"N/A")</f>
        <v>N/A</v>
      </c>
      <c r="S203" t="str">
        <f>LEFT(P203,SEARCH("/",P203,1)-1)</f>
        <v>publishing</v>
      </c>
      <c r="T203" t="str">
        <f>RIGHT(P203,(LEN(P203)-SEARCH("/",P203)))</f>
        <v>art books</v>
      </c>
      <c r="Y203">
        <f t="shared" si="10"/>
        <v>11</v>
      </c>
      <c r="Z203">
        <f t="shared" si="11"/>
        <v>20</v>
      </c>
    </row>
    <row r="204" spans="1:26" ht="28.8" x14ac:dyDescent="0.3">
      <c r="A204">
        <v>3850</v>
      </c>
      <c r="B204" s="3" t="s">
        <v>3847</v>
      </c>
      <c r="C204" s="3" t="s">
        <v>7959</v>
      </c>
      <c r="D204">
        <v>1000</v>
      </c>
      <c r="E204">
        <v>38</v>
      </c>
      <c r="F204" t="s">
        <v>8221</v>
      </c>
      <c r="G204" t="s">
        <v>8224</v>
      </c>
      <c r="H204" t="s">
        <v>8246</v>
      </c>
      <c r="I204">
        <v>1420081143</v>
      </c>
      <c r="J204" s="11">
        <f>(((I204/60)/60)/24)+DATE(1970,1,1)+(-8/24)</f>
        <v>42004.791006944441</v>
      </c>
      <c r="K204">
        <v>1417489143</v>
      </c>
      <c r="L204" s="11">
        <f>(((K204/60)/60)/24)+DATE(1970,1,1)+(-8/24)</f>
        <v>41974.791006944441</v>
      </c>
      <c r="M204" t="b">
        <v>1</v>
      </c>
      <c r="N204">
        <v>4</v>
      </c>
      <c r="O204" t="b">
        <v>0</v>
      </c>
      <c r="P204" t="s">
        <v>8271</v>
      </c>
      <c r="Q204" s="6">
        <f>E204/D204</f>
        <v>3.7999999999999999E-2</v>
      </c>
      <c r="R204" s="7">
        <f>IFERROR(E204/N204,"N/A")</f>
        <v>9.5</v>
      </c>
      <c r="S204" t="str">
        <f>LEFT(P204,SEARCH("/",P204,1)-1)</f>
        <v>theater</v>
      </c>
      <c r="T204" t="str">
        <f>RIGHT(P204,(LEN(P204)-SEARCH("/",P204)))</f>
        <v>plays</v>
      </c>
      <c r="Y204">
        <f t="shared" si="10"/>
        <v>8</v>
      </c>
      <c r="Z204">
        <f t="shared" si="11"/>
        <v>13</v>
      </c>
    </row>
    <row r="205" spans="1:26" ht="57.6" x14ac:dyDescent="0.3">
      <c r="A205">
        <v>3106</v>
      </c>
      <c r="B205" s="3" t="s">
        <v>3106</v>
      </c>
      <c r="C205" s="3" t="s">
        <v>7216</v>
      </c>
      <c r="D205">
        <v>1000</v>
      </c>
      <c r="E205">
        <v>41</v>
      </c>
      <c r="F205" t="s">
        <v>8221</v>
      </c>
      <c r="G205" t="s">
        <v>8225</v>
      </c>
      <c r="H205" t="s">
        <v>8247</v>
      </c>
      <c r="I205">
        <v>1442440800</v>
      </c>
      <c r="J205" s="11">
        <f>(((I205/60)/60)/24)+DATE(1970,1,1)+(-8/24)</f>
        <v>42263.583333333336</v>
      </c>
      <c r="K205">
        <v>1440497876</v>
      </c>
      <c r="L205" s="11">
        <f>(((K205/60)/60)/24)+DATE(1970,1,1)+(-8/24)</f>
        <v>42241.09578703704</v>
      </c>
      <c r="M205" t="b">
        <v>0</v>
      </c>
      <c r="N205">
        <v>4</v>
      </c>
      <c r="O205" t="b">
        <v>0</v>
      </c>
      <c r="P205" t="s">
        <v>8303</v>
      </c>
      <c r="Q205" s="6">
        <f>E205/D205</f>
        <v>4.1000000000000002E-2</v>
      </c>
      <c r="R205" s="7">
        <f>IFERROR(E205/N205,"N/A")</f>
        <v>10.25</v>
      </c>
      <c r="S205" t="str">
        <f>LEFT(P205,SEARCH("/",P205,1)-1)</f>
        <v>theater</v>
      </c>
      <c r="T205" t="str">
        <f>RIGHT(P205,(LEN(P205)-SEARCH("/",P205)))</f>
        <v>spaces</v>
      </c>
      <c r="Y205">
        <f t="shared" si="10"/>
        <v>8</v>
      </c>
      <c r="Z205">
        <f t="shared" si="11"/>
        <v>14</v>
      </c>
    </row>
    <row r="206" spans="1:26" ht="57.6" x14ac:dyDescent="0.3">
      <c r="A206">
        <v>1182</v>
      </c>
      <c r="B206" s="3" t="s">
        <v>1183</v>
      </c>
      <c r="C206" s="3" t="s">
        <v>5292</v>
      </c>
      <c r="D206">
        <v>1000</v>
      </c>
      <c r="E206">
        <v>42</v>
      </c>
      <c r="F206" t="s">
        <v>8221</v>
      </c>
      <c r="G206" t="s">
        <v>8224</v>
      </c>
      <c r="H206" t="s">
        <v>8246</v>
      </c>
      <c r="I206">
        <v>1484239320</v>
      </c>
      <c r="J206" s="11">
        <f>(((I206/60)/60)/24)+DATE(1970,1,1)+(-8/24)</f>
        <v>42747.362499999996</v>
      </c>
      <c r="K206">
        <v>1482609088</v>
      </c>
      <c r="L206" s="11">
        <f>(((K206/60)/60)/24)+DATE(1970,1,1)+(-8/24)</f>
        <v>42728.494074074071</v>
      </c>
      <c r="M206" t="b">
        <v>0</v>
      </c>
      <c r="N206">
        <v>4</v>
      </c>
      <c r="O206" t="b">
        <v>0</v>
      </c>
      <c r="P206" t="s">
        <v>8284</v>
      </c>
      <c r="Q206" s="6">
        <f>E206/D206</f>
        <v>4.2000000000000003E-2</v>
      </c>
      <c r="R206" s="7">
        <f>IFERROR(E206/N206,"N/A")</f>
        <v>10.5</v>
      </c>
      <c r="S206" t="str">
        <f>LEFT(P206,SEARCH("/",P206,1)-1)</f>
        <v>food</v>
      </c>
      <c r="T206" t="str">
        <f>RIGHT(P206,(LEN(P206)-SEARCH("/",P206)))</f>
        <v>food trucks</v>
      </c>
      <c r="Y206">
        <f t="shared" si="10"/>
        <v>5</v>
      </c>
      <c r="Z206">
        <f t="shared" si="11"/>
        <v>16</v>
      </c>
    </row>
    <row r="207" spans="1:26" ht="28.8" x14ac:dyDescent="0.3">
      <c r="A207">
        <v>1075</v>
      </c>
      <c r="B207" s="3" t="s">
        <v>1076</v>
      </c>
      <c r="C207" s="3" t="s">
        <v>5185</v>
      </c>
      <c r="D207">
        <v>1000</v>
      </c>
      <c r="E207">
        <v>45</v>
      </c>
      <c r="F207" t="s">
        <v>8221</v>
      </c>
      <c r="G207" t="s">
        <v>8224</v>
      </c>
      <c r="H207" t="s">
        <v>8246</v>
      </c>
      <c r="I207">
        <v>1336340516</v>
      </c>
      <c r="J207" s="11">
        <f>(((I207/60)/60)/24)+DATE(1970,1,1)+(-8/24)</f>
        <v>41035.570787037032</v>
      </c>
      <c r="K207">
        <v>1333748516</v>
      </c>
      <c r="L207" s="11">
        <f>(((K207/60)/60)/24)+DATE(1970,1,1)+(-8/24)</f>
        <v>41005.570787037032</v>
      </c>
      <c r="M207" t="b">
        <v>0</v>
      </c>
      <c r="N207">
        <v>3</v>
      </c>
      <c r="O207" t="b">
        <v>0</v>
      </c>
      <c r="P207" t="s">
        <v>8282</v>
      </c>
      <c r="Q207" s="6">
        <f>E207/D207</f>
        <v>4.4999999999999998E-2</v>
      </c>
      <c r="R207" s="7">
        <f>IFERROR(E207/N207,"N/A")</f>
        <v>15</v>
      </c>
      <c r="S207" t="str">
        <f>LEFT(P207,SEARCH("/",P207,1)-1)</f>
        <v>games</v>
      </c>
      <c r="T207" t="str">
        <f>RIGHT(P207,(LEN(P207)-SEARCH("/",P207)))</f>
        <v>video games</v>
      </c>
      <c r="Y207">
        <f t="shared" si="10"/>
        <v>6</v>
      </c>
      <c r="Z207">
        <f t="shared" si="11"/>
        <v>17</v>
      </c>
    </row>
    <row r="208" spans="1:26" ht="43.2" x14ac:dyDescent="0.3">
      <c r="A208">
        <v>1428</v>
      </c>
      <c r="B208" s="3" t="s">
        <v>1429</v>
      </c>
      <c r="C208" s="3" t="s">
        <v>5538</v>
      </c>
      <c r="D208">
        <v>1000</v>
      </c>
      <c r="E208">
        <v>45</v>
      </c>
      <c r="F208" t="s">
        <v>8221</v>
      </c>
      <c r="G208" t="s">
        <v>8227</v>
      </c>
      <c r="H208" t="s">
        <v>8249</v>
      </c>
      <c r="I208">
        <v>1459584417</v>
      </c>
      <c r="J208" s="11">
        <f>(((I208/60)/60)/24)+DATE(1970,1,1)+(-8/24)</f>
        <v>42462.004826388882</v>
      </c>
      <c r="K208">
        <v>1456996017</v>
      </c>
      <c r="L208" s="11">
        <f>(((K208/60)/60)/24)+DATE(1970,1,1)+(-8/24)</f>
        <v>42432.046493055554</v>
      </c>
      <c r="M208" t="b">
        <v>0</v>
      </c>
      <c r="N208">
        <v>3</v>
      </c>
      <c r="O208" t="b">
        <v>0</v>
      </c>
      <c r="P208" t="s">
        <v>8287</v>
      </c>
      <c r="Q208" s="6">
        <f>E208/D208</f>
        <v>4.4999999999999998E-2</v>
      </c>
      <c r="R208" s="7">
        <f>IFERROR(E208/N208,"N/A")</f>
        <v>15</v>
      </c>
      <c r="S208" t="str">
        <f>LEFT(P208,SEARCH("/",P208,1)-1)</f>
        <v>publishing</v>
      </c>
      <c r="T208" t="str">
        <f>RIGHT(P208,(LEN(P208)-SEARCH("/",P208)))</f>
        <v>translations</v>
      </c>
      <c r="Y208">
        <f t="shared" si="10"/>
        <v>11</v>
      </c>
      <c r="Z208">
        <f t="shared" si="11"/>
        <v>23</v>
      </c>
    </row>
    <row r="209" spans="1:26" ht="43.2" x14ac:dyDescent="0.3">
      <c r="A209">
        <v>4086</v>
      </c>
      <c r="B209" s="3" t="s">
        <v>4082</v>
      </c>
      <c r="C209" s="3" t="s">
        <v>8189</v>
      </c>
      <c r="D209">
        <v>1000</v>
      </c>
      <c r="E209">
        <v>47</v>
      </c>
      <c r="F209" t="s">
        <v>8221</v>
      </c>
      <c r="G209" t="s">
        <v>8224</v>
      </c>
      <c r="H209" t="s">
        <v>8246</v>
      </c>
      <c r="I209">
        <v>1448078400</v>
      </c>
      <c r="J209" s="11">
        <f>(((I209/60)/60)/24)+DATE(1970,1,1)+(-8/24)</f>
        <v>42328.833333333336</v>
      </c>
      <c r="K209">
        <v>1445985299</v>
      </c>
      <c r="L209" s="11">
        <f>(((K209/60)/60)/24)+DATE(1970,1,1)+(-8/24)</f>
        <v>42304.607627314814</v>
      </c>
      <c r="M209" t="b">
        <v>0</v>
      </c>
      <c r="N209">
        <v>5</v>
      </c>
      <c r="O209" t="b">
        <v>0</v>
      </c>
      <c r="P209" t="s">
        <v>8271</v>
      </c>
      <c r="Q209" s="6">
        <f>E209/D209</f>
        <v>4.7E-2</v>
      </c>
      <c r="R209" s="7">
        <f>IFERROR(E209/N209,"N/A")</f>
        <v>9.4</v>
      </c>
      <c r="S209" t="str">
        <f>LEFT(P209,SEARCH("/",P209,1)-1)</f>
        <v>theater</v>
      </c>
      <c r="T209" t="str">
        <f>RIGHT(P209,(LEN(P209)-SEARCH("/",P209)))</f>
        <v>plays</v>
      </c>
      <c r="Y209">
        <f t="shared" si="10"/>
        <v>8</v>
      </c>
      <c r="Z209">
        <f t="shared" si="11"/>
        <v>13</v>
      </c>
    </row>
    <row r="210" spans="1:26" ht="43.2" x14ac:dyDescent="0.3">
      <c r="A210">
        <v>444</v>
      </c>
      <c r="B210" s="3" t="s">
        <v>445</v>
      </c>
      <c r="C210" s="3" t="s">
        <v>4554</v>
      </c>
      <c r="D210">
        <v>1000</v>
      </c>
      <c r="E210">
        <v>50</v>
      </c>
      <c r="F210" t="s">
        <v>8221</v>
      </c>
      <c r="G210" t="s">
        <v>8224</v>
      </c>
      <c r="H210" t="s">
        <v>8246</v>
      </c>
      <c r="I210">
        <v>1329342361</v>
      </c>
      <c r="J210" s="11">
        <f>(((I210/60)/60)/24)+DATE(1970,1,1)+(-8/24)</f>
        <v>40954.57362268518</v>
      </c>
      <c r="K210">
        <v>1324158361</v>
      </c>
      <c r="L210" s="11">
        <f>(((K210/60)/60)/24)+DATE(1970,1,1)+(-8/24)</f>
        <v>40894.57362268518</v>
      </c>
      <c r="M210" t="b">
        <v>0</v>
      </c>
      <c r="N210">
        <v>1</v>
      </c>
      <c r="O210" t="b">
        <v>0</v>
      </c>
      <c r="P210" t="s">
        <v>8270</v>
      </c>
      <c r="Q210" s="6">
        <f>E210/D210</f>
        <v>0.05</v>
      </c>
      <c r="R210" s="7">
        <f>IFERROR(E210/N210,"N/A")</f>
        <v>50</v>
      </c>
      <c r="S210" t="str">
        <f>LEFT(P210,SEARCH("/",P210,1)-1)</f>
        <v>film &amp; video</v>
      </c>
      <c r="T210" t="str">
        <f>RIGHT(P210,(LEN(P210)-SEARCH("/",P210)))</f>
        <v>animation</v>
      </c>
      <c r="Y210">
        <f t="shared" si="10"/>
        <v>13</v>
      </c>
      <c r="Z210">
        <f t="shared" si="11"/>
        <v>22</v>
      </c>
    </row>
    <row r="211" spans="1:26" ht="43.2" x14ac:dyDescent="0.3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 s="11">
        <f>(((I211/60)/60)/24)+DATE(1970,1,1)+(-8/24)</f>
        <v>42838.838657407403</v>
      </c>
      <c r="K211">
        <v>1486962460</v>
      </c>
      <c r="L211" s="11">
        <f>(((K211/60)/60)/24)+DATE(1970,1,1)+(-8/24)</f>
        <v>42778.880324074074</v>
      </c>
      <c r="M211" t="b">
        <v>0</v>
      </c>
      <c r="N211">
        <v>0</v>
      </c>
      <c r="O211" t="b">
        <v>0</v>
      </c>
      <c r="P211" t="s">
        <v>8293</v>
      </c>
      <c r="Q211" s="6">
        <f>E211/D211</f>
        <v>0</v>
      </c>
      <c r="R211" s="7" t="str">
        <f>IFERROR(E211/N211,"N/A")</f>
        <v>N/A</v>
      </c>
      <c r="S211" t="str">
        <f>LEFT(P211,SEARCH("/",P211,1)-1)</f>
        <v>music</v>
      </c>
      <c r="T211" t="str">
        <f>RIGHT(P211,(LEN(P211)-SEARCH("/",P211)))</f>
        <v>faith</v>
      </c>
      <c r="Y211">
        <f t="shared" si="10"/>
        <v>6</v>
      </c>
      <c r="Z211">
        <f t="shared" si="11"/>
        <v>11</v>
      </c>
    </row>
    <row r="212" spans="1:26" ht="43.2" x14ac:dyDescent="0.3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 s="11">
        <f>(((I212/60)/60)/24)+DATE(1970,1,1)+(-8/24)</f>
        <v>42825.694571759253</v>
      </c>
      <c r="K212">
        <v>1488418811</v>
      </c>
      <c r="L212" s="11">
        <f>(((K212/60)/60)/24)+DATE(1970,1,1)+(-8/24)</f>
        <v>42795.736238425925</v>
      </c>
      <c r="M212" t="b">
        <v>0</v>
      </c>
      <c r="N212">
        <v>0</v>
      </c>
      <c r="O212" t="b">
        <v>0</v>
      </c>
      <c r="P212" t="s">
        <v>8293</v>
      </c>
      <c r="Q212" s="6">
        <f>E212/D212</f>
        <v>0</v>
      </c>
      <c r="R212" s="7" t="str">
        <f>IFERROR(E212/N212,"N/A")</f>
        <v>N/A</v>
      </c>
      <c r="S212" t="str">
        <f>LEFT(P212,SEARCH("/",P212,1)-1)</f>
        <v>music</v>
      </c>
      <c r="T212" t="str">
        <f>RIGHT(P212,(LEN(P212)-SEARCH("/",P212)))</f>
        <v>faith</v>
      </c>
      <c r="Y212">
        <f t="shared" si="10"/>
        <v>6</v>
      </c>
      <c r="Z212">
        <f t="shared" si="11"/>
        <v>11</v>
      </c>
    </row>
    <row r="213" spans="1:26" ht="72" x14ac:dyDescent="0.3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 s="11">
        <f>(((I213/60)/60)/24)+DATE(1970,1,1)+(-8/24)</f>
        <v>42819.814583333333</v>
      </c>
      <c r="K213">
        <v>1488430760</v>
      </c>
      <c r="L213" s="11">
        <f>(((K213/60)/60)/24)+DATE(1970,1,1)+(-8/24)</f>
        <v>42795.874537037038</v>
      </c>
      <c r="M213" t="b">
        <v>0</v>
      </c>
      <c r="N213">
        <v>0</v>
      </c>
      <c r="O213" t="b">
        <v>0</v>
      </c>
      <c r="P213" t="s">
        <v>8293</v>
      </c>
      <c r="Q213" s="6">
        <f>E213/D213</f>
        <v>0</v>
      </c>
      <c r="R213" s="7" t="str">
        <f>IFERROR(E213/N213,"N/A")</f>
        <v>N/A</v>
      </c>
      <c r="S213" t="str">
        <f>LEFT(P213,SEARCH("/",P213,1)-1)</f>
        <v>music</v>
      </c>
      <c r="T213" t="str">
        <f>RIGHT(P213,(LEN(P213)-SEARCH("/",P213)))</f>
        <v>faith</v>
      </c>
      <c r="Y213">
        <f t="shared" si="10"/>
        <v>6</v>
      </c>
      <c r="Z213">
        <f t="shared" si="11"/>
        <v>11</v>
      </c>
    </row>
    <row r="214" spans="1:26" ht="57.6" x14ac:dyDescent="0.3">
      <c r="A214">
        <v>1135</v>
      </c>
      <c r="B214" s="3" t="s">
        <v>1136</v>
      </c>
      <c r="C214" s="3" t="s">
        <v>5245</v>
      </c>
      <c r="D214">
        <v>1000</v>
      </c>
      <c r="E214">
        <v>50</v>
      </c>
      <c r="F214" t="s">
        <v>8221</v>
      </c>
      <c r="G214" t="s">
        <v>8236</v>
      </c>
      <c r="H214" t="s">
        <v>8249</v>
      </c>
      <c r="I214">
        <v>1470527094</v>
      </c>
      <c r="J214" s="11">
        <f>(((I214/60)/60)/24)+DATE(1970,1,1)+(-8/24)</f>
        <v>42588.656180555547</v>
      </c>
      <c r="K214">
        <v>1467935094</v>
      </c>
      <c r="L214" s="11">
        <f>(((K214/60)/60)/24)+DATE(1970,1,1)+(-8/24)</f>
        <v>42558.656180555547</v>
      </c>
      <c r="M214" t="b">
        <v>0</v>
      </c>
      <c r="N214">
        <v>1</v>
      </c>
      <c r="O214" t="b">
        <v>0</v>
      </c>
      <c r="P214" t="s">
        <v>8283</v>
      </c>
      <c r="Q214" s="6">
        <f>E214/D214</f>
        <v>0.05</v>
      </c>
      <c r="R214" s="7">
        <f>IFERROR(E214/N214,"N/A")</f>
        <v>50</v>
      </c>
      <c r="S214" t="str">
        <f>LEFT(P214,SEARCH("/",P214,1)-1)</f>
        <v>games</v>
      </c>
      <c r="T214" t="str">
        <f>RIGHT(P214,(LEN(P214)-SEARCH("/",P214)))</f>
        <v>mobile games</v>
      </c>
      <c r="Y214">
        <f t="shared" si="10"/>
        <v>6</v>
      </c>
      <c r="Z214">
        <f t="shared" si="11"/>
        <v>18</v>
      </c>
    </row>
    <row r="215" spans="1:26" ht="43.2" x14ac:dyDescent="0.3">
      <c r="A215">
        <v>3895</v>
      </c>
      <c r="B215" s="3" t="s">
        <v>3892</v>
      </c>
      <c r="C215" s="3" t="s">
        <v>8003</v>
      </c>
      <c r="D215">
        <v>1000</v>
      </c>
      <c r="E215">
        <v>50</v>
      </c>
      <c r="F215" t="s">
        <v>8221</v>
      </c>
      <c r="G215" t="s">
        <v>8224</v>
      </c>
      <c r="H215" t="s">
        <v>8246</v>
      </c>
      <c r="I215">
        <v>1425103218</v>
      </c>
      <c r="J215" s="11">
        <f>(((I215/60)/60)/24)+DATE(1970,1,1)+(-8/24)</f>
        <v>42062.916875000003</v>
      </c>
      <c r="K215">
        <v>1422424818</v>
      </c>
      <c r="L215" s="11">
        <f>(((K215/60)/60)/24)+DATE(1970,1,1)+(-8/24)</f>
        <v>42031.916875000003</v>
      </c>
      <c r="M215" t="b">
        <v>0</v>
      </c>
      <c r="N215">
        <v>1</v>
      </c>
      <c r="O215" t="b">
        <v>0</v>
      </c>
      <c r="P215" t="s">
        <v>8271</v>
      </c>
      <c r="Q215" s="6">
        <f>E215/D215</f>
        <v>0.05</v>
      </c>
      <c r="R215" s="7">
        <f>IFERROR(E215/N215,"N/A")</f>
        <v>50</v>
      </c>
      <c r="S215" t="str">
        <f>LEFT(P215,SEARCH("/",P215,1)-1)</f>
        <v>theater</v>
      </c>
      <c r="T215" t="str">
        <f>RIGHT(P215,(LEN(P215)-SEARCH("/",P215)))</f>
        <v>plays</v>
      </c>
      <c r="Y215">
        <f t="shared" si="10"/>
        <v>8</v>
      </c>
      <c r="Z215">
        <f t="shared" si="11"/>
        <v>13</v>
      </c>
    </row>
    <row r="216" spans="1:26" ht="72" x14ac:dyDescent="0.3">
      <c r="A216">
        <v>3640</v>
      </c>
      <c r="B216" s="3" t="s">
        <v>3638</v>
      </c>
      <c r="C216" s="3" t="s">
        <v>7750</v>
      </c>
      <c r="D216">
        <v>1000</v>
      </c>
      <c r="E216">
        <v>55</v>
      </c>
      <c r="F216" t="s">
        <v>8221</v>
      </c>
      <c r="G216" t="s">
        <v>8224</v>
      </c>
      <c r="H216" t="s">
        <v>8246</v>
      </c>
      <c r="I216">
        <v>1431283530</v>
      </c>
      <c r="J216" s="11">
        <f>(((I216/60)/60)/24)+DATE(1970,1,1)+(-8/24)</f>
        <v>42134.448263888888</v>
      </c>
      <c r="K216">
        <v>1428691530</v>
      </c>
      <c r="L216" s="11">
        <f>(((K216/60)/60)/24)+DATE(1970,1,1)+(-8/24)</f>
        <v>42104.448263888888</v>
      </c>
      <c r="M216" t="b">
        <v>0</v>
      </c>
      <c r="N216">
        <v>3</v>
      </c>
      <c r="O216" t="b">
        <v>0</v>
      </c>
      <c r="P216" t="s">
        <v>8305</v>
      </c>
      <c r="Q216" s="6">
        <f>E216/D216</f>
        <v>5.5E-2</v>
      </c>
      <c r="R216" s="7">
        <f>IFERROR(E216/N216,"N/A")</f>
        <v>18.333333333333332</v>
      </c>
      <c r="S216" t="str">
        <f>LEFT(P216,SEARCH("/",P216,1)-1)</f>
        <v>theater</v>
      </c>
      <c r="T216" t="str">
        <f>RIGHT(P216,(LEN(P216)-SEARCH("/",P216)))</f>
        <v>musical</v>
      </c>
      <c r="Y216">
        <f t="shared" si="10"/>
        <v>8</v>
      </c>
      <c r="Z216">
        <f t="shared" si="11"/>
        <v>15</v>
      </c>
    </row>
    <row r="217" spans="1:26" ht="43.2" x14ac:dyDescent="0.3">
      <c r="A217">
        <v>4008</v>
      </c>
      <c r="B217" s="3" t="s">
        <v>4004</v>
      </c>
      <c r="C217" s="3" t="s">
        <v>8113</v>
      </c>
      <c r="D217">
        <v>1000</v>
      </c>
      <c r="E217">
        <v>60</v>
      </c>
      <c r="F217" t="s">
        <v>8221</v>
      </c>
      <c r="G217" t="s">
        <v>8225</v>
      </c>
      <c r="H217" t="s">
        <v>8247</v>
      </c>
      <c r="I217">
        <v>1437606507</v>
      </c>
      <c r="J217" s="11">
        <f>(((I217/60)/60)/24)+DATE(1970,1,1)+(-8/24)</f>
        <v>42207.630868055552</v>
      </c>
      <c r="K217">
        <v>1435014507</v>
      </c>
      <c r="L217" s="11">
        <f>(((K217/60)/60)/24)+DATE(1970,1,1)+(-8/24)</f>
        <v>42177.630868055552</v>
      </c>
      <c r="M217" t="b">
        <v>0</v>
      </c>
      <c r="N217">
        <v>4</v>
      </c>
      <c r="O217" t="b">
        <v>0</v>
      </c>
      <c r="P217" t="s">
        <v>8271</v>
      </c>
      <c r="Q217" s="6">
        <f>E217/D217</f>
        <v>0.06</v>
      </c>
      <c r="R217" s="7">
        <f>IFERROR(E217/N217,"N/A")</f>
        <v>15</v>
      </c>
      <c r="S217" t="str">
        <f>LEFT(P217,SEARCH("/",P217,1)-1)</f>
        <v>theater</v>
      </c>
      <c r="T217" t="str">
        <f>RIGHT(P217,(LEN(P217)-SEARCH("/",P217)))</f>
        <v>plays</v>
      </c>
      <c r="Y217">
        <f t="shared" si="10"/>
        <v>8</v>
      </c>
      <c r="Z217">
        <f t="shared" si="11"/>
        <v>13</v>
      </c>
    </row>
    <row r="218" spans="1:26" ht="57.6" x14ac:dyDescent="0.3">
      <c r="A218">
        <v>888</v>
      </c>
      <c r="B218" s="3" t="s">
        <v>889</v>
      </c>
      <c r="C218" s="3" t="s">
        <v>4998</v>
      </c>
      <c r="D218">
        <v>1000</v>
      </c>
      <c r="E218">
        <v>72</v>
      </c>
      <c r="F218" t="s">
        <v>8221</v>
      </c>
      <c r="G218" t="s">
        <v>8224</v>
      </c>
      <c r="H218" t="s">
        <v>8246</v>
      </c>
      <c r="I218">
        <v>1314856800</v>
      </c>
      <c r="J218" s="11">
        <f>(((I218/60)/60)/24)+DATE(1970,1,1)+(-8/24)</f>
        <v>40786.916666666664</v>
      </c>
      <c r="K218">
        <v>1311789885</v>
      </c>
      <c r="L218" s="11">
        <f>(((K218/60)/60)/24)+DATE(1970,1,1)+(-8/24)</f>
        <v>40751.419965277775</v>
      </c>
      <c r="M218" t="b">
        <v>0</v>
      </c>
      <c r="N218">
        <v>4</v>
      </c>
      <c r="O218" t="b">
        <v>0</v>
      </c>
      <c r="P218" t="s">
        <v>8279</v>
      </c>
      <c r="Q218" s="6">
        <f>E218/D218</f>
        <v>7.1999999999999995E-2</v>
      </c>
      <c r="R218" s="7">
        <f>IFERROR(E218/N218,"N/A")</f>
        <v>18</v>
      </c>
      <c r="S218" t="str">
        <f>LEFT(P218,SEARCH("/",P218,1)-1)</f>
        <v>music</v>
      </c>
      <c r="T218" t="str">
        <f>RIGHT(P218,(LEN(P218)-SEARCH("/",P218)))</f>
        <v>indie rock</v>
      </c>
      <c r="Y218">
        <f t="shared" si="10"/>
        <v>6</v>
      </c>
      <c r="Z218">
        <f t="shared" si="11"/>
        <v>16</v>
      </c>
    </row>
    <row r="219" spans="1:26" ht="43.2" x14ac:dyDescent="0.3">
      <c r="A219">
        <v>1408</v>
      </c>
      <c r="B219" s="3" t="s">
        <v>1409</v>
      </c>
      <c r="C219" s="3" t="s">
        <v>5518</v>
      </c>
      <c r="D219">
        <v>1000</v>
      </c>
      <c r="E219">
        <v>72</v>
      </c>
      <c r="F219" t="s">
        <v>8221</v>
      </c>
      <c r="G219" t="s">
        <v>8225</v>
      </c>
      <c r="H219" t="s">
        <v>8247</v>
      </c>
      <c r="I219">
        <v>1447451756</v>
      </c>
      <c r="J219" s="11">
        <f>(((I219/60)/60)/24)+DATE(1970,1,1)+(-8/24)</f>
        <v>42321.580509259256</v>
      </c>
      <c r="K219">
        <v>1444856156</v>
      </c>
      <c r="L219" s="11">
        <f>(((K219/60)/60)/24)+DATE(1970,1,1)+(-8/24)</f>
        <v>42291.538842592585</v>
      </c>
      <c r="M219" t="b">
        <v>0</v>
      </c>
      <c r="N219">
        <v>6</v>
      </c>
      <c r="O219" t="b">
        <v>0</v>
      </c>
      <c r="P219" t="s">
        <v>8287</v>
      </c>
      <c r="Q219" s="6">
        <f>E219/D219</f>
        <v>7.1999999999999995E-2</v>
      </c>
      <c r="R219" s="7">
        <f>IFERROR(E219/N219,"N/A")</f>
        <v>12</v>
      </c>
      <c r="S219" t="str">
        <f>LEFT(P219,SEARCH("/",P219,1)-1)</f>
        <v>publishing</v>
      </c>
      <c r="T219" t="str">
        <f>RIGHT(P219,(LEN(P219)-SEARCH("/",P219)))</f>
        <v>translations</v>
      </c>
      <c r="Y219">
        <f t="shared" si="10"/>
        <v>11</v>
      </c>
      <c r="Z219">
        <f t="shared" si="11"/>
        <v>23</v>
      </c>
    </row>
    <row r="220" spans="1:26" ht="43.2" x14ac:dyDescent="0.3">
      <c r="A220">
        <v>1995</v>
      </c>
      <c r="B220" s="3" t="s">
        <v>1996</v>
      </c>
      <c r="C220" s="3" t="s">
        <v>6105</v>
      </c>
      <c r="D220">
        <v>1000</v>
      </c>
      <c r="E220">
        <v>78</v>
      </c>
      <c r="F220" t="s">
        <v>8221</v>
      </c>
      <c r="G220" t="s">
        <v>8229</v>
      </c>
      <c r="H220" t="s">
        <v>8251</v>
      </c>
      <c r="I220">
        <v>1437082736</v>
      </c>
      <c r="J220" s="11">
        <f>(((I220/60)/60)/24)+DATE(1970,1,1)+(-8/24)</f>
        <v>42201.568703703706</v>
      </c>
      <c r="K220">
        <v>1435354736</v>
      </c>
      <c r="L220" s="11">
        <f>(((K220/60)/60)/24)+DATE(1970,1,1)+(-8/24)</f>
        <v>42181.568703703706</v>
      </c>
      <c r="M220" t="b">
        <v>0</v>
      </c>
      <c r="N220">
        <v>3</v>
      </c>
      <c r="O220" t="b">
        <v>0</v>
      </c>
      <c r="P220" t="s">
        <v>8296</v>
      </c>
      <c r="Q220" s="6">
        <f>E220/D220</f>
        <v>7.8E-2</v>
      </c>
      <c r="R220" s="7">
        <f>IFERROR(E220/N220,"N/A")</f>
        <v>26</v>
      </c>
      <c r="S220" t="str">
        <f>LEFT(P220,SEARCH("/",P220,1)-1)</f>
        <v>photography</v>
      </c>
      <c r="T220" t="str">
        <f>RIGHT(P220,(LEN(P220)-SEARCH("/",P220)))</f>
        <v>people</v>
      </c>
      <c r="Y220">
        <f t="shared" si="10"/>
        <v>12</v>
      </c>
      <c r="Z220">
        <f t="shared" si="11"/>
        <v>18</v>
      </c>
    </row>
    <row r="221" spans="1:26" ht="43.2" x14ac:dyDescent="0.3">
      <c r="A221">
        <v>1117</v>
      </c>
      <c r="B221" s="3" t="s">
        <v>1118</v>
      </c>
      <c r="C221" s="3" t="s">
        <v>5227</v>
      </c>
      <c r="D221">
        <v>1000</v>
      </c>
      <c r="E221">
        <v>83</v>
      </c>
      <c r="F221" t="s">
        <v>8221</v>
      </c>
      <c r="G221" t="s">
        <v>8236</v>
      </c>
      <c r="H221" t="s">
        <v>8249</v>
      </c>
      <c r="I221">
        <v>1451053313</v>
      </c>
      <c r="J221" s="11">
        <f>(((I221/60)/60)/24)+DATE(1970,1,1)+(-8/24)</f>
        <v>42363.265196759261</v>
      </c>
      <c r="K221">
        <v>1448461313</v>
      </c>
      <c r="L221" s="11">
        <f>(((K221/60)/60)/24)+DATE(1970,1,1)+(-8/24)</f>
        <v>42333.265196759261</v>
      </c>
      <c r="M221" t="b">
        <v>0</v>
      </c>
      <c r="N221">
        <v>8</v>
      </c>
      <c r="O221" t="b">
        <v>0</v>
      </c>
      <c r="P221" t="s">
        <v>8282</v>
      </c>
      <c r="Q221" s="6">
        <f>E221/D221</f>
        <v>8.3000000000000004E-2</v>
      </c>
      <c r="R221" s="7">
        <f>IFERROR(E221/N221,"N/A")</f>
        <v>10.375</v>
      </c>
      <c r="S221" t="str">
        <f>LEFT(P221,SEARCH("/",P221,1)-1)</f>
        <v>games</v>
      </c>
      <c r="T221" t="str">
        <f>RIGHT(P221,(LEN(P221)-SEARCH("/",P221)))</f>
        <v>video games</v>
      </c>
      <c r="Y221">
        <f t="shared" si="10"/>
        <v>6</v>
      </c>
      <c r="Z221">
        <f t="shared" si="11"/>
        <v>17</v>
      </c>
    </row>
    <row r="222" spans="1:26" ht="28.8" x14ac:dyDescent="0.3">
      <c r="A222">
        <v>1582</v>
      </c>
      <c r="B222" s="3" t="s">
        <v>1583</v>
      </c>
      <c r="C222" s="3" t="s">
        <v>5692</v>
      </c>
      <c r="D222">
        <v>1000</v>
      </c>
      <c r="E222">
        <v>93</v>
      </c>
      <c r="F222" t="s">
        <v>8221</v>
      </c>
      <c r="G222" t="s">
        <v>8224</v>
      </c>
      <c r="H222" t="s">
        <v>8246</v>
      </c>
      <c r="I222">
        <v>1445894400</v>
      </c>
      <c r="J222" s="11">
        <f>(((I222/60)/60)/24)+DATE(1970,1,1)+(-8/24)</f>
        <v>42303.555555555555</v>
      </c>
      <c r="K222">
        <v>1440961053</v>
      </c>
      <c r="L222" s="11">
        <f>(((K222/60)/60)/24)+DATE(1970,1,1)+(-8/24)</f>
        <v>42246.456631944442</v>
      </c>
      <c r="M222" t="b">
        <v>0</v>
      </c>
      <c r="N222">
        <v>3</v>
      </c>
      <c r="O222" t="b">
        <v>0</v>
      </c>
      <c r="P222" t="s">
        <v>8291</v>
      </c>
      <c r="Q222" s="6">
        <f>E222/D222</f>
        <v>9.2999999999999999E-2</v>
      </c>
      <c r="R222" s="7">
        <f>IFERROR(E222/N222,"N/A")</f>
        <v>31</v>
      </c>
      <c r="S222" t="str">
        <f>LEFT(P222,SEARCH("/",P222,1)-1)</f>
        <v>photography</v>
      </c>
      <c r="T222" t="str">
        <f>RIGHT(P222,(LEN(P222)-SEARCH("/",P222)))</f>
        <v>places</v>
      </c>
      <c r="Y222">
        <f t="shared" si="10"/>
        <v>12</v>
      </c>
      <c r="Z222">
        <f t="shared" si="11"/>
        <v>18</v>
      </c>
    </row>
    <row r="223" spans="1:26" ht="43.2" x14ac:dyDescent="0.3">
      <c r="A223">
        <v>3730</v>
      </c>
      <c r="B223" s="3" t="s">
        <v>3727</v>
      </c>
      <c r="C223" s="3" t="s">
        <v>7840</v>
      </c>
      <c r="D223">
        <v>1000</v>
      </c>
      <c r="E223">
        <v>100</v>
      </c>
      <c r="F223" t="s">
        <v>8221</v>
      </c>
      <c r="G223" t="s">
        <v>8224</v>
      </c>
      <c r="H223" t="s">
        <v>8246</v>
      </c>
      <c r="I223">
        <v>1439828159</v>
      </c>
      <c r="J223" s="11">
        <f>(((I223/60)/60)/24)+DATE(1970,1,1)+(-8/24)</f>
        <v>42233.34443287037</v>
      </c>
      <c r="K223">
        <v>1437236159</v>
      </c>
      <c r="L223" s="11">
        <f>(((K223/60)/60)/24)+DATE(1970,1,1)+(-8/24)</f>
        <v>42203.34443287037</v>
      </c>
      <c r="M223" t="b">
        <v>0</v>
      </c>
      <c r="N223">
        <v>1</v>
      </c>
      <c r="O223" t="b">
        <v>0</v>
      </c>
      <c r="P223" t="s">
        <v>8271</v>
      </c>
      <c r="Q223" s="6">
        <f>E223/D223</f>
        <v>0.1</v>
      </c>
      <c r="R223" s="7">
        <f>IFERROR(E223/N223,"N/A")</f>
        <v>100</v>
      </c>
      <c r="S223" t="str">
        <f>LEFT(P223,SEARCH("/",P223,1)-1)</f>
        <v>theater</v>
      </c>
      <c r="T223" t="str">
        <f>RIGHT(P223,(LEN(P223)-SEARCH("/",P223)))</f>
        <v>plays</v>
      </c>
      <c r="Y223">
        <f t="shared" si="10"/>
        <v>8</v>
      </c>
      <c r="Z223">
        <f t="shared" si="11"/>
        <v>13</v>
      </c>
    </row>
    <row r="224" spans="1:26" ht="43.2" x14ac:dyDescent="0.3">
      <c r="A224">
        <v>4103</v>
      </c>
      <c r="B224" s="3" t="s">
        <v>4099</v>
      </c>
      <c r="C224" s="3" t="s">
        <v>8206</v>
      </c>
      <c r="D224">
        <v>1000</v>
      </c>
      <c r="E224">
        <v>100</v>
      </c>
      <c r="F224" t="s">
        <v>8221</v>
      </c>
      <c r="G224" t="s">
        <v>8224</v>
      </c>
      <c r="H224" t="s">
        <v>8246</v>
      </c>
      <c r="I224">
        <v>1440613920</v>
      </c>
      <c r="J224" s="11">
        <f>(((I224/60)/60)/24)+DATE(1970,1,1)+(-8/24)</f>
        <v>42242.438888888886</v>
      </c>
      <c r="K224">
        <v>1435953566</v>
      </c>
      <c r="L224" s="11">
        <f>(((K224/60)/60)/24)+DATE(1970,1,1)+(-8/24)</f>
        <v>42188.499606481484</v>
      </c>
      <c r="M224" t="b">
        <v>0</v>
      </c>
      <c r="N224">
        <v>6</v>
      </c>
      <c r="O224" t="b">
        <v>0</v>
      </c>
      <c r="P224" t="s">
        <v>8271</v>
      </c>
      <c r="Q224" s="6">
        <f>E224/D224</f>
        <v>0.1</v>
      </c>
      <c r="R224" s="7">
        <f>IFERROR(E224/N224,"N/A")</f>
        <v>16.666666666666668</v>
      </c>
      <c r="S224" t="str">
        <f>LEFT(P224,SEARCH("/",P224,1)-1)</f>
        <v>theater</v>
      </c>
      <c r="T224" t="str">
        <f>RIGHT(P224,(LEN(P224)-SEARCH("/",P224)))</f>
        <v>plays</v>
      </c>
      <c r="Y224">
        <f t="shared" si="10"/>
        <v>8</v>
      </c>
      <c r="Z224">
        <f t="shared" si="11"/>
        <v>13</v>
      </c>
    </row>
    <row r="225" spans="1:26" ht="43.2" x14ac:dyDescent="0.3">
      <c r="A225">
        <v>2759</v>
      </c>
      <c r="B225" s="3" t="s">
        <v>2759</v>
      </c>
      <c r="C225" s="3" t="s">
        <v>6869</v>
      </c>
      <c r="D225">
        <v>1000</v>
      </c>
      <c r="E225">
        <v>105</v>
      </c>
      <c r="F225" t="s">
        <v>8221</v>
      </c>
      <c r="G225" t="s">
        <v>8226</v>
      </c>
      <c r="H225" t="s">
        <v>8248</v>
      </c>
      <c r="I225">
        <v>1468658866</v>
      </c>
      <c r="J225" s="11">
        <f>(((I225/60)/60)/24)+DATE(1970,1,1)+(-8/24)</f>
        <v>42567.033171296294</v>
      </c>
      <c r="K225">
        <v>1464943666</v>
      </c>
      <c r="L225" s="11">
        <f>(((K225/60)/60)/24)+DATE(1970,1,1)+(-8/24)</f>
        <v>42524.033171296294</v>
      </c>
      <c r="M225" t="b">
        <v>0</v>
      </c>
      <c r="N225">
        <v>2</v>
      </c>
      <c r="O225" t="b">
        <v>0</v>
      </c>
      <c r="P225" t="s">
        <v>8304</v>
      </c>
      <c r="Q225" s="6">
        <f>E225/D225</f>
        <v>0.105</v>
      </c>
      <c r="R225" s="7">
        <f>IFERROR(E225/N225,"N/A")</f>
        <v>52.5</v>
      </c>
      <c r="S225" t="str">
        <f>LEFT(P225,SEARCH("/",P225,1)-1)</f>
        <v>publishing</v>
      </c>
      <c r="T225" t="str">
        <f>RIGHT(P225,(LEN(P225)-SEARCH("/",P225)))</f>
        <v>children's books</v>
      </c>
      <c r="Y225">
        <f t="shared" si="10"/>
        <v>11</v>
      </c>
      <c r="Z225">
        <f t="shared" si="11"/>
        <v>27</v>
      </c>
    </row>
    <row r="226" spans="1:26" ht="43.2" x14ac:dyDescent="0.3">
      <c r="A226">
        <v>1735</v>
      </c>
      <c r="B226" s="3" t="s">
        <v>1736</v>
      </c>
      <c r="C226" s="3" t="s">
        <v>5845</v>
      </c>
      <c r="D226">
        <v>1000</v>
      </c>
      <c r="E226">
        <v>110</v>
      </c>
      <c r="F226" t="s">
        <v>8221</v>
      </c>
      <c r="G226" t="s">
        <v>8224</v>
      </c>
      <c r="H226" t="s">
        <v>8246</v>
      </c>
      <c r="I226">
        <v>1470598345</v>
      </c>
      <c r="J226" s="11">
        <f>(((I226/60)/60)/24)+DATE(1970,1,1)+(-8/24)</f>
        <v>42589.480844907412</v>
      </c>
      <c r="K226">
        <v>1468006345</v>
      </c>
      <c r="L226" s="11">
        <f>(((K226/60)/60)/24)+DATE(1970,1,1)+(-8/24)</f>
        <v>42559.480844907412</v>
      </c>
      <c r="M226" t="b">
        <v>0</v>
      </c>
      <c r="N226">
        <v>2</v>
      </c>
      <c r="O226" t="b">
        <v>0</v>
      </c>
      <c r="P226" t="s">
        <v>8293</v>
      </c>
      <c r="Q226" s="6">
        <f>E226/D226</f>
        <v>0.11</v>
      </c>
      <c r="R226" s="7">
        <f>IFERROR(E226/N226,"N/A")</f>
        <v>55</v>
      </c>
      <c r="S226" t="str">
        <f>LEFT(P226,SEARCH("/",P226,1)-1)</f>
        <v>music</v>
      </c>
      <c r="T226" t="str">
        <f>RIGHT(P226,(LEN(P226)-SEARCH("/",P226)))</f>
        <v>faith</v>
      </c>
      <c r="Y226">
        <f t="shared" si="10"/>
        <v>6</v>
      </c>
      <c r="Z226">
        <f t="shared" si="11"/>
        <v>11</v>
      </c>
    </row>
    <row r="227" spans="1:26" ht="28.8" x14ac:dyDescent="0.3">
      <c r="A227">
        <v>2138</v>
      </c>
      <c r="B227" s="3" t="s">
        <v>2139</v>
      </c>
      <c r="C227" s="3" t="s">
        <v>6248</v>
      </c>
      <c r="D227">
        <v>1000</v>
      </c>
      <c r="E227">
        <v>128</v>
      </c>
      <c r="F227" t="s">
        <v>8221</v>
      </c>
      <c r="G227" t="s">
        <v>8225</v>
      </c>
      <c r="H227" t="s">
        <v>8247</v>
      </c>
      <c r="I227">
        <v>1383959939</v>
      </c>
      <c r="J227" s="11">
        <f>(((I227/60)/60)/24)+DATE(1970,1,1)+(-8/24)</f>
        <v>41586.721516203703</v>
      </c>
      <c r="K227">
        <v>1381364339</v>
      </c>
      <c r="L227" s="11">
        <f>(((K227/60)/60)/24)+DATE(1970,1,1)+(-8/24)</f>
        <v>41556.679849537039</v>
      </c>
      <c r="M227" t="b">
        <v>0</v>
      </c>
      <c r="N227">
        <v>12</v>
      </c>
      <c r="O227" t="b">
        <v>0</v>
      </c>
      <c r="P227" t="s">
        <v>8282</v>
      </c>
      <c r="Q227" s="6">
        <f>E227/D227</f>
        <v>0.128</v>
      </c>
      <c r="R227" s="7">
        <f>IFERROR(E227/N227,"N/A")</f>
        <v>10.666666666666666</v>
      </c>
      <c r="S227" t="str">
        <f>LEFT(P227,SEARCH("/",P227,1)-1)</f>
        <v>games</v>
      </c>
      <c r="T227" t="str">
        <f>RIGHT(P227,(LEN(P227)-SEARCH("/",P227)))</f>
        <v>video games</v>
      </c>
      <c r="Y227">
        <f t="shared" si="10"/>
        <v>6</v>
      </c>
      <c r="Z227">
        <f t="shared" si="11"/>
        <v>17</v>
      </c>
    </row>
    <row r="228" spans="1:26" ht="43.2" x14ac:dyDescent="0.3">
      <c r="A228">
        <v>222</v>
      </c>
      <c r="B228" s="3" t="s">
        <v>224</v>
      </c>
      <c r="C228" s="3" t="s">
        <v>4332</v>
      </c>
      <c r="D228">
        <v>1000</v>
      </c>
      <c r="E228">
        <v>130</v>
      </c>
      <c r="F228" t="s">
        <v>8221</v>
      </c>
      <c r="G228" t="s">
        <v>8224</v>
      </c>
      <c r="H228" t="s">
        <v>8246</v>
      </c>
      <c r="I228">
        <v>1427423940</v>
      </c>
      <c r="J228" s="11">
        <f>(((I228/60)/60)/24)+DATE(1970,1,1)+(-8/24)</f>
        <v>42089.777083333327</v>
      </c>
      <c r="K228">
        <v>1422383318</v>
      </c>
      <c r="L228" s="11">
        <f>(((K228/60)/60)/24)+DATE(1970,1,1)+(-8/24)</f>
        <v>42031.436550925922</v>
      </c>
      <c r="M228" t="b">
        <v>0</v>
      </c>
      <c r="N228">
        <v>2</v>
      </c>
      <c r="O228" t="b">
        <v>0</v>
      </c>
      <c r="P228" t="s">
        <v>8268</v>
      </c>
      <c r="Q228" s="6">
        <f>E228/D228</f>
        <v>0.13</v>
      </c>
      <c r="R228" s="7">
        <f>IFERROR(E228/N228,"N/A")</f>
        <v>65</v>
      </c>
      <c r="S228" t="str">
        <f>LEFT(P228,SEARCH("/",P228,1)-1)</f>
        <v>film &amp; video</v>
      </c>
      <c r="T228" t="str">
        <f>RIGHT(P228,(LEN(P228)-SEARCH("/",P228)))</f>
        <v>drama</v>
      </c>
      <c r="Y228">
        <f t="shared" si="10"/>
        <v>13</v>
      </c>
      <c r="Z228">
        <f t="shared" si="11"/>
        <v>18</v>
      </c>
    </row>
    <row r="229" spans="1:26" ht="43.2" x14ac:dyDescent="0.3">
      <c r="A229">
        <v>3069</v>
      </c>
      <c r="B229" s="3" t="s">
        <v>3069</v>
      </c>
      <c r="C229" s="3" t="s">
        <v>7179</v>
      </c>
      <c r="D229">
        <v>1000</v>
      </c>
      <c r="E229">
        <v>141</v>
      </c>
      <c r="F229" t="s">
        <v>8221</v>
      </c>
      <c r="G229" t="s">
        <v>8224</v>
      </c>
      <c r="H229" t="s">
        <v>8246</v>
      </c>
      <c r="I229">
        <v>1418587234</v>
      </c>
      <c r="J229" s="11">
        <f>(((I229/60)/60)/24)+DATE(1970,1,1)+(-8/24)</f>
        <v>41987.500393518516</v>
      </c>
      <c r="K229">
        <v>1415995234</v>
      </c>
      <c r="L229" s="11">
        <f>(((K229/60)/60)/24)+DATE(1970,1,1)+(-8/24)</f>
        <v>41957.500393518516</v>
      </c>
      <c r="M229" t="b">
        <v>0</v>
      </c>
      <c r="N229">
        <v>7</v>
      </c>
      <c r="O229" t="b">
        <v>0</v>
      </c>
      <c r="P229" t="s">
        <v>8303</v>
      </c>
      <c r="Q229" s="6">
        <f>E229/D229</f>
        <v>0.14099999999999999</v>
      </c>
      <c r="R229" s="7">
        <f>IFERROR(E229/N229,"N/A")</f>
        <v>20.142857142857142</v>
      </c>
      <c r="S229" t="str">
        <f>LEFT(P229,SEARCH("/",P229,1)-1)</f>
        <v>theater</v>
      </c>
      <c r="T229" t="str">
        <f>RIGHT(P229,(LEN(P229)-SEARCH("/",P229)))</f>
        <v>spaces</v>
      </c>
      <c r="Y229">
        <f t="shared" si="10"/>
        <v>8</v>
      </c>
      <c r="Z229">
        <f t="shared" si="11"/>
        <v>14</v>
      </c>
    </row>
    <row r="230" spans="1:26" ht="43.2" x14ac:dyDescent="0.3">
      <c r="A230">
        <v>3907</v>
      </c>
      <c r="B230" s="3" t="s">
        <v>3904</v>
      </c>
      <c r="C230" s="3" t="s">
        <v>8015</v>
      </c>
      <c r="D230">
        <v>1000</v>
      </c>
      <c r="E230">
        <v>153</v>
      </c>
      <c r="F230" t="s">
        <v>8221</v>
      </c>
      <c r="G230" t="s">
        <v>8224</v>
      </c>
      <c r="H230" t="s">
        <v>8246</v>
      </c>
      <c r="I230">
        <v>1414354080</v>
      </c>
      <c r="J230" s="11">
        <f>(((I230/60)/60)/24)+DATE(1970,1,1)+(-8/24)</f>
        <v>41938.505555555552</v>
      </c>
      <c r="K230">
        <v>1411587606</v>
      </c>
      <c r="L230" s="11">
        <f>(((K230/60)/60)/24)+DATE(1970,1,1)+(-8/24)</f>
        <v>41906.486180555556</v>
      </c>
      <c r="M230" t="b">
        <v>0</v>
      </c>
      <c r="N230">
        <v>4</v>
      </c>
      <c r="O230" t="b">
        <v>0</v>
      </c>
      <c r="P230" t="s">
        <v>8271</v>
      </c>
      <c r="Q230" s="6">
        <f>E230/D230</f>
        <v>0.153</v>
      </c>
      <c r="R230" s="7">
        <f>IFERROR(E230/N230,"N/A")</f>
        <v>38.25</v>
      </c>
      <c r="S230" t="str">
        <f>LEFT(P230,SEARCH("/",P230,1)-1)</f>
        <v>theater</v>
      </c>
      <c r="T230" t="str">
        <f>RIGHT(P230,(LEN(P230)-SEARCH("/",P230)))</f>
        <v>plays</v>
      </c>
      <c r="Y230">
        <f t="shared" si="10"/>
        <v>8</v>
      </c>
      <c r="Z230">
        <f t="shared" si="11"/>
        <v>13</v>
      </c>
    </row>
    <row r="231" spans="1:26" ht="43.2" x14ac:dyDescent="0.3">
      <c r="A231">
        <v>4070</v>
      </c>
      <c r="B231" s="3" t="s">
        <v>4066</v>
      </c>
      <c r="C231" s="3" t="s">
        <v>8173</v>
      </c>
      <c r="D231">
        <v>1000</v>
      </c>
      <c r="E231">
        <v>165</v>
      </c>
      <c r="F231" t="s">
        <v>8221</v>
      </c>
      <c r="G231" t="s">
        <v>8224</v>
      </c>
      <c r="H231" t="s">
        <v>8246</v>
      </c>
      <c r="I231">
        <v>1425178800</v>
      </c>
      <c r="J231" s="11">
        <f>(((I231/60)/60)/24)+DATE(1970,1,1)+(-8/24)</f>
        <v>42063.791666666664</v>
      </c>
      <c r="K231">
        <v>1422374420</v>
      </c>
      <c r="L231" s="11">
        <f>(((K231/60)/60)/24)+DATE(1970,1,1)+(-8/24)</f>
        <v>42031.333564814813</v>
      </c>
      <c r="M231" t="b">
        <v>0</v>
      </c>
      <c r="N231">
        <v>6</v>
      </c>
      <c r="O231" t="b">
        <v>0</v>
      </c>
      <c r="P231" t="s">
        <v>8271</v>
      </c>
      <c r="Q231" s="6">
        <f>E231/D231</f>
        <v>0.16500000000000001</v>
      </c>
      <c r="R231" s="7">
        <f>IFERROR(E231/N231,"N/A")</f>
        <v>27.5</v>
      </c>
      <c r="S231" t="str">
        <f>LEFT(P231,SEARCH("/",P231,1)-1)</f>
        <v>theater</v>
      </c>
      <c r="T231" t="str">
        <f>RIGHT(P231,(LEN(P231)-SEARCH("/",P231)))</f>
        <v>plays</v>
      </c>
      <c r="Y231">
        <f t="shared" si="10"/>
        <v>8</v>
      </c>
      <c r="Z231">
        <f t="shared" si="11"/>
        <v>13</v>
      </c>
    </row>
    <row r="232" spans="1:26" ht="28.8" x14ac:dyDescent="0.3">
      <c r="A232">
        <v>179</v>
      </c>
      <c r="B232" s="3" t="s">
        <v>181</v>
      </c>
      <c r="C232" s="3" t="s">
        <v>4289</v>
      </c>
      <c r="D232">
        <v>1000</v>
      </c>
      <c r="E232">
        <v>200</v>
      </c>
      <c r="F232" t="s">
        <v>8221</v>
      </c>
      <c r="G232" t="s">
        <v>8224</v>
      </c>
      <c r="H232" t="s">
        <v>8246</v>
      </c>
      <c r="I232">
        <v>1457056555</v>
      </c>
      <c r="J232" s="11">
        <f>(((I232/60)/60)/24)+DATE(1970,1,1)+(-8/24)</f>
        <v>42432.747164351851</v>
      </c>
      <c r="K232">
        <v>1454464555</v>
      </c>
      <c r="L232" s="11">
        <f>(((K232/60)/60)/24)+DATE(1970,1,1)+(-8/24)</f>
        <v>42402.747164351851</v>
      </c>
      <c r="M232" t="b">
        <v>0</v>
      </c>
      <c r="N232">
        <v>2</v>
      </c>
      <c r="O232" t="b">
        <v>0</v>
      </c>
      <c r="P232" t="s">
        <v>8268</v>
      </c>
      <c r="Q232" s="6">
        <f>E232/D232</f>
        <v>0.2</v>
      </c>
      <c r="R232" s="7">
        <f>IFERROR(E232/N232,"N/A")</f>
        <v>100</v>
      </c>
      <c r="S232" t="str">
        <f>LEFT(P232,SEARCH("/",P232,1)-1)</f>
        <v>film &amp; video</v>
      </c>
      <c r="T232" t="str">
        <f>RIGHT(P232,(LEN(P232)-SEARCH("/",P232)))</f>
        <v>drama</v>
      </c>
      <c r="Y232">
        <f t="shared" si="10"/>
        <v>13</v>
      </c>
      <c r="Z232">
        <f t="shared" si="11"/>
        <v>18</v>
      </c>
    </row>
    <row r="233" spans="1:26" ht="28.8" x14ac:dyDescent="0.3">
      <c r="A233">
        <v>1594</v>
      </c>
      <c r="B233" s="3" t="s">
        <v>1595</v>
      </c>
      <c r="C233" s="3" t="s">
        <v>5704</v>
      </c>
      <c r="D233">
        <v>1000</v>
      </c>
      <c r="E233">
        <v>205</v>
      </c>
      <c r="F233" t="s">
        <v>8221</v>
      </c>
      <c r="G233" t="s">
        <v>8224</v>
      </c>
      <c r="H233" t="s">
        <v>8246</v>
      </c>
      <c r="I233">
        <v>1463329260</v>
      </c>
      <c r="J233" s="11">
        <f>(((I233/60)/60)/24)+DATE(1970,1,1)+(-8/24)</f>
        <v>42505.347916666658</v>
      </c>
      <c r="K233">
        <v>1458147982</v>
      </c>
      <c r="L233" s="11">
        <f>(((K233/60)/60)/24)+DATE(1970,1,1)+(-8/24)</f>
        <v>42445.379421296289</v>
      </c>
      <c r="M233" t="b">
        <v>0</v>
      </c>
      <c r="N233">
        <v>10</v>
      </c>
      <c r="O233" t="b">
        <v>0</v>
      </c>
      <c r="P233" t="s">
        <v>8291</v>
      </c>
      <c r="Q233" s="6">
        <f>E233/D233</f>
        <v>0.20499999999999999</v>
      </c>
      <c r="R233" s="7">
        <f>IFERROR(E233/N233,"N/A")</f>
        <v>20.5</v>
      </c>
      <c r="S233" t="str">
        <f>LEFT(P233,SEARCH("/",P233,1)-1)</f>
        <v>photography</v>
      </c>
      <c r="T233" t="str">
        <f>RIGHT(P233,(LEN(P233)-SEARCH("/",P233)))</f>
        <v>places</v>
      </c>
      <c r="Y233">
        <f t="shared" si="10"/>
        <v>12</v>
      </c>
      <c r="Z233">
        <f t="shared" si="11"/>
        <v>18</v>
      </c>
    </row>
    <row r="234" spans="1:26" ht="43.2" x14ac:dyDescent="0.3">
      <c r="A234">
        <v>3972</v>
      </c>
      <c r="B234" s="3" t="s">
        <v>3969</v>
      </c>
      <c r="C234" s="3" t="s">
        <v>8079</v>
      </c>
      <c r="D234">
        <v>1000</v>
      </c>
      <c r="E234">
        <v>211</v>
      </c>
      <c r="F234" t="s">
        <v>8221</v>
      </c>
      <c r="G234" t="s">
        <v>8224</v>
      </c>
      <c r="H234" t="s">
        <v>8246</v>
      </c>
      <c r="I234">
        <v>1423186634</v>
      </c>
      <c r="J234" s="11">
        <f>(((I234/60)/60)/24)+DATE(1970,1,1)+(-8/24)</f>
        <v>42040.734189814808</v>
      </c>
      <c r="K234">
        <v>1418002634</v>
      </c>
      <c r="L234" s="11">
        <f>(((K234/60)/60)/24)+DATE(1970,1,1)+(-8/24)</f>
        <v>41980.734189814808</v>
      </c>
      <c r="M234" t="b">
        <v>0</v>
      </c>
      <c r="N234">
        <v>8</v>
      </c>
      <c r="O234" t="b">
        <v>0</v>
      </c>
      <c r="P234" t="s">
        <v>8271</v>
      </c>
      <c r="Q234" s="6">
        <f>E234/D234</f>
        <v>0.21099999999999999</v>
      </c>
      <c r="R234" s="7">
        <f>IFERROR(E234/N234,"N/A")</f>
        <v>26.375</v>
      </c>
      <c r="S234" t="str">
        <f>LEFT(P234,SEARCH("/",P234,1)-1)</f>
        <v>theater</v>
      </c>
      <c r="T234" t="str">
        <f>RIGHT(P234,(LEN(P234)-SEARCH("/",P234)))</f>
        <v>plays</v>
      </c>
      <c r="Y234">
        <f t="shared" si="10"/>
        <v>8</v>
      </c>
      <c r="Z234">
        <f t="shared" si="11"/>
        <v>13</v>
      </c>
    </row>
    <row r="235" spans="1:26" ht="43.2" x14ac:dyDescent="0.3">
      <c r="A235">
        <v>239</v>
      </c>
      <c r="B235" s="3" t="s">
        <v>241</v>
      </c>
      <c r="C235" s="3" t="s">
        <v>4349</v>
      </c>
      <c r="D235">
        <v>1000</v>
      </c>
      <c r="E235">
        <v>250</v>
      </c>
      <c r="F235" t="s">
        <v>8221</v>
      </c>
      <c r="G235" t="s">
        <v>8226</v>
      </c>
      <c r="H235" t="s">
        <v>8248</v>
      </c>
      <c r="I235">
        <v>1446984000</v>
      </c>
      <c r="J235" s="11">
        <f>(((I235/60)/60)/24)+DATE(1970,1,1)+(-8/24)</f>
        <v>42316.166666666664</v>
      </c>
      <c r="K235">
        <v>1445308730</v>
      </c>
      <c r="L235" s="11">
        <f>(((K235/60)/60)/24)+DATE(1970,1,1)+(-8/24)</f>
        <v>42296.776967592588</v>
      </c>
      <c r="M235" t="b">
        <v>0</v>
      </c>
      <c r="N235">
        <v>5</v>
      </c>
      <c r="O235" t="b">
        <v>0</v>
      </c>
      <c r="P235" t="s">
        <v>8268</v>
      </c>
      <c r="Q235" s="6">
        <f>E235/D235</f>
        <v>0.25</v>
      </c>
      <c r="R235" s="7">
        <f>IFERROR(E235/N235,"N/A")</f>
        <v>50</v>
      </c>
      <c r="S235" t="str">
        <f>LEFT(P235,SEARCH("/",P235,1)-1)</f>
        <v>film &amp; video</v>
      </c>
      <c r="T235" t="str">
        <f>RIGHT(P235,(LEN(P235)-SEARCH("/",P235)))</f>
        <v>drama</v>
      </c>
      <c r="Y235">
        <f t="shared" si="10"/>
        <v>13</v>
      </c>
      <c r="Z235">
        <f t="shared" si="11"/>
        <v>18</v>
      </c>
    </row>
    <row r="236" spans="1:26" ht="43.2" x14ac:dyDescent="0.3">
      <c r="A236">
        <v>3203</v>
      </c>
      <c r="B236" s="3" t="s">
        <v>3203</v>
      </c>
      <c r="C236" s="3" t="s">
        <v>7313</v>
      </c>
      <c r="D236">
        <v>1000</v>
      </c>
      <c r="E236">
        <v>250</v>
      </c>
      <c r="F236" t="s">
        <v>8221</v>
      </c>
      <c r="G236" t="s">
        <v>8224</v>
      </c>
      <c r="H236" t="s">
        <v>8246</v>
      </c>
      <c r="I236">
        <v>1443224622</v>
      </c>
      <c r="J236" s="11">
        <f>(((I236/60)/60)/24)+DATE(1970,1,1)+(-8/24)</f>
        <v>42272.655347222222</v>
      </c>
      <c r="K236">
        <v>1440632622</v>
      </c>
      <c r="L236" s="11">
        <f>(((K236/60)/60)/24)+DATE(1970,1,1)+(-8/24)</f>
        <v>42242.655347222222</v>
      </c>
      <c r="M236" t="b">
        <v>0</v>
      </c>
      <c r="N236">
        <v>6</v>
      </c>
      <c r="O236" t="b">
        <v>0</v>
      </c>
      <c r="P236" t="s">
        <v>8305</v>
      </c>
      <c r="Q236" s="6">
        <f>E236/D236</f>
        <v>0.25</v>
      </c>
      <c r="R236" s="7">
        <f>IFERROR(E236/N236,"N/A")</f>
        <v>41.666666666666664</v>
      </c>
      <c r="S236" t="str">
        <f>LEFT(P236,SEARCH("/",P236,1)-1)</f>
        <v>theater</v>
      </c>
      <c r="T236" t="str">
        <f>RIGHT(P236,(LEN(P236)-SEARCH("/",P236)))</f>
        <v>musical</v>
      </c>
      <c r="Y236">
        <f t="shared" si="10"/>
        <v>8</v>
      </c>
      <c r="Z236">
        <f t="shared" si="11"/>
        <v>15</v>
      </c>
    </row>
    <row r="237" spans="1:26" ht="43.2" x14ac:dyDescent="0.3">
      <c r="A237">
        <v>1546</v>
      </c>
      <c r="B237" s="3" t="s">
        <v>1547</v>
      </c>
      <c r="C237" s="3" t="s">
        <v>5656</v>
      </c>
      <c r="D237">
        <v>1000</v>
      </c>
      <c r="E237">
        <v>289</v>
      </c>
      <c r="F237" t="s">
        <v>8221</v>
      </c>
      <c r="G237" t="s">
        <v>8225</v>
      </c>
      <c r="H237" t="s">
        <v>8247</v>
      </c>
      <c r="I237">
        <v>1410930399</v>
      </c>
      <c r="J237" s="11">
        <f>(((I237/60)/60)/24)+DATE(1970,1,1)+(-8/24)</f>
        <v>41898.879618055551</v>
      </c>
      <c r="K237">
        <v>1405746399</v>
      </c>
      <c r="L237" s="11">
        <f>(((K237/60)/60)/24)+DATE(1970,1,1)+(-8/24)</f>
        <v>41838.879618055551</v>
      </c>
      <c r="M237" t="b">
        <v>0</v>
      </c>
      <c r="N237">
        <v>11</v>
      </c>
      <c r="O237" t="b">
        <v>0</v>
      </c>
      <c r="P237" t="s">
        <v>8289</v>
      </c>
      <c r="Q237" s="6">
        <f>E237/D237</f>
        <v>0.28899999999999998</v>
      </c>
      <c r="R237" s="7">
        <f>IFERROR(E237/N237,"N/A")</f>
        <v>26.272727272727273</v>
      </c>
      <c r="S237" t="str">
        <f>LEFT(P237,SEARCH("/",P237,1)-1)</f>
        <v>photography</v>
      </c>
      <c r="T237" t="str">
        <f>RIGHT(P237,(LEN(P237)-SEARCH("/",P237)))</f>
        <v>nature</v>
      </c>
      <c r="Y237">
        <f t="shared" si="10"/>
        <v>12</v>
      </c>
      <c r="Z237">
        <f t="shared" si="11"/>
        <v>18</v>
      </c>
    </row>
    <row r="238" spans="1:26" ht="43.2" x14ac:dyDescent="0.3">
      <c r="A238">
        <v>3974</v>
      </c>
      <c r="B238" s="3" t="s">
        <v>3971</v>
      </c>
      <c r="C238" s="3" t="s">
        <v>8081</v>
      </c>
      <c r="D238">
        <v>1000</v>
      </c>
      <c r="E238">
        <v>320</v>
      </c>
      <c r="F238" t="s">
        <v>8221</v>
      </c>
      <c r="G238" t="s">
        <v>8225</v>
      </c>
      <c r="H238" t="s">
        <v>8247</v>
      </c>
      <c r="I238">
        <v>1464872848</v>
      </c>
      <c r="J238" s="11">
        <f>(((I238/60)/60)/24)+DATE(1970,1,1)+(-8/24)</f>
        <v>42523.213518518511</v>
      </c>
      <c r="K238">
        <v>1462280848</v>
      </c>
      <c r="L238" s="11">
        <f>(((K238/60)/60)/24)+DATE(1970,1,1)+(-8/24)</f>
        <v>42493.213518518511</v>
      </c>
      <c r="M238" t="b">
        <v>0</v>
      </c>
      <c r="N238">
        <v>11</v>
      </c>
      <c r="O238" t="b">
        <v>0</v>
      </c>
      <c r="P238" t="s">
        <v>8271</v>
      </c>
      <c r="Q238" s="6">
        <f>E238/D238</f>
        <v>0.32</v>
      </c>
      <c r="R238" s="7">
        <f>IFERROR(E238/N238,"N/A")</f>
        <v>29.09090909090909</v>
      </c>
      <c r="S238" t="str">
        <f>LEFT(P238,SEARCH("/",P238,1)-1)</f>
        <v>theater</v>
      </c>
      <c r="T238" t="str">
        <f>RIGHT(P238,(LEN(P238)-SEARCH("/",P238)))</f>
        <v>plays</v>
      </c>
      <c r="Y238">
        <f t="shared" si="10"/>
        <v>8</v>
      </c>
      <c r="Z238">
        <f t="shared" si="11"/>
        <v>13</v>
      </c>
    </row>
    <row r="239" spans="1:26" ht="43.2" x14ac:dyDescent="0.3">
      <c r="A239">
        <v>234</v>
      </c>
      <c r="B239" s="3" t="s">
        <v>236</v>
      </c>
      <c r="C239" s="3" t="s">
        <v>4344</v>
      </c>
      <c r="D239">
        <v>1000</v>
      </c>
      <c r="E239">
        <v>401</v>
      </c>
      <c r="F239" t="s">
        <v>8221</v>
      </c>
      <c r="G239" t="s">
        <v>8224</v>
      </c>
      <c r="H239" t="s">
        <v>8246</v>
      </c>
      <c r="I239">
        <v>1434847859</v>
      </c>
      <c r="J239" s="11">
        <f>(((I239/60)/60)/24)+DATE(1970,1,1)+(-8/24)</f>
        <v>42175.70207175926</v>
      </c>
      <c r="K239">
        <v>1431391859</v>
      </c>
      <c r="L239" s="11">
        <f>(((K239/60)/60)/24)+DATE(1970,1,1)+(-8/24)</f>
        <v>42135.70207175926</v>
      </c>
      <c r="M239" t="b">
        <v>0</v>
      </c>
      <c r="N239">
        <v>5</v>
      </c>
      <c r="O239" t="b">
        <v>0</v>
      </c>
      <c r="P239" t="s">
        <v>8268</v>
      </c>
      <c r="Q239" s="6">
        <f>E239/D239</f>
        <v>0.40100000000000002</v>
      </c>
      <c r="R239" s="7">
        <f>IFERROR(E239/N239,"N/A")</f>
        <v>80.2</v>
      </c>
      <c r="S239" t="str">
        <f>LEFT(P239,SEARCH("/",P239,1)-1)</f>
        <v>film &amp; video</v>
      </c>
      <c r="T239" t="str">
        <f>RIGHT(P239,(LEN(P239)-SEARCH("/",P239)))</f>
        <v>drama</v>
      </c>
      <c r="Y239">
        <f t="shared" si="10"/>
        <v>13</v>
      </c>
      <c r="Z239">
        <f t="shared" si="11"/>
        <v>18</v>
      </c>
    </row>
    <row r="240" spans="1:26" ht="43.2" x14ac:dyDescent="0.3">
      <c r="A240">
        <v>2854</v>
      </c>
      <c r="B240" s="3" t="s">
        <v>2854</v>
      </c>
      <c r="C240" s="3" t="s">
        <v>6964</v>
      </c>
      <c r="D240">
        <v>1000</v>
      </c>
      <c r="E240">
        <v>417</v>
      </c>
      <c r="F240" t="s">
        <v>8221</v>
      </c>
      <c r="G240" t="s">
        <v>8225</v>
      </c>
      <c r="H240" t="s">
        <v>8247</v>
      </c>
      <c r="I240">
        <v>1431018719</v>
      </c>
      <c r="J240" s="11">
        <f>(((I240/60)/60)/24)+DATE(1970,1,1)+(-8/24)</f>
        <v>42131.383321759255</v>
      </c>
      <c r="K240">
        <v>1429290719</v>
      </c>
      <c r="L240" s="11">
        <f>(((K240/60)/60)/24)+DATE(1970,1,1)+(-8/24)</f>
        <v>42111.383321759255</v>
      </c>
      <c r="M240" t="b">
        <v>0</v>
      </c>
      <c r="N240">
        <v>14</v>
      </c>
      <c r="O240" t="b">
        <v>0</v>
      </c>
      <c r="P240" t="s">
        <v>8271</v>
      </c>
      <c r="Q240" s="6">
        <f>E240/D240</f>
        <v>0.41699999999999998</v>
      </c>
      <c r="R240" s="7">
        <f>IFERROR(E240/N240,"N/A")</f>
        <v>29.785714285714285</v>
      </c>
      <c r="S240" t="str">
        <f>LEFT(P240,SEARCH("/",P240,1)-1)</f>
        <v>theater</v>
      </c>
      <c r="T240" t="str">
        <f>RIGHT(P240,(LEN(P240)-SEARCH("/",P240)))</f>
        <v>plays</v>
      </c>
      <c r="Y240">
        <f t="shared" si="10"/>
        <v>8</v>
      </c>
      <c r="Z240">
        <f t="shared" si="11"/>
        <v>13</v>
      </c>
    </row>
    <row r="241" spans="1:26" ht="43.2" x14ac:dyDescent="0.3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 s="11">
        <f>(((I241/60)/60)/24)+DATE(1970,1,1)+(-8/24)</f>
        <v>42197.480370370373</v>
      </c>
      <c r="K241">
        <v>1434137504</v>
      </c>
      <c r="L241" s="11">
        <f>(((K241/60)/60)/24)+DATE(1970,1,1)+(-8/24)</f>
        <v>42167.480370370373</v>
      </c>
      <c r="M241" t="b">
        <v>0</v>
      </c>
      <c r="N241">
        <v>0</v>
      </c>
      <c r="O241" t="b">
        <v>0</v>
      </c>
      <c r="P241" t="s">
        <v>8272</v>
      </c>
      <c r="Q241" s="6">
        <f>E241/D241</f>
        <v>0</v>
      </c>
      <c r="R241" s="7" t="str">
        <f>IFERROR(E241/N241,"N/A")</f>
        <v>N/A</v>
      </c>
      <c r="S241" t="str">
        <f>LEFT(P241,SEARCH("/",P241,1)-1)</f>
        <v>technology</v>
      </c>
      <c r="T241" t="str">
        <f>RIGHT(P241,(LEN(P241)-SEARCH("/",P241)))</f>
        <v>web</v>
      </c>
      <c r="Y241">
        <f t="shared" si="10"/>
        <v>11</v>
      </c>
      <c r="Z241">
        <f t="shared" si="11"/>
        <v>14</v>
      </c>
    </row>
    <row r="242" spans="1:26" ht="43.2" x14ac:dyDescent="0.3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 s="11">
        <f>(((I242/60)/60)/24)+DATE(1970,1,1)+(-8/24)</f>
        <v>41917.875</v>
      </c>
      <c r="K242">
        <v>1410799870</v>
      </c>
      <c r="L242" s="11">
        <f>(((K242/60)/60)/24)+DATE(1970,1,1)+(-8/24)</f>
        <v>41897.36886574074</v>
      </c>
      <c r="M242" t="b">
        <v>0</v>
      </c>
      <c r="N242">
        <v>0</v>
      </c>
      <c r="O242" t="b">
        <v>0</v>
      </c>
      <c r="P242" t="s">
        <v>8272</v>
      </c>
      <c r="Q242" s="6">
        <f>E242/D242</f>
        <v>0</v>
      </c>
      <c r="R242" s="7" t="str">
        <f>IFERROR(E242/N242,"N/A")</f>
        <v>N/A</v>
      </c>
      <c r="S242" t="str">
        <f>LEFT(P242,SEARCH("/",P242,1)-1)</f>
        <v>technology</v>
      </c>
      <c r="T242" t="str">
        <f>RIGHT(P242,(LEN(P242)-SEARCH("/",P242)))</f>
        <v>web</v>
      </c>
      <c r="Y242">
        <f t="shared" si="10"/>
        <v>11</v>
      </c>
      <c r="Z242">
        <f t="shared" si="11"/>
        <v>14</v>
      </c>
    </row>
    <row r="243" spans="1:26" ht="43.2" x14ac:dyDescent="0.3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 s="11">
        <f>(((I243/60)/60)/24)+DATE(1970,1,1)+(-8/24)</f>
        <v>42094.652083333327</v>
      </c>
      <c r="K243">
        <v>1424822556</v>
      </c>
      <c r="L243" s="11">
        <f>(((K243/60)/60)/24)+DATE(1970,1,1)+(-8/24)</f>
        <v>42059.66847222222</v>
      </c>
      <c r="M243" t="b">
        <v>0</v>
      </c>
      <c r="N243">
        <v>0</v>
      </c>
      <c r="O243" t="b">
        <v>0</v>
      </c>
      <c r="P243" t="s">
        <v>8272</v>
      </c>
      <c r="Q243" s="6">
        <f>E243/D243</f>
        <v>0</v>
      </c>
      <c r="R243" s="7" t="str">
        <f>IFERROR(E243/N243,"N/A")</f>
        <v>N/A</v>
      </c>
      <c r="S243" t="str">
        <f>LEFT(P243,SEARCH("/",P243,1)-1)</f>
        <v>technology</v>
      </c>
      <c r="T243" t="str">
        <f>RIGHT(P243,(LEN(P243)-SEARCH("/",P243)))</f>
        <v>web</v>
      </c>
      <c r="Y243">
        <f t="shared" si="10"/>
        <v>11</v>
      </c>
      <c r="Z243">
        <f t="shared" si="11"/>
        <v>14</v>
      </c>
    </row>
    <row r="244" spans="1:26" ht="43.2" x14ac:dyDescent="0.3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 s="11">
        <f>(((I244/60)/60)/24)+DATE(1970,1,1)+(-8/24)</f>
        <v>42227.442453703705</v>
      </c>
      <c r="K244">
        <v>1436812628</v>
      </c>
      <c r="L244" s="11">
        <f>(((K244/60)/60)/24)+DATE(1970,1,1)+(-8/24)</f>
        <v>42198.442453703705</v>
      </c>
      <c r="M244" t="b">
        <v>0</v>
      </c>
      <c r="N244">
        <v>0</v>
      </c>
      <c r="O244" t="b">
        <v>0</v>
      </c>
      <c r="P244" t="s">
        <v>8272</v>
      </c>
      <c r="Q244" s="6">
        <f>E244/D244</f>
        <v>0</v>
      </c>
      <c r="R244" s="7" t="str">
        <f>IFERROR(E244/N244,"N/A")</f>
        <v>N/A</v>
      </c>
      <c r="S244" t="str">
        <f>LEFT(P244,SEARCH("/",P244,1)-1)</f>
        <v>technology</v>
      </c>
      <c r="T244" t="str">
        <f>RIGHT(P244,(LEN(P244)-SEARCH("/",P244)))</f>
        <v>web</v>
      </c>
      <c r="Y244">
        <f t="shared" si="10"/>
        <v>11</v>
      </c>
      <c r="Z244">
        <f t="shared" si="11"/>
        <v>14</v>
      </c>
    </row>
    <row r="245" spans="1:26" ht="43.2" x14ac:dyDescent="0.3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 s="11">
        <f>(((I245/60)/60)/24)+DATE(1970,1,1)+(-8/24)</f>
        <v>42738.508912037032</v>
      </c>
      <c r="K245">
        <v>1480882370</v>
      </c>
      <c r="L245" s="11">
        <f>(((K245/60)/60)/24)+DATE(1970,1,1)+(-8/24)</f>
        <v>42708.508912037032</v>
      </c>
      <c r="M245" t="b">
        <v>0</v>
      </c>
      <c r="N245">
        <v>0</v>
      </c>
      <c r="O245" t="b">
        <v>0</v>
      </c>
      <c r="P245" t="s">
        <v>8272</v>
      </c>
      <c r="Q245" s="6">
        <f>E245/D245</f>
        <v>0</v>
      </c>
      <c r="R245" s="7" t="str">
        <f>IFERROR(E245/N245,"N/A")</f>
        <v>N/A</v>
      </c>
      <c r="S245" t="str">
        <f>LEFT(P245,SEARCH("/",P245,1)-1)</f>
        <v>technology</v>
      </c>
      <c r="T245" t="str">
        <f>RIGHT(P245,(LEN(P245)-SEARCH("/",P245)))</f>
        <v>web</v>
      </c>
      <c r="Y245">
        <f t="shared" si="10"/>
        <v>11</v>
      </c>
      <c r="Z245">
        <f t="shared" si="11"/>
        <v>14</v>
      </c>
    </row>
    <row r="246" spans="1:26" ht="43.2" x14ac:dyDescent="0.3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 s="11">
        <f>(((I246/60)/60)/24)+DATE(1970,1,1)+(-8/24)</f>
        <v>42161.300370370365</v>
      </c>
      <c r="K246">
        <v>1428419552</v>
      </c>
      <c r="L246" s="11">
        <f>(((K246/60)/60)/24)+DATE(1970,1,1)+(-8/24)</f>
        <v>42101.300370370365</v>
      </c>
      <c r="M246" t="b">
        <v>0</v>
      </c>
      <c r="N246">
        <v>0</v>
      </c>
      <c r="O246" t="b">
        <v>0</v>
      </c>
      <c r="P246" t="s">
        <v>8272</v>
      </c>
      <c r="Q246" s="6">
        <f>E246/D246</f>
        <v>0</v>
      </c>
      <c r="R246" s="7" t="str">
        <f>IFERROR(E246/N246,"N/A")</f>
        <v>N/A</v>
      </c>
      <c r="S246" t="str">
        <f>LEFT(P246,SEARCH("/",P246,1)-1)</f>
        <v>technology</v>
      </c>
      <c r="T246" t="str">
        <f>RIGHT(P246,(LEN(P246)-SEARCH("/",P246)))</f>
        <v>web</v>
      </c>
      <c r="Y246">
        <f t="shared" si="10"/>
        <v>11</v>
      </c>
      <c r="Z246">
        <f t="shared" si="11"/>
        <v>14</v>
      </c>
    </row>
    <row r="247" spans="1:26" ht="43.2" x14ac:dyDescent="0.3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 s="11">
        <f>(((I247/60)/60)/24)+DATE(1970,1,1)+(-8/24)</f>
        <v>42115.342847222222</v>
      </c>
      <c r="K247">
        <v>1428596022</v>
      </c>
      <c r="L247" s="11">
        <f>(((K247/60)/60)/24)+DATE(1970,1,1)+(-8/24)</f>
        <v>42103.342847222222</v>
      </c>
      <c r="M247" t="b">
        <v>0</v>
      </c>
      <c r="N247">
        <v>0</v>
      </c>
      <c r="O247" t="b">
        <v>0</v>
      </c>
      <c r="P247" t="s">
        <v>8272</v>
      </c>
      <c r="Q247" s="6">
        <f>E247/D247</f>
        <v>0</v>
      </c>
      <c r="R247" s="7" t="str">
        <f>IFERROR(E247/N247,"N/A")</f>
        <v>N/A</v>
      </c>
      <c r="S247" t="str">
        <f>LEFT(P247,SEARCH("/",P247,1)-1)</f>
        <v>technology</v>
      </c>
      <c r="T247" t="str">
        <f>RIGHT(P247,(LEN(P247)-SEARCH("/",P247)))</f>
        <v>web</v>
      </c>
      <c r="Y247">
        <f t="shared" si="10"/>
        <v>11</v>
      </c>
      <c r="Z247">
        <f t="shared" si="11"/>
        <v>14</v>
      </c>
    </row>
    <row r="248" spans="1:26" ht="28.8" x14ac:dyDescent="0.3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 s="11">
        <f>(((I248/60)/60)/24)+DATE(1970,1,1)+(-8/24)</f>
        <v>42160.450277777774</v>
      </c>
      <c r="K248">
        <v>1430938104</v>
      </c>
      <c r="L248" s="11">
        <f>(((K248/60)/60)/24)+DATE(1970,1,1)+(-8/24)</f>
        <v>42130.450277777774</v>
      </c>
      <c r="M248" t="b">
        <v>0</v>
      </c>
      <c r="N248">
        <v>0</v>
      </c>
      <c r="O248" t="b">
        <v>0</v>
      </c>
      <c r="P248" t="s">
        <v>8272</v>
      </c>
      <c r="Q248" s="6">
        <f>E248/D248</f>
        <v>0</v>
      </c>
      <c r="R248" s="7" t="str">
        <f>IFERROR(E248/N248,"N/A")</f>
        <v>N/A</v>
      </c>
      <c r="S248" t="str">
        <f>LEFT(P248,SEARCH("/",P248,1)-1)</f>
        <v>technology</v>
      </c>
      <c r="T248" t="str">
        <f>RIGHT(P248,(LEN(P248)-SEARCH("/",P248)))</f>
        <v>web</v>
      </c>
      <c r="Y248">
        <f t="shared" si="10"/>
        <v>11</v>
      </c>
      <c r="Z248">
        <f t="shared" si="11"/>
        <v>14</v>
      </c>
    </row>
    <row r="249" spans="1:26" ht="43.2" x14ac:dyDescent="0.3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 s="11">
        <f>(((I249/60)/60)/24)+DATE(1970,1,1)+(-8/24)</f>
        <v>42294.286782407398</v>
      </c>
      <c r="K249">
        <v>1442501578</v>
      </c>
      <c r="L249" s="11">
        <f>(((K249/60)/60)/24)+DATE(1970,1,1)+(-8/24)</f>
        <v>42264.286782407398</v>
      </c>
      <c r="M249" t="b">
        <v>0</v>
      </c>
      <c r="N249">
        <v>0</v>
      </c>
      <c r="O249" t="b">
        <v>0</v>
      </c>
      <c r="P249" t="s">
        <v>8272</v>
      </c>
      <c r="Q249" s="6">
        <f>E249/D249</f>
        <v>0</v>
      </c>
      <c r="R249" s="7" t="str">
        <f>IFERROR(E249/N249,"N/A")</f>
        <v>N/A</v>
      </c>
      <c r="S249" t="str">
        <f>LEFT(P249,SEARCH("/",P249,1)-1)</f>
        <v>technology</v>
      </c>
      <c r="T249" t="str">
        <f>RIGHT(P249,(LEN(P249)-SEARCH("/",P249)))</f>
        <v>web</v>
      </c>
      <c r="Y249">
        <f t="shared" si="10"/>
        <v>11</v>
      </c>
      <c r="Z249">
        <f t="shared" si="11"/>
        <v>14</v>
      </c>
    </row>
    <row r="250" spans="1:26" ht="43.2" x14ac:dyDescent="0.3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 s="11">
        <f>(((I250/60)/60)/24)+DATE(1970,1,1)+(-8/24)</f>
        <v>42034.693749999999</v>
      </c>
      <c r="K250">
        <v>1417818036</v>
      </c>
      <c r="L250" s="11">
        <f>(((K250/60)/60)/24)+DATE(1970,1,1)+(-8/24)</f>
        <v>41978.597638888888</v>
      </c>
      <c r="M250" t="b">
        <v>0</v>
      </c>
      <c r="N250">
        <v>0</v>
      </c>
      <c r="O250" t="b">
        <v>0</v>
      </c>
      <c r="P250" t="s">
        <v>8272</v>
      </c>
      <c r="Q250" s="6">
        <f>E250/D250</f>
        <v>0</v>
      </c>
      <c r="R250" s="7" t="str">
        <f>IFERROR(E250/N250,"N/A")</f>
        <v>N/A</v>
      </c>
      <c r="S250" t="str">
        <f>LEFT(P250,SEARCH("/",P250,1)-1)</f>
        <v>technology</v>
      </c>
      <c r="T250" t="str">
        <f>RIGHT(P250,(LEN(P250)-SEARCH("/",P250)))</f>
        <v>web</v>
      </c>
      <c r="Y250">
        <f t="shared" si="10"/>
        <v>11</v>
      </c>
      <c r="Z250">
        <f t="shared" si="11"/>
        <v>14</v>
      </c>
    </row>
    <row r="251" spans="1:26" ht="43.2" x14ac:dyDescent="0.3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 s="11">
        <f>(((I251/60)/60)/24)+DATE(1970,1,1)+(-8/24)</f>
        <v>42490.583333333336</v>
      </c>
      <c r="K251">
        <v>1459975008</v>
      </c>
      <c r="L251" s="11">
        <f>(((K251/60)/60)/24)+DATE(1970,1,1)+(-8/24)</f>
        <v>42466.525555555556</v>
      </c>
      <c r="M251" t="b">
        <v>0</v>
      </c>
      <c r="N251">
        <v>0</v>
      </c>
      <c r="O251" t="b">
        <v>0</v>
      </c>
      <c r="P251" t="s">
        <v>8272</v>
      </c>
      <c r="Q251" s="6">
        <f>E251/D251</f>
        <v>0</v>
      </c>
      <c r="R251" s="7" t="str">
        <f>IFERROR(E251/N251,"N/A")</f>
        <v>N/A</v>
      </c>
      <c r="S251" t="str">
        <f>LEFT(P251,SEARCH("/",P251,1)-1)</f>
        <v>technology</v>
      </c>
      <c r="T251" t="str">
        <f>RIGHT(P251,(LEN(P251)-SEARCH("/",P251)))</f>
        <v>web</v>
      </c>
      <c r="Y251">
        <f t="shared" si="10"/>
        <v>11</v>
      </c>
      <c r="Z251">
        <f t="shared" si="11"/>
        <v>14</v>
      </c>
    </row>
    <row r="252" spans="1:26" ht="43.2" x14ac:dyDescent="0.3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 s="11">
        <f>(((I252/60)/60)/24)+DATE(1970,1,1)+(-8/24)</f>
        <v>42366.678240740737</v>
      </c>
      <c r="K252">
        <v>1447460200</v>
      </c>
      <c r="L252" s="11">
        <f>(((K252/60)/60)/24)+DATE(1970,1,1)+(-8/24)</f>
        <v>42321.678240740737</v>
      </c>
      <c r="M252" t="b">
        <v>0</v>
      </c>
      <c r="N252">
        <v>0</v>
      </c>
      <c r="O252" t="b">
        <v>0</v>
      </c>
      <c r="P252" t="s">
        <v>8272</v>
      </c>
      <c r="Q252" s="6">
        <f>E252/D252</f>
        <v>0</v>
      </c>
      <c r="R252" s="7" t="str">
        <f>IFERROR(E252/N252,"N/A")</f>
        <v>N/A</v>
      </c>
      <c r="S252" t="str">
        <f>LEFT(P252,SEARCH("/",P252,1)-1)</f>
        <v>technology</v>
      </c>
      <c r="T252" t="str">
        <f>RIGHT(P252,(LEN(P252)-SEARCH("/",P252)))</f>
        <v>web</v>
      </c>
      <c r="Y252">
        <f t="shared" si="10"/>
        <v>11</v>
      </c>
      <c r="Z252">
        <f t="shared" si="11"/>
        <v>14</v>
      </c>
    </row>
    <row r="253" spans="1:26" ht="28.8" x14ac:dyDescent="0.3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 s="11">
        <f>(((I253/60)/60)/24)+DATE(1970,1,1)+(-8/24)</f>
        <v>42303.601342592585</v>
      </c>
      <c r="K253">
        <v>1441146356</v>
      </c>
      <c r="L253" s="11">
        <f>(((K253/60)/60)/24)+DATE(1970,1,1)+(-8/24)</f>
        <v>42248.601342592585</v>
      </c>
      <c r="M253" t="b">
        <v>0</v>
      </c>
      <c r="N253">
        <v>0</v>
      </c>
      <c r="O253" t="b">
        <v>0</v>
      </c>
      <c r="P253" t="s">
        <v>8272</v>
      </c>
      <c r="Q253" s="6">
        <f>E253/D253</f>
        <v>0</v>
      </c>
      <c r="R253" s="7" t="str">
        <f>IFERROR(E253/N253,"N/A")</f>
        <v>N/A</v>
      </c>
      <c r="S253" t="str">
        <f>LEFT(P253,SEARCH("/",P253,1)-1)</f>
        <v>technology</v>
      </c>
      <c r="T253" t="str">
        <f>RIGHT(P253,(LEN(P253)-SEARCH("/",P253)))</f>
        <v>web</v>
      </c>
      <c r="Y253">
        <f t="shared" si="10"/>
        <v>11</v>
      </c>
      <c r="Z253">
        <f t="shared" si="11"/>
        <v>14</v>
      </c>
    </row>
    <row r="254" spans="1:26" ht="43.2" x14ac:dyDescent="0.3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 s="11">
        <f>(((I254/60)/60)/24)+DATE(1970,1,1)+(-8/24)</f>
        <v>42386.624999999993</v>
      </c>
      <c r="K254">
        <v>1449596425</v>
      </c>
      <c r="L254" s="11">
        <f>(((K254/60)/60)/24)+DATE(1970,1,1)+(-8/24)</f>
        <v>42346.403067129628</v>
      </c>
      <c r="M254" t="b">
        <v>0</v>
      </c>
      <c r="N254">
        <v>0</v>
      </c>
      <c r="O254" t="b">
        <v>0</v>
      </c>
      <c r="P254" t="s">
        <v>8272</v>
      </c>
      <c r="Q254" s="6">
        <f>E254/D254</f>
        <v>0</v>
      </c>
      <c r="R254" s="7" t="str">
        <f>IFERROR(E254/N254,"N/A")</f>
        <v>N/A</v>
      </c>
      <c r="S254" t="str">
        <f>LEFT(P254,SEARCH("/",P254,1)-1)</f>
        <v>technology</v>
      </c>
      <c r="T254" t="str">
        <f>RIGHT(P254,(LEN(P254)-SEARCH("/",P254)))</f>
        <v>web</v>
      </c>
      <c r="Y254">
        <f t="shared" si="10"/>
        <v>11</v>
      </c>
      <c r="Z254">
        <f t="shared" si="11"/>
        <v>14</v>
      </c>
    </row>
    <row r="255" spans="1:26" ht="43.2" x14ac:dyDescent="0.3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 s="11">
        <f>(((I255/60)/60)/24)+DATE(1970,1,1)+(-8/24)</f>
        <v>42410.47929398148</v>
      </c>
      <c r="K255">
        <v>1452540611</v>
      </c>
      <c r="L255" s="11">
        <f>(((K255/60)/60)/24)+DATE(1970,1,1)+(-8/24)</f>
        <v>42380.47929398148</v>
      </c>
      <c r="M255" t="b">
        <v>0</v>
      </c>
      <c r="N255">
        <v>0</v>
      </c>
      <c r="O255" t="b">
        <v>0</v>
      </c>
      <c r="P255" t="s">
        <v>8272</v>
      </c>
      <c r="Q255" s="6">
        <f>E255/D255</f>
        <v>0</v>
      </c>
      <c r="R255" s="7" t="str">
        <f>IFERROR(E255/N255,"N/A")</f>
        <v>N/A</v>
      </c>
      <c r="S255" t="str">
        <f>LEFT(P255,SEARCH("/",P255,1)-1)</f>
        <v>technology</v>
      </c>
      <c r="T255" t="str">
        <f>RIGHT(P255,(LEN(P255)-SEARCH("/",P255)))</f>
        <v>web</v>
      </c>
      <c r="Y255">
        <f t="shared" si="10"/>
        <v>11</v>
      </c>
      <c r="Z255">
        <f t="shared" si="11"/>
        <v>14</v>
      </c>
    </row>
    <row r="256" spans="1:26" ht="43.2" x14ac:dyDescent="0.3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 s="11">
        <f>(((I256/60)/60)/24)+DATE(1970,1,1)+(-8/24)</f>
        <v>42180.444398148145</v>
      </c>
      <c r="K256">
        <v>1432665596</v>
      </c>
      <c r="L256" s="11">
        <f>(((K256/60)/60)/24)+DATE(1970,1,1)+(-8/24)</f>
        <v>42150.444398148145</v>
      </c>
      <c r="M256" t="b">
        <v>0</v>
      </c>
      <c r="N256">
        <v>0</v>
      </c>
      <c r="O256" t="b">
        <v>0</v>
      </c>
      <c r="P256" t="s">
        <v>8272</v>
      </c>
      <c r="Q256" s="6">
        <f>E256/D256</f>
        <v>0</v>
      </c>
      <c r="R256" s="7" t="str">
        <f>IFERROR(E256/N256,"N/A")</f>
        <v>N/A</v>
      </c>
      <c r="S256" t="str">
        <f>LEFT(P256,SEARCH("/",P256,1)-1)</f>
        <v>technology</v>
      </c>
      <c r="T256" t="str">
        <f>RIGHT(P256,(LEN(P256)-SEARCH("/",P256)))</f>
        <v>web</v>
      </c>
      <c r="Y256">
        <f t="shared" si="10"/>
        <v>11</v>
      </c>
      <c r="Z256">
        <f t="shared" si="11"/>
        <v>14</v>
      </c>
    </row>
    <row r="257" spans="1:26" ht="43.2" x14ac:dyDescent="0.3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 s="11">
        <f>(((I257/60)/60)/24)+DATE(1970,1,1)+(-8/24)</f>
        <v>42622.502743055556</v>
      </c>
      <c r="K257">
        <v>1470859437</v>
      </c>
      <c r="L257" s="11">
        <f>(((K257/60)/60)/24)+DATE(1970,1,1)+(-8/24)</f>
        <v>42592.502743055556</v>
      </c>
      <c r="M257" t="b">
        <v>0</v>
      </c>
      <c r="N257">
        <v>0</v>
      </c>
      <c r="O257" t="b">
        <v>0</v>
      </c>
      <c r="P257" t="s">
        <v>8272</v>
      </c>
      <c r="Q257" s="6">
        <f>E257/D257</f>
        <v>0</v>
      </c>
      <c r="R257" s="7" t="str">
        <f>IFERROR(E257/N257,"N/A")</f>
        <v>N/A</v>
      </c>
      <c r="S257" t="str">
        <f>LEFT(P257,SEARCH("/",P257,1)-1)</f>
        <v>technology</v>
      </c>
      <c r="T257" t="str">
        <f>RIGHT(P257,(LEN(P257)-SEARCH("/",P257)))</f>
        <v>web</v>
      </c>
      <c r="Y257">
        <f t="shared" si="10"/>
        <v>11</v>
      </c>
      <c r="Z257">
        <f t="shared" si="11"/>
        <v>14</v>
      </c>
    </row>
    <row r="258" spans="1:26" ht="43.2" x14ac:dyDescent="0.3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 s="11">
        <f>(((I258/60)/60)/24)+DATE(1970,1,1)+(-8/24)</f>
        <v>42699.578506944446</v>
      </c>
      <c r="K258">
        <v>1477515183</v>
      </c>
      <c r="L258" s="11">
        <f>(((K258/60)/60)/24)+DATE(1970,1,1)+(-8/24)</f>
        <v>42669.536840277775</v>
      </c>
      <c r="M258" t="b">
        <v>0</v>
      </c>
      <c r="N258">
        <v>0</v>
      </c>
      <c r="O258" t="b">
        <v>0</v>
      </c>
      <c r="P258" t="s">
        <v>8272</v>
      </c>
      <c r="Q258" s="6">
        <f>E258/D258</f>
        <v>0</v>
      </c>
      <c r="R258" s="7" t="str">
        <f>IFERROR(E258/N258,"N/A")</f>
        <v>N/A</v>
      </c>
      <c r="S258" t="str">
        <f>LEFT(P258,SEARCH("/",P258,1)-1)</f>
        <v>technology</v>
      </c>
      <c r="T258" t="str">
        <f>RIGHT(P258,(LEN(P258)-SEARCH("/",P258)))</f>
        <v>web</v>
      </c>
      <c r="Y258">
        <f t="shared" si="10"/>
        <v>11</v>
      </c>
      <c r="Z258">
        <f t="shared" si="11"/>
        <v>14</v>
      </c>
    </row>
    <row r="259" spans="1:26" ht="43.2" x14ac:dyDescent="0.3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 s="11">
        <f>(((I259/60)/60)/24)+DATE(1970,1,1)+(-8/24)</f>
        <v>42241.679745370369</v>
      </c>
      <c r="K259">
        <v>1438042730</v>
      </c>
      <c r="L259" s="11">
        <f>(((K259/60)/60)/24)+DATE(1970,1,1)+(-8/24)</f>
        <v>42212.679745370369</v>
      </c>
      <c r="M259" t="b">
        <v>0</v>
      </c>
      <c r="N259">
        <v>0</v>
      </c>
      <c r="O259" t="b">
        <v>0</v>
      </c>
      <c r="P259" t="s">
        <v>8272</v>
      </c>
      <c r="Q259" s="6">
        <f>E259/D259</f>
        <v>0</v>
      </c>
      <c r="R259" s="7" t="str">
        <f>IFERROR(E259/N259,"N/A")</f>
        <v>N/A</v>
      </c>
      <c r="S259" t="str">
        <f>LEFT(P259,SEARCH("/",P259,1)-1)</f>
        <v>technology</v>
      </c>
      <c r="T259" t="str">
        <f>RIGHT(P259,(LEN(P259)-SEARCH("/",P259)))</f>
        <v>web</v>
      </c>
      <c r="Y259">
        <f t="shared" ref="Y259:Y322" si="12">SEARCH("/",P259)</f>
        <v>11</v>
      </c>
      <c r="Z259">
        <f t="shared" ref="Z259:Z322" si="13">LEN(P259)</f>
        <v>14</v>
      </c>
    </row>
    <row r="260" spans="1:26" ht="28.8" x14ac:dyDescent="0.3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 s="11">
        <f>(((I260/60)/60)/24)+DATE(1970,1,1)+(-8/24)</f>
        <v>42281.683055555557</v>
      </c>
      <c r="K260">
        <v>1440116616</v>
      </c>
      <c r="L260" s="11">
        <f>(((K260/60)/60)/24)+DATE(1970,1,1)+(-8/24)</f>
        <v>42236.683055555557</v>
      </c>
      <c r="M260" t="b">
        <v>0</v>
      </c>
      <c r="N260">
        <v>0</v>
      </c>
      <c r="O260" t="b">
        <v>0</v>
      </c>
      <c r="P260" t="s">
        <v>8272</v>
      </c>
      <c r="Q260" s="6">
        <f>E260/D260</f>
        <v>0</v>
      </c>
      <c r="R260" s="7" t="str">
        <f>IFERROR(E260/N260,"N/A")</f>
        <v>N/A</v>
      </c>
      <c r="S260" t="str">
        <f>LEFT(P260,SEARCH("/",P260,1)-1)</f>
        <v>technology</v>
      </c>
      <c r="T260" t="str">
        <f>RIGHT(P260,(LEN(P260)-SEARCH("/",P260)))</f>
        <v>web</v>
      </c>
      <c r="Y260">
        <f t="shared" si="12"/>
        <v>11</v>
      </c>
      <c r="Z260">
        <f t="shared" si="13"/>
        <v>14</v>
      </c>
    </row>
    <row r="261" spans="1:26" ht="43.2" x14ac:dyDescent="0.3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 s="11">
        <f>(((I261/60)/60)/24)+DATE(1970,1,1)+(-8/24)</f>
        <v>42014.504907407405</v>
      </c>
      <c r="K261">
        <v>1415736424</v>
      </c>
      <c r="L261" s="11">
        <f>(((K261/60)/60)/24)+DATE(1970,1,1)+(-8/24)</f>
        <v>41954.504907407405</v>
      </c>
      <c r="M261" t="b">
        <v>0</v>
      </c>
      <c r="N261">
        <v>0</v>
      </c>
      <c r="O261" t="b">
        <v>0</v>
      </c>
      <c r="P261" t="s">
        <v>8272</v>
      </c>
      <c r="Q261" s="6">
        <f>E261/D261</f>
        <v>0</v>
      </c>
      <c r="R261" s="7" t="str">
        <f>IFERROR(E261/N261,"N/A")</f>
        <v>N/A</v>
      </c>
      <c r="S261" t="str">
        <f>LEFT(P261,SEARCH("/",P261,1)-1)</f>
        <v>technology</v>
      </c>
      <c r="T261" t="str">
        <f>RIGHT(P261,(LEN(P261)-SEARCH("/",P261)))</f>
        <v>web</v>
      </c>
      <c r="Y261">
        <f t="shared" si="12"/>
        <v>11</v>
      </c>
      <c r="Z261">
        <f t="shared" si="13"/>
        <v>14</v>
      </c>
    </row>
    <row r="262" spans="1:26" ht="43.2" x14ac:dyDescent="0.3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 s="11">
        <f>(((I262/60)/60)/24)+DATE(1970,1,1)+(-8/24)</f>
        <v>42007.928981481477</v>
      </c>
      <c r="K262">
        <v>1416896264</v>
      </c>
      <c r="L262" s="11">
        <f>(((K262/60)/60)/24)+DATE(1970,1,1)+(-8/24)</f>
        <v>41967.928981481477</v>
      </c>
      <c r="M262" t="b">
        <v>0</v>
      </c>
      <c r="N262">
        <v>0</v>
      </c>
      <c r="O262" t="b">
        <v>0</v>
      </c>
      <c r="P262" t="s">
        <v>8272</v>
      </c>
      <c r="Q262" s="6">
        <f>E262/D262</f>
        <v>0</v>
      </c>
      <c r="R262" s="7" t="str">
        <f>IFERROR(E262/N262,"N/A")</f>
        <v>N/A</v>
      </c>
      <c r="S262" t="str">
        <f>LEFT(P262,SEARCH("/",P262,1)-1)</f>
        <v>technology</v>
      </c>
      <c r="T262" t="str">
        <f>RIGHT(P262,(LEN(P262)-SEARCH("/",P262)))</f>
        <v>web</v>
      </c>
      <c r="Y262">
        <f t="shared" si="12"/>
        <v>11</v>
      </c>
      <c r="Z262">
        <f t="shared" si="13"/>
        <v>14</v>
      </c>
    </row>
    <row r="263" spans="1:26" ht="43.2" x14ac:dyDescent="0.3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 s="11">
        <f>(((I263/60)/60)/24)+DATE(1970,1,1)+(-8/24)</f>
        <v>42305.787303240737</v>
      </c>
      <c r="K263">
        <v>1443495223</v>
      </c>
      <c r="L263" s="11">
        <f>(((K263/60)/60)/24)+DATE(1970,1,1)+(-8/24)</f>
        <v>42275.787303240737</v>
      </c>
      <c r="M263" t="b">
        <v>0</v>
      </c>
      <c r="N263">
        <v>0</v>
      </c>
      <c r="O263" t="b">
        <v>0</v>
      </c>
      <c r="P263" t="s">
        <v>8272</v>
      </c>
      <c r="Q263" s="6">
        <f>E263/D263</f>
        <v>0</v>
      </c>
      <c r="R263" s="7" t="str">
        <f>IFERROR(E263/N263,"N/A")</f>
        <v>N/A</v>
      </c>
      <c r="S263" t="str">
        <f>LEFT(P263,SEARCH("/",P263,1)-1)</f>
        <v>technology</v>
      </c>
      <c r="T263" t="str">
        <f>RIGHT(P263,(LEN(P263)-SEARCH("/",P263)))</f>
        <v>web</v>
      </c>
      <c r="Y263">
        <f t="shared" si="12"/>
        <v>11</v>
      </c>
      <c r="Z263">
        <f t="shared" si="13"/>
        <v>14</v>
      </c>
    </row>
    <row r="264" spans="1:26" ht="43.2" x14ac:dyDescent="0.3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 s="11">
        <f>(((I264/60)/60)/24)+DATE(1970,1,1)+(-8/24)</f>
        <v>42745.039583333331</v>
      </c>
      <c r="K264">
        <v>1481597687</v>
      </c>
      <c r="L264" s="11">
        <f>(((K264/60)/60)/24)+DATE(1970,1,1)+(-8/24)</f>
        <v>42716.788043981483</v>
      </c>
      <c r="M264" t="b">
        <v>0</v>
      </c>
      <c r="N264">
        <v>0</v>
      </c>
      <c r="O264" t="b">
        <v>0</v>
      </c>
      <c r="P264" t="s">
        <v>8272</v>
      </c>
      <c r="Q264" s="6">
        <f>E264/D264</f>
        <v>0</v>
      </c>
      <c r="R264" s="7" t="str">
        <f>IFERROR(E264/N264,"N/A")</f>
        <v>N/A</v>
      </c>
      <c r="S264" t="str">
        <f>LEFT(P264,SEARCH("/",P264,1)-1)</f>
        <v>technology</v>
      </c>
      <c r="T264" t="str">
        <f>RIGHT(P264,(LEN(P264)-SEARCH("/",P264)))</f>
        <v>web</v>
      </c>
      <c r="Y264">
        <f t="shared" si="12"/>
        <v>11</v>
      </c>
      <c r="Z264">
        <f t="shared" si="13"/>
        <v>14</v>
      </c>
    </row>
    <row r="265" spans="1:26" ht="43.2" x14ac:dyDescent="0.3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 s="11">
        <f>(((I265/60)/60)/24)+DATE(1970,1,1)+(-8/24)</f>
        <v>42006.551574074074</v>
      </c>
      <c r="K265">
        <v>1417641256</v>
      </c>
      <c r="L265" s="11">
        <f>(((K265/60)/60)/24)+DATE(1970,1,1)+(-8/24)</f>
        <v>41976.551574074074</v>
      </c>
      <c r="M265" t="b">
        <v>0</v>
      </c>
      <c r="N265">
        <v>0</v>
      </c>
      <c r="O265" t="b">
        <v>0</v>
      </c>
      <c r="P265" t="s">
        <v>8272</v>
      </c>
      <c r="Q265" s="6">
        <f>E265/D265</f>
        <v>0</v>
      </c>
      <c r="R265" s="7" t="str">
        <f>IFERROR(E265/N265,"N/A")</f>
        <v>N/A</v>
      </c>
      <c r="S265" t="str">
        <f>LEFT(P265,SEARCH("/",P265,1)-1)</f>
        <v>technology</v>
      </c>
      <c r="T265" t="str">
        <f>RIGHT(P265,(LEN(P265)-SEARCH("/",P265)))</f>
        <v>web</v>
      </c>
      <c r="Y265">
        <f t="shared" si="12"/>
        <v>11</v>
      </c>
      <c r="Z265">
        <f t="shared" si="13"/>
        <v>14</v>
      </c>
    </row>
    <row r="266" spans="1:26" ht="43.2" x14ac:dyDescent="0.3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 s="11">
        <f>(((I266/60)/60)/24)+DATE(1970,1,1)+(-8/24)</f>
        <v>42187.583148148151</v>
      </c>
      <c r="K266">
        <v>1433282384</v>
      </c>
      <c r="L266" s="11">
        <f>(((K266/60)/60)/24)+DATE(1970,1,1)+(-8/24)</f>
        <v>42157.583148148151</v>
      </c>
      <c r="M266" t="b">
        <v>0</v>
      </c>
      <c r="N266">
        <v>0</v>
      </c>
      <c r="O266" t="b">
        <v>0</v>
      </c>
      <c r="P266" t="s">
        <v>8272</v>
      </c>
      <c r="Q266" s="6">
        <f>E266/D266</f>
        <v>0</v>
      </c>
      <c r="R266" s="7" t="str">
        <f>IFERROR(E266/N266,"N/A")</f>
        <v>N/A</v>
      </c>
      <c r="S266" t="str">
        <f>LEFT(P266,SEARCH("/",P266,1)-1)</f>
        <v>technology</v>
      </c>
      <c r="T266" t="str">
        <f>RIGHT(P266,(LEN(P266)-SEARCH("/",P266)))</f>
        <v>web</v>
      </c>
      <c r="Y266">
        <f t="shared" si="12"/>
        <v>11</v>
      </c>
      <c r="Z266">
        <f t="shared" si="13"/>
        <v>14</v>
      </c>
    </row>
    <row r="267" spans="1:26" ht="43.2" x14ac:dyDescent="0.3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 s="11">
        <f>(((I267/60)/60)/24)+DATE(1970,1,1)+(-8/24)</f>
        <v>41991.519745370366</v>
      </c>
      <c r="K267">
        <v>1415910506</v>
      </c>
      <c r="L267" s="11">
        <f>(((K267/60)/60)/24)+DATE(1970,1,1)+(-8/24)</f>
        <v>41956.519745370366</v>
      </c>
      <c r="M267" t="b">
        <v>0</v>
      </c>
      <c r="N267">
        <v>0</v>
      </c>
      <c r="O267" t="b">
        <v>0</v>
      </c>
      <c r="P267" t="s">
        <v>8272</v>
      </c>
      <c r="Q267" s="6">
        <f>E267/D267</f>
        <v>0</v>
      </c>
      <c r="R267" s="7" t="str">
        <f>IFERROR(E267/N267,"N/A")</f>
        <v>N/A</v>
      </c>
      <c r="S267" t="str">
        <f>LEFT(P267,SEARCH("/",P267,1)-1)</f>
        <v>technology</v>
      </c>
      <c r="T267" t="str">
        <f>RIGHT(P267,(LEN(P267)-SEARCH("/",P267)))</f>
        <v>web</v>
      </c>
      <c r="Y267">
        <f t="shared" si="12"/>
        <v>11</v>
      </c>
      <c r="Z267">
        <f t="shared" si="13"/>
        <v>14</v>
      </c>
    </row>
    <row r="268" spans="1:26" ht="43.2" x14ac:dyDescent="0.3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 s="11">
        <f>(((I268/60)/60)/24)+DATE(1970,1,1)+(-8/24)</f>
        <v>42473.934768518513</v>
      </c>
      <c r="K268">
        <v>1458023164</v>
      </c>
      <c r="L268" s="11">
        <f>(((K268/60)/60)/24)+DATE(1970,1,1)+(-8/24)</f>
        <v>42443.934768518513</v>
      </c>
      <c r="M268" t="b">
        <v>0</v>
      </c>
      <c r="N268">
        <v>0</v>
      </c>
      <c r="O268" t="b">
        <v>0</v>
      </c>
      <c r="P268" t="s">
        <v>8272</v>
      </c>
      <c r="Q268" s="6">
        <f>E268/D268</f>
        <v>0</v>
      </c>
      <c r="R268" s="7" t="str">
        <f>IFERROR(E268/N268,"N/A")</f>
        <v>N/A</v>
      </c>
      <c r="S268" t="str">
        <f>LEFT(P268,SEARCH("/",P268,1)-1)</f>
        <v>technology</v>
      </c>
      <c r="T268" t="str">
        <f>RIGHT(P268,(LEN(P268)-SEARCH("/",P268)))</f>
        <v>web</v>
      </c>
      <c r="Y268">
        <f t="shared" si="12"/>
        <v>11</v>
      </c>
      <c r="Z268">
        <f t="shared" si="13"/>
        <v>14</v>
      </c>
    </row>
    <row r="269" spans="1:26" ht="43.2" x14ac:dyDescent="0.3">
      <c r="A269">
        <v>2915</v>
      </c>
      <c r="B269" s="3" t="s">
        <v>2915</v>
      </c>
      <c r="C269" s="3" t="s">
        <v>7025</v>
      </c>
      <c r="D269">
        <v>1000</v>
      </c>
      <c r="E269">
        <v>611</v>
      </c>
      <c r="F269" t="s">
        <v>8221</v>
      </c>
      <c r="G269" t="s">
        <v>8225</v>
      </c>
      <c r="H269" t="s">
        <v>8247</v>
      </c>
      <c r="I269">
        <v>1458117190</v>
      </c>
      <c r="J269" s="11">
        <f>(((I269/60)/60)/24)+DATE(1970,1,1)+(-8/24)</f>
        <v>42445.0230324074</v>
      </c>
      <c r="K269">
        <v>1455528790</v>
      </c>
      <c r="L269" s="11">
        <f>(((K269/60)/60)/24)+DATE(1970,1,1)+(-8/24)</f>
        <v>42415.064699074072</v>
      </c>
      <c r="M269" t="b">
        <v>0</v>
      </c>
      <c r="N269">
        <v>3</v>
      </c>
      <c r="O269" t="b">
        <v>0</v>
      </c>
      <c r="P269" t="s">
        <v>8271</v>
      </c>
      <c r="Q269" s="6">
        <f>E269/D269</f>
        <v>0.61099999999999999</v>
      </c>
      <c r="R269" s="7">
        <f>IFERROR(E269/N269,"N/A")</f>
        <v>203.66666666666666</v>
      </c>
      <c r="S269" t="str">
        <f>LEFT(P269,SEARCH("/",P269,1)-1)</f>
        <v>theater</v>
      </c>
      <c r="T269" t="str">
        <f>RIGHT(P269,(LEN(P269)-SEARCH("/",P269)))</f>
        <v>plays</v>
      </c>
      <c r="Y269">
        <f t="shared" si="12"/>
        <v>8</v>
      </c>
      <c r="Z269">
        <f t="shared" si="13"/>
        <v>13</v>
      </c>
    </row>
    <row r="270" spans="1:26" ht="43.2" x14ac:dyDescent="0.3">
      <c r="A270">
        <v>885</v>
      </c>
      <c r="B270" s="3" t="s">
        <v>886</v>
      </c>
      <c r="C270" s="3" t="s">
        <v>4995</v>
      </c>
      <c r="D270">
        <v>1000</v>
      </c>
      <c r="E270">
        <v>750</v>
      </c>
      <c r="F270" t="s">
        <v>8221</v>
      </c>
      <c r="G270" t="s">
        <v>8224</v>
      </c>
      <c r="H270" t="s">
        <v>8246</v>
      </c>
      <c r="I270">
        <v>1483137311</v>
      </c>
      <c r="J270" s="11">
        <f>(((I270/60)/60)/24)+DATE(1970,1,1)+(-8/24)</f>
        <v>42734.607766203706</v>
      </c>
      <c r="K270">
        <v>1481322911</v>
      </c>
      <c r="L270" s="11">
        <f>(((K270/60)/60)/24)+DATE(1970,1,1)+(-8/24)</f>
        <v>42713.607766203706</v>
      </c>
      <c r="M270" t="b">
        <v>0</v>
      </c>
      <c r="N270">
        <v>21</v>
      </c>
      <c r="O270" t="b">
        <v>0</v>
      </c>
      <c r="P270" t="s">
        <v>8279</v>
      </c>
      <c r="Q270" s="6">
        <f>E270/D270</f>
        <v>0.75</v>
      </c>
      <c r="R270" s="7">
        <f>IFERROR(E270/N270,"N/A")</f>
        <v>35.714285714285715</v>
      </c>
      <c r="S270" t="str">
        <f>LEFT(P270,SEARCH("/",P270,1)-1)</f>
        <v>music</v>
      </c>
      <c r="T270" t="str">
        <f>RIGHT(P270,(LEN(P270)-SEARCH("/",P270)))</f>
        <v>indie rock</v>
      </c>
      <c r="Y270">
        <f t="shared" si="12"/>
        <v>6</v>
      </c>
      <c r="Z270">
        <f t="shared" si="13"/>
        <v>16</v>
      </c>
    </row>
    <row r="271" spans="1:26" ht="28.8" x14ac:dyDescent="0.3">
      <c r="A271">
        <v>464</v>
      </c>
      <c r="B271" s="3" t="s">
        <v>465</v>
      </c>
      <c r="C271" s="3" t="s">
        <v>4574</v>
      </c>
      <c r="D271">
        <v>1010</v>
      </c>
      <c r="E271">
        <v>1</v>
      </c>
      <c r="F271" t="s">
        <v>8221</v>
      </c>
      <c r="G271" t="s">
        <v>8236</v>
      </c>
      <c r="H271" t="s">
        <v>8249</v>
      </c>
      <c r="I271">
        <v>1463602935</v>
      </c>
      <c r="J271" s="11">
        <f>(((I271/60)/60)/24)+DATE(1970,1,1)+(-8/24)</f>
        <v>42508.515451388892</v>
      </c>
      <c r="K271">
        <v>1461874935</v>
      </c>
      <c r="L271" s="11">
        <f>(((K271/60)/60)/24)+DATE(1970,1,1)+(-8/24)</f>
        <v>42488.515451388892</v>
      </c>
      <c r="M271" t="b">
        <v>0</v>
      </c>
      <c r="N271">
        <v>1</v>
      </c>
      <c r="O271" t="b">
        <v>0</v>
      </c>
      <c r="P271" t="s">
        <v>8270</v>
      </c>
      <c r="Q271" s="6">
        <f>E271/D271</f>
        <v>9.9009900990099011E-4</v>
      </c>
      <c r="R271" s="7">
        <f>IFERROR(E271/N271,"N/A")</f>
        <v>1</v>
      </c>
      <c r="S271" t="str">
        <f>LEFT(P271,SEARCH("/",P271,1)-1)</f>
        <v>film &amp; video</v>
      </c>
      <c r="T271" t="str">
        <f>RIGHT(P271,(LEN(P271)-SEARCH("/",P271)))</f>
        <v>animation</v>
      </c>
      <c r="Y271">
        <f t="shared" si="12"/>
        <v>13</v>
      </c>
      <c r="Z271">
        <f t="shared" si="13"/>
        <v>22</v>
      </c>
    </row>
    <row r="272" spans="1:26" ht="43.2" x14ac:dyDescent="0.3">
      <c r="A272">
        <v>1087</v>
      </c>
      <c r="B272" s="3" t="s">
        <v>1088</v>
      </c>
      <c r="C272" s="3" t="s">
        <v>5197</v>
      </c>
      <c r="D272">
        <v>1100</v>
      </c>
      <c r="E272">
        <v>0</v>
      </c>
      <c r="F272" t="s">
        <v>8221</v>
      </c>
      <c r="G272" t="s">
        <v>8224</v>
      </c>
      <c r="H272" t="s">
        <v>8246</v>
      </c>
      <c r="I272">
        <v>1402852087</v>
      </c>
      <c r="J272" s="11">
        <f>(((I272/60)/60)/24)+DATE(1970,1,1)+(-8/24)</f>
        <v>41805.380636574075</v>
      </c>
      <c r="K272">
        <v>1400260087</v>
      </c>
      <c r="L272" s="11">
        <f>(((K272/60)/60)/24)+DATE(1970,1,1)+(-8/24)</f>
        <v>41775.380636574075</v>
      </c>
      <c r="M272" t="b">
        <v>0</v>
      </c>
      <c r="N272">
        <v>0</v>
      </c>
      <c r="O272" t="b">
        <v>0</v>
      </c>
      <c r="P272" t="s">
        <v>8282</v>
      </c>
      <c r="Q272" s="6">
        <f>E272/D272</f>
        <v>0</v>
      </c>
      <c r="R272" s="7" t="str">
        <f>IFERROR(E272/N272,"N/A")</f>
        <v>N/A</v>
      </c>
      <c r="S272" t="str">
        <f>LEFT(P272,SEARCH("/",P272,1)-1)</f>
        <v>games</v>
      </c>
      <c r="T272" t="str">
        <f>RIGHT(P272,(LEN(P272)-SEARCH("/",P272)))</f>
        <v>video games</v>
      </c>
      <c r="Y272">
        <f t="shared" si="12"/>
        <v>6</v>
      </c>
      <c r="Z272">
        <f t="shared" si="13"/>
        <v>17</v>
      </c>
    </row>
    <row r="273" spans="1:26" ht="57.6" x14ac:dyDescent="0.3">
      <c r="A273">
        <v>2124</v>
      </c>
      <c r="B273" s="3" t="s">
        <v>2125</v>
      </c>
      <c r="C273" s="3" t="s">
        <v>6234</v>
      </c>
      <c r="D273">
        <v>1100</v>
      </c>
      <c r="E273">
        <v>115</v>
      </c>
      <c r="F273" t="s">
        <v>8221</v>
      </c>
      <c r="G273" t="s">
        <v>8224</v>
      </c>
      <c r="H273" t="s">
        <v>8246</v>
      </c>
      <c r="I273">
        <v>1291093200</v>
      </c>
      <c r="J273" s="11">
        <f>(((I273/60)/60)/24)+DATE(1970,1,1)+(-8/24)</f>
        <v>40511.875</v>
      </c>
      <c r="K273">
        <v>1286930435</v>
      </c>
      <c r="L273" s="11">
        <f>(((K273/60)/60)/24)+DATE(1970,1,1)+(-8/24)</f>
        <v>40463.694849537031</v>
      </c>
      <c r="M273" t="b">
        <v>0</v>
      </c>
      <c r="N273">
        <v>5</v>
      </c>
      <c r="O273" t="b">
        <v>0</v>
      </c>
      <c r="P273" t="s">
        <v>8282</v>
      </c>
      <c r="Q273" s="6">
        <f>E273/D273</f>
        <v>0.10454545454545454</v>
      </c>
      <c r="R273" s="7">
        <f>IFERROR(E273/N273,"N/A")</f>
        <v>23</v>
      </c>
      <c r="S273" t="str">
        <f>LEFT(P273,SEARCH("/",P273,1)-1)</f>
        <v>games</v>
      </c>
      <c r="T273" t="str">
        <f>RIGHT(P273,(LEN(P273)-SEARCH("/",P273)))</f>
        <v>video games</v>
      </c>
      <c r="Y273">
        <f t="shared" si="12"/>
        <v>6</v>
      </c>
      <c r="Z273">
        <f t="shared" si="13"/>
        <v>17</v>
      </c>
    </row>
    <row r="274" spans="1:26" ht="43.2" x14ac:dyDescent="0.3">
      <c r="A274">
        <v>173</v>
      </c>
      <c r="B274" s="3" t="s">
        <v>175</v>
      </c>
      <c r="C274" s="3" t="s">
        <v>4283</v>
      </c>
      <c r="D274">
        <v>1110</v>
      </c>
      <c r="E274">
        <v>0</v>
      </c>
      <c r="F274" t="s">
        <v>8221</v>
      </c>
      <c r="G274" t="s">
        <v>8225</v>
      </c>
      <c r="H274" t="s">
        <v>8247</v>
      </c>
      <c r="I274">
        <v>1425131108</v>
      </c>
      <c r="J274" s="11">
        <f>(((I274/60)/60)/24)+DATE(1970,1,1)+(-8/24)</f>
        <v>42063.239675925921</v>
      </c>
      <c r="K274">
        <v>1422539108</v>
      </c>
      <c r="L274" s="11">
        <f>(((K274/60)/60)/24)+DATE(1970,1,1)+(-8/24)</f>
        <v>42033.239675925921</v>
      </c>
      <c r="M274" t="b">
        <v>0</v>
      </c>
      <c r="N274">
        <v>0</v>
      </c>
      <c r="O274" t="b">
        <v>0</v>
      </c>
      <c r="P274" t="s">
        <v>8268</v>
      </c>
      <c r="Q274" s="6">
        <f>E274/D274</f>
        <v>0</v>
      </c>
      <c r="R274" s="7" t="str">
        <f>IFERROR(E274/N274,"N/A")</f>
        <v>N/A</v>
      </c>
      <c r="S274" t="str">
        <f>LEFT(P274,SEARCH("/",P274,1)-1)</f>
        <v>film &amp; video</v>
      </c>
      <c r="T274" t="str">
        <f>RIGHT(P274,(LEN(P274)-SEARCH("/",P274)))</f>
        <v>drama</v>
      </c>
      <c r="Y274">
        <f t="shared" si="12"/>
        <v>13</v>
      </c>
      <c r="Z274">
        <f t="shared" si="13"/>
        <v>18</v>
      </c>
    </row>
    <row r="275" spans="1:26" ht="43.2" x14ac:dyDescent="0.3">
      <c r="A275">
        <v>2512</v>
      </c>
      <c r="B275" s="3" t="s">
        <v>2512</v>
      </c>
      <c r="C275" s="3" t="s">
        <v>6622</v>
      </c>
      <c r="D275">
        <v>1150</v>
      </c>
      <c r="E275">
        <v>0</v>
      </c>
      <c r="F275" t="s">
        <v>8221</v>
      </c>
      <c r="G275" t="s">
        <v>8224</v>
      </c>
      <c r="H275" t="s">
        <v>8246</v>
      </c>
      <c r="I275">
        <v>1418504561</v>
      </c>
      <c r="J275" s="11">
        <f>(((I275/60)/60)/24)+DATE(1970,1,1)+(-8/24)</f>
        <v>41986.543530092589</v>
      </c>
      <c r="K275">
        <v>1417208561</v>
      </c>
      <c r="L275" s="11">
        <f>(((K275/60)/60)/24)+DATE(1970,1,1)+(-8/24)</f>
        <v>41971.543530092589</v>
      </c>
      <c r="M275" t="b">
        <v>0</v>
      </c>
      <c r="N275">
        <v>0</v>
      </c>
      <c r="O275" t="b">
        <v>0</v>
      </c>
      <c r="P275" t="s">
        <v>8299</v>
      </c>
      <c r="Q275" s="6">
        <f>E275/D275</f>
        <v>0</v>
      </c>
      <c r="R275" s="7" t="str">
        <f>IFERROR(E275/N275,"N/A")</f>
        <v>N/A</v>
      </c>
      <c r="S275" t="str">
        <f>LEFT(P275,SEARCH("/",P275,1)-1)</f>
        <v>food</v>
      </c>
      <c r="T275" t="str">
        <f>RIGHT(P275,(LEN(P275)-SEARCH("/",P275)))</f>
        <v>restaurants</v>
      </c>
      <c r="Y275">
        <f t="shared" si="12"/>
        <v>5</v>
      </c>
      <c r="Z275">
        <f t="shared" si="13"/>
        <v>16</v>
      </c>
    </row>
    <row r="276" spans="1:26" ht="28.8" x14ac:dyDescent="0.3">
      <c r="A276">
        <v>710</v>
      </c>
      <c r="B276" s="3" t="s">
        <v>711</v>
      </c>
      <c r="C276" s="3" t="s">
        <v>4820</v>
      </c>
      <c r="D276">
        <v>1200</v>
      </c>
      <c r="E276">
        <v>0</v>
      </c>
      <c r="F276" t="s">
        <v>8221</v>
      </c>
      <c r="G276" t="s">
        <v>8229</v>
      </c>
      <c r="H276" t="s">
        <v>8251</v>
      </c>
      <c r="I276">
        <v>1408495440</v>
      </c>
      <c r="J276" s="11">
        <f>(((I276/60)/60)/24)+DATE(1970,1,1)+(-8/24)</f>
        <v>41870.697222222218</v>
      </c>
      <c r="K276">
        <v>1405640302</v>
      </c>
      <c r="L276" s="11">
        <f>(((K276/60)/60)/24)+DATE(1970,1,1)+(-8/24)</f>
        <v>41837.651643518519</v>
      </c>
      <c r="M276" t="b">
        <v>0</v>
      </c>
      <c r="N276">
        <v>0</v>
      </c>
      <c r="O276" t="b">
        <v>0</v>
      </c>
      <c r="P276" t="s">
        <v>8273</v>
      </c>
      <c r="Q276" s="6">
        <f>E276/D276</f>
        <v>0</v>
      </c>
      <c r="R276" s="7" t="str">
        <f>IFERROR(E276/N276,"N/A")</f>
        <v>N/A</v>
      </c>
      <c r="S276" t="str">
        <f>LEFT(P276,SEARCH("/",P276,1)-1)</f>
        <v>technology</v>
      </c>
      <c r="T276" t="str">
        <f>RIGHT(P276,(LEN(P276)-SEARCH("/",P276)))</f>
        <v>wearables</v>
      </c>
      <c r="Y276">
        <f t="shared" si="12"/>
        <v>11</v>
      </c>
      <c r="Z276">
        <f t="shared" si="13"/>
        <v>20</v>
      </c>
    </row>
    <row r="277" spans="1:26" ht="43.2" x14ac:dyDescent="0.3">
      <c r="A277">
        <v>1584</v>
      </c>
      <c r="B277" s="3" t="s">
        <v>1585</v>
      </c>
      <c r="C277" s="3" t="s">
        <v>5694</v>
      </c>
      <c r="D277">
        <v>1200</v>
      </c>
      <c r="E277">
        <v>0</v>
      </c>
      <c r="F277" t="s">
        <v>8221</v>
      </c>
      <c r="G277" t="s">
        <v>8224</v>
      </c>
      <c r="H277" t="s">
        <v>8246</v>
      </c>
      <c r="I277">
        <v>1401464101</v>
      </c>
      <c r="J277" s="11">
        <f>(((I277/60)/60)/24)+DATE(1970,1,1)+(-8/24)</f>
        <v>41789.315983796296</v>
      </c>
      <c r="K277">
        <v>1400600101</v>
      </c>
      <c r="L277" s="11">
        <f>(((K277/60)/60)/24)+DATE(1970,1,1)+(-8/24)</f>
        <v>41779.315983796296</v>
      </c>
      <c r="M277" t="b">
        <v>0</v>
      </c>
      <c r="N277">
        <v>0</v>
      </c>
      <c r="O277" t="b">
        <v>0</v>
      </c>
      <c r="P277" t="s">
        <v>8291</v>
      </c>
      <c r="Q277" s="6">
        <f>E277/D277</f>
        <v>0</v>
      </c>
      <c r="R277" s="7" t="str">
        <f>IFERROR(E277/N277,"N/A")</f>
        <v>N/A</v>
      </c>
      <c r="S277" t="str">
        <f>LEFT(P277,SEARCH("/",P277,1)-1)</f>
        <v>photography</v>
      </c>
      <c r="T277" t="str">
        <f>RIGHT(P277,(LEN(P277)-SEARCH("/",P277)))</f>
        <v>places</v>
      </c>
      <c r="Y277">
        <f t="shared" si="12"/>
        <v>12</v>
      </c>
      <c r="Z277">
        <f t="shared" si="13"/>
        <v>18</v>
      </c>
    </row>
    <row r="278" spans="1:26" ht="43.2" x14ac:dyDescent="0.3">
      <c r="A278">
        <v>1589</v>
      </c>
      <c r="B278" s="3" t="s">
        <v>1590</v>
      </c>
      <c r="C278" s="3" t="s">
        <v>5699</v>
      </c>
      <c r="D278">
        <v>1200</v>
      </c>
      <c r="E278">
        <v>0</v>
      </c>
      <c r="F278" t="s">
        <v>8221</v>
      </c>
      <c r="G278" t="s">
        <v>8224</v>
      </c>
      <c r="H278" t="s">
        <v>8246</v>
      </c>
      <c r="I278">
        <v>1444433886</v>
      </c>
      <c r="J278" s="11">
        <f>(((I278/60)/60)/24)+DATE(1970,1,1)+(-8/24)</f>
        <v>42286.651458333326</v>
      </c>
      <c r="K278">
        <v>1441841886</v>
      </c>
      <c r="L278" s="11">
        <f>(((K278/60)/60)/24)+DATE(1970,1,1)+(-8/24)</f>
        <v>42256.651458333326</v>
      </c>
      <c r="M278" t="b">
        <v>0</v>
      </c>
      <c r="N278">
        <v>0</v>
      </c>
      <c r="O278" t="b">
        <v>0</v>
      </c>
      <c r="P278" t="s">
        <v>8291</v>
      </c>
      <c r="Q278" s="6">
        <f>E278/D278</f>
        <v>0</v>
      </c>
      <c r="R278" s="7" t="str">
        <f>IFERROR(E278/N278,"N/A")</f>
        <v>N/A</v>
      </c>
      <c r="S278" t="str">
        <f>LEFT(P278,SEARCH("/",P278,1)-1)</f>
        <v>photography</v>
      </c>
      <c r="T278" t="str">
        <f>RIGHT(P278,(LEN(P278)-SEARCH("/",P278)))</f>
        <v>places</v>
      </c>
      <c r="Y278">
        <f t="shared" si="12"/>
        <v>12</v>
      </c>
      <c r="Z278">
        <f t="shared" si="13"/>
        <v>18</v>
      </c>
    </row>
    <row r="279" spans="1:26" ht="43.2" x14ac:dyDescent="0.3">
      <c r="A279">
        <v>2843</v>
      </c>
      <c r="B279" s="3" t="s">
        <v>2843</v>
      </c>
      <c r="C279" s="3" t="s">
        <v>6953</v>
      </c>
      <c r="D279">
        <v>1200</v>
      </c>
      <c r="E279">
        <v>0</v>
      </c>
      <c r="F279" t="s">
        <v>8221</v>
      </c>
      <c r="G279" t="s">
        <v>8224</v>
      </c>
      <c r="H279" t="s">
        <v>8246</v>
      </c>
      <c r="I279">
        <v>1465790400</v>
      </c>
      <c r="J279" s="11">
        <f>(((I279/60)/60)/24)+DATE(1970,1,1)+(-8/24)</f>
        <v>42533.833333333336</v>
      </c>
      <c r="K279">
        <v>1462210950</v>
      </c>
      <c r="L279" s="11">
        <f>(((K279/60)/60)/24)+DATE(1970,1,1)+(-8/24)</f>
        <v>42492.404513888883</v>
      </c>
      <c r="M279" t="b">
        <v>0</v>
      </c>
      <c r="N279">
        <v>0</v>
      </c>
      <c r="O279" t="b">
        <v>0</v>
      </c>
      <c r="P279" t="s">
        <v>8271</v>
      </c>
      <c r="Q279" s="6">
        <f>E279/D279</f>
        <v>0</v>
      </c>
      <c r="R279" s="7" t="str">
        <f>IFERROR(E279/N279,"N/A")</f>
        <v>N/A</v>
      </c>
      <c r="S279" t="str">
        <f>LEFT(P279,SEARCH("/",P279,1)-1)</f>
        <v>theater</v>
      </c>
      <c r="T279" t="str">
        <f>RIGHT(P279,(LEN(P279)-SEARCH("/",P279)))</f>
        <v>plays</v>
      </c>
      <c r="Y279">
        <f t="shared" si="12"/>
        <v>8</v>
      </c>
      <c r="Z279">
        <f t="shared" si="13"/>
        <v>13</v>
      </c>
    </row>
    <row r="280" spans="1:26" ht="57.6" x14ac:dyDescent="0.3">
      <c r="A280">
        <v>3744</v>
      </c>
      <c r="B280" s="3" t="s">
        <v>3741</v>
      </c>
      <c r="C280" s="3" t="s">
        <v>7854</v>
      </c>
      <c r="D280">
        <v>1200</v>
      </c>
      <c r="E280">
        <v>0</v>
      </c>
      <c r="F280" t="s">
        <v>8221</v>
      </c>
      <c r="G280" t="s">
        <v>8224</v>
      </c>
      <c r="H280" t="s">
        <v>8246</v>
      </c>
      <c r="I280">
        <v>1404532740</v>
      </c>
      <c r="J280" s="11">
        <f>(((I280/60)/60)/24)+DATE(1970,1,1)+(-8/24)</f>
        <v>41824.832638888889</v>
      </c>
      <c r="K280">
        <v>1401823952</v>
      </c>
      <c r="L280" s="11">
        <f>(((K280/60)/60)/24)+DATE(1970,1,1)+(-8/24)</f>
        <v>41793.480925925927</v>
      </c>
      <c r="M280" t="b">
        <v>0</v>
      </c>
      <c r="N280">
        <v>0</v>
      </c>
      <c r="O280" t="b">
        <v>0</v>
      </c>
      <c r="P280" t="s">
        <v>8271</v>
      </c>
      <c r="Q280" s="6">
        <f>E280/D280</f>
        <v>0</v>
      </c>
      <c r="R280" s="7" t="str">
        <f>IFERROR(E280/N280,"N/A")</f>
        <v>N/A</v>
      </c>
      <c r="S280" t="str">
        <f>LEFT(P280,SEARCH("/",P280,1)-1)</f>
        <v>theater</v>
      </c>
      <c r="T280" t="str">
        <f>RIGHT(P280,(LEN(P280)-SEARCH("/",P280)))</f>
        <v>plays</v>
      </c>
      <c r="Y280">
        <f t="shared" si="12"/>
        <v>8</v>
      </c>
      <c r="Z280">
        <f t="shared" si="13"/>
        <v>13</v>
      </c>
    </row>
    <row r="281" spans="1:26" ht="43.2" x14ac:dyDescent="0.3">
      <c r="A281">
        <v>3942</v>
      </c>
      <c r="B281" s="3" t="s">
        <v>3939</v>
      </c>
      <c r="C281" s="3" t="s">
        <v>8050</v>
      </c>
      <c r="D281">
        <v>1200</v>
      </c>
      <c r="E281">
        <v>0</v>
      </c>
      <c r="F281" t="s">
        <v>8221</v>
      </c>
      <c r="G281" t="s">
        <v>8224</v>
      </c>
      <c r="H281" t="s">
        <v>8246</v>
      </c>
      <c r="I281">
        <v>1434490914</v>
      </c>
      <c r="J281" s="11">
        <f>(((I281/60)/60)/24)+DATE(1970,1,1)+(-8/24)</f>
        <v>42171.570763888885</v>
      </c>
      <c r="K281">
        <v>1429306914</v>
      </c>
      <c r="L281" s="11">
        <f>(((K281/60)/60)/24)+DATE(1970,1,1)+(-8/24)</f>
        <v>42111.570763888885</v>
      </c>
      <c r="M281" t="b">
        <v>0</v>
      </c>
      <c r="N281">
        <v>0</v>
      </c>
      <c r="O281" t="b">
        <v>0</v>
      </c>
      <c r="P281" t="s">
        <v>8271</v>
      </c>
      <c r="Q281" s="6">
        <f>E281/D281</f>
        <v>0</v>
      </c>
      <c r="R281" s="7" t="str">
        <f>IFERROR(E281/N281,"N/A")</f>
        <v>N/A</v>
      </c>
      <c r="S281" t="str">
        <f>LEFT(P281,SEARCH("/",P281,1)-1)</f>
        <v>theater</v>
      </c>
      <c r="T281" t="str">
        <f>RIGHT(P281,(LEN(P281)-SEARCH("/",P281)))</f>
        <v>plays</v>
      </c>
      <c r="Y281">
        <f t="shared" si="12"/>
        <v>8</v>
      </c>
      <c r="Z281">
        <f t="shared" si="13"/>
        <v>13</v>
      </c>
    </row>
    <row r="282" spans="1:26" ht="43.2" x14ac:dyDescent="0.3">
      <c r="A282">
        <v>1819</v>
      </c>
      <c r="B282" s="3" t="s">
        <v>1820</v>
      </c>
      <c r="C282" s="3" t="s">
        <v>5929</v>
      </c>
      <c r="D282">
        <v>1200</v>
      </c>
      <c r="E282">
        <v>25</v>
      </c>
      <c r="F282" t="s">
        <v>8221</v>
      </c>
      <c r="G282" t="s">
        <v>8224</v>
      </c>
      <c r="H282" t="s">
        <v>8246</v>
      </c>
      <c r="I282">
        <v>1406743396</v>
      </c>
      <c r="J282" s="11">
        <f>(((I282/60)/60)/24)+DATE(1970,1,1)+(-8/24)</f>
        <v>41850.418935185182</v>
      </c>
      <c r="K282">
        <v>1404151396</v>
      </c>
      <c r="L282" s="11">
        <f>(((K282/60)/60)/24)+DATE(1970,1,1)+(-8/24)</f>
        <v>41820.418935185182</v>
      </c>
      <c r="M282" t="b">
        <v>0</v>
      </c>
      <c r="N282">
        <v>4</v>
      </c>
      <c r="O282" t="b">
        <v>0</v>
      </c>
      <c r="P282" t="s">
        <v>8285</v>
      </c>
      <c r="Q282" s="6">
        <f>E282/D282</f>
        <v>2.0833333333333332E-2</v>
      </c>
      <c r="R282" s="7">
        <f>IFERROR(E282/N282,"N/A")</f>
        <v>6.25</v>
      </c>
      <c r="S282" t="str">
        <f>LEFT(P282,SEARCH("/",P282,1)-1)</f>
        <v>photography</v>
      </c>
      <c r="T282" t="str">
        <f>RIGHT(P282,(LEN(P282)-SEARCH("/",P282)))</f>
        <v>photobooks</v>
      </c>
      <c r="Y282">
        <f t="shared" si="12"/>
        <v>12</v>
      </c>
      <c r="Z282">
        <f t="shared" si="13"/>
        <v>22</v>
      </c>
    </row>
    <row r="283" spans="1:26" ht="43.2" x14ac:dyDescent="0.3">
      <c r="A283">
        <v>1491</v>
      </c>
      <c r="B283" s="3" t="s">
        <v>1492</v>
      </c>
      <c r="C283" s="3" t="s">
        <v>5601</v>
      </c>
      <c r="D283">
        <v>1200</v>
      </c>
      <c r="E283">
        <v>100</v>
      </c>
      <c r="F283" t="s">
        <v>8221</v>
      </c>
      <c r="G283" t="s">
        <v>8224</v>
      </c>
      <c r="H283" t="s">
        <v>8246</v>
      </c>
      <c r="I283">
        <v>1424014680</v>
      </c>
      <c r="J283" s="11">
        <f>(((I283/60)/60)/24)+DATE(1970,1,1)+(-8/24)</f>
        <v>42050.318055555552</v>
      </c>
      <c r="K283">
        <v>1418922443</v>
      </c>
      <c r="L283" s="11">
        <f>(((K283/60)/60)/24)+DATE(1970,1,1)+(-8/24)</f>
        <v>41991.380127314813</v>
      </c>
      <c r="M283" t="b">
        <v>0</v>
      </c>
      <c r="N283">
        <v>1</v>
      </c>
      <c r="O283" t="b">
        <v>0</v>
      </c>
      <c r="P283" t="s">
        <v>8275</v>
      </c>
      <c r="Q283" s="6">
        <f>E283/D283</f>
        <v>8.3333333333333329E-2</v>
      </c>
      <c r="R283" s="7">
        <f>IFERROR(E283/N283,"N/A")</f>
        <v>100</v>
      </c>
      <c r="S283" t="str">
        <f>LEFT(P283,SEARCH("/",P283,1)-1)</f>
        <v>publishing</v>
      </c>
      <c r="T283" t="str">
        <f>RIGHT(P283,(LEN(P283)-SEARCH("/",P283)))</f>
        <v>fiction</v>
      </c>
      <c r="Y283">
        <f t="shared" si="12"/>
        <v>11</v>
      </c>
      <c r="Z283">
        <f t="shared" si="13"/>
        <v>18</v>
      </c>
    </row>
    <row r="284" spans="1:26" ht="43.2" x14ac:dyDescent="0.3">
      <c r="A284">
        <v>2403</v>
      </c>
      <c r="B284" s="3" t="s">
        <v>2404</v>
      </c>
      <c r="C284" s="3" t="s">
        <v>6513</v>
      </c>
      <c r="D284">
        <v>1200</v>
      </c>
      <c r="E284">
        <v>202</v>
      </c>
      <c r="F284" t="s">
        <v>8221</v>
      </c>
      <c r="G284" t="s">
        <v>8225</v>
      </c>
      <c r="H284" t="s">
        <v>8247</v>
      </c>
      <c r="I284">
        <v>1459368658</v>
      </c>
      <c r="J284" s="11">
        <f>(((I284/60)/60)/24)+DATE(1970,1,1)+(-8/24)</f>
        <v>42459.507615740738</v>
      </c>
      <c r="K284">
        <v>1454188258</v>
      </c>
      <c r="L284" s="11">
        <f>(((K284/60)/60)/24)+DATE(1970,1,1)+(-8/24)</f>
        <v>42399.549282407403</v>
      </c>
      <c r="M284" t="b">
        <v>0</v>
      </c>
      <c r="N284">
        <v>12</v>
      </c>
      <c r="O284" t="b">
        <v>0</v>
      </c>
      <c r="P284" t="s">
        <v>8284</v>
      </c>
      <c r="Q284" s="6">
        <f>E284/D284</f>
        <v>0.16833333333333333</v>
      </c>
      <c r="R284" s="7">
        <f>IFERROR(E284/N284,"N/A")</f>
        <v>16.833333333333332</v>
      </c>
      <c r="S284" t="str">
        <f>LEFT(P284,SEARCH("/",P284,1)-1)</f>
        <v>food</v>
      </c>
      <c r="T284" t="str">
        <f>RIGHT(P284,(LEN(P284)-SEARCH("/",P284)))</f>
        <v>food trucks</v>
      </c>
      <c r="Y284">
        <f t="shared" si="12"/>
        <v>5</v>
      </c>
      <c r="Z284">
        <f t="shared" si="13"/>
        <v>16</v>
      </c>
    </row>
    <row r="285" spans="1:26" ht="43.2" x14ac:dyDescent="0.3">
      <c r="A285">
        <v>3959</v>
      </c>
      <c r="B285" s="3" t="s">
        <v>3956</v>
      </c>
      <c r="C285" s="3" t="s">
        <v>8066</v>
      </c>
      <c r="D285">
        <v>1200</v>
      </c>
      <c r="E285">
        <v>292</v>
      </c>
      <c r="F285" t="s">
        <v>8221</v>
      </c>
      <c r="G285" t="s">
        <v>8224</v>
      </c>
      <c r="H285" t="s">
        <v>8246</v>
      </c>
      <c r="I285">
        <v>1411930556</v>
      </c>
      <c r="J285" s="11">
        <f>(((I285/60)/60)/24)+DATE(1970,1,1)+(-8/24)</f>
        <v>41910.455509259256</v>
      </c>
      <c r="K285">
        <v>1409338556</v>
      </c>
      <c r="L285" s="11">
        <f>(((K285/60)/60)/24)+DATE(1970,1,1)+(-8/24)</f>
        <v>41880.455509259256</v>
      </c>
      <c r="M285" t="b">
        <v>0</v>
      </c>
      <c r="N285">
        <v>12</v>
      </c>
      <c r="O285" t="b">
        <v>0</v>
      </c>
      <c r="P285" t="s">
        <v>8271</v>
      </c>
      <c r="Q285" s="6">
        <f>E285/D285</f>
        <v>0.24333333333333335</v>
      </c>
      <c r="R285" s="7">
        <f>IFERROR(E285/N285,"N/A")</f>
        <v>24.333333333333332</v>
      </c>
      <c r="S285" t="str">
        <f>LEFT(P285,SEARCH("/",P285,1)-1)</f>
        <v>theater</v>
      </c>
      <c r="T285" t="str">
        <f>RIGHT(P285,(LEN(P285)-SEARCH("/",P285)))</f>
        <v>plays</v>
      </c>
      <c r="Y285">
        <f t="shared" si="12"/>
        <v>8</v>
      </c>
      <c r="Z285">
        <f t="shared" si="13"/>
        <v>13</v>
      </c>
    </row>
    <row r="286" spans="1:26" ht="43.2" x14ac:dyDescent="0.3">
      <c r="A286">
        <v>180</v>
      </c>
      <c r="B286" s="3" t="s">
        <v>182</v>
      </c>
      <c r="C286" s="3" t="s">
        <v>4290</v>
      </c>
      <c r="D286">
        <v>1200</v>
      </c>
      <c r="E286">
        <v>401</v>
      </c>
      <c r="F286" t="s">
        <v>8221</v>
      </c>
      <c r="G286" t="s">
        <v>8225</v>
      </c>
      <c r="H286" t="s">
        <v>8247</v>
      </c>
      <c r="I286">
        <v>1428951600</v>
      </c>
      <c r="J286" s="11">
        <f>(((I286/60)/60)/24)+DATE(1970,1,1)+(-8/24)</f>
        <v>42107.458333333336</v>
      </c>
      <c r="K286">
        <v>1425512843</v>
      </c>
      <c r="L286" s="11">
        <f>(((K286/60)/60)/24)+DATE(1970,1,1)+(-8/24)</f>
        <v>42067.657905092587</v>
      </c>
      <c r="M286" t="b">
        <v>0</v>
      </c>
      <c r="N286">
        <v>13</v>
      </c>
      <c r="O286" t="b">
        <v>0</v>
      </c>
      <c r="P286" t="s">
        <v>8268</v>
      </c>
      <c r="Q286" s="6">
        <f>E286/D286</f>
        <v>0.33416666666666667</v>
      </c>
      <c r="R286" s="7">
        <f>IFERROR(E286/N286,"N/A")</f>
        <v>30.846153846153847</v>
      </c>
      <c r="S286" t="str">
        <f>LEFT(P286,SEARCH("/",P286,1)-1)</f>
        <v>film &amp; video</v>
      </c>
      <c r="T286" t="str">
        <f>RIGHT(P286,(LEN(P286)-SEARCH("/",P286)))</f>
        <v>drama</v>
      </c>
      <c r="Y286">
        <f t="shared" si="12"/>
        <v>13</v>
      </c>
      <c r="Z286">
        <f t="shared" si="13"/>
        <v>18</v>
      </c>
    </row>
    <row r="287" spans="1:26" ht="57.6" x14ac:dyDescent="0.3">
      <c r="A287">
        <v>4001</v>
      </c>
      <c r="B287" s="3" t="s">
        <v>3997</v>
      </c>
      <c r="C287" s="3" t="s">
        <v>8107</v>
      </c>
      <c r="D287">
        <v>1200</v>
      </c>
      <c r="E287">
        <v>453</v>
      </c>
      <c r="F287" t="s">
        <v>8221</v>
      </c>
      <c r="G287" t="s">
        <v>8225</v>
      </c>
      <c r="H287" t="s">
        <v>8247</v>
      </c>
      <c r="I287">
        <v>1488394800</v>
      </c>
      <c r="J287" s="11">
        <f>(((I287/60)/60)/24)+DATE(1970,1,1)+(-8/24)</f>
        <v>42795.458333333336</v>
      </c>
      <c r="K287">
        <v>1486681708</v>
      </c>
      <c r="L287" s="11">
        <f>(((K287/60)/60)/24)+DATE(1970,1,1)+(-8/24)</f>
        <v>42775.630879629629</v>
      </c>
      <c r="M287" t="b">
        <v>0</v>
      </c>
      <c r="N287">
        <v>14</v>
      </c>
      <c r="O287" t="b">
        <v>0</v>
      </c>
      <c r="P287" t="s">
        <v>8271</v>
      </c>
      <c r="Q287" s="6">
        <f>E287/D287</f>
        <v>0.3775</v>
      </c>
      <c r="R287" s="7">
        <f>IFERROR(E287/N287,"N/A")</f>
        <v>32.357142857142854</v>
      </c>
      <c r="S287" t="str">
        <f>LEFT(P287,SEARCH("/",P287,1)-1)</f>
        <v>theater</v>
      </c>
      <c r="T287" t="str">
        <f>RIGHT(P287,(LEN(P287)-SEARCH("/",P287)))</f>
        <v>plays</v>
      </c>
      <c r="Y287">
        <f t="shared" si="12"/>
        <v>8</v>
      </c>
      <c r="Z287">
        <f t="shared" si="13"/>
        <v>13</v>
      </c>
    </row>
    <row r="288" spans="1:26" ht="43.2" x14ac:dyDescent="0.3">
      <c r="A288">
        <v>4002</v>
      </c>
      <c r="B288" s="3" t="s">
        <v>3998</v>
      </c>
      <c r="C288" s="3" t="s">
        <v>8108</v>
      </c>
      <c r="D288">
        <v>1250</v>
      </c>
      <c r="E288">
        <v>23</v>
      </c>
      <c r="F288" t="s">
        <v>8221</v>
      </c>
      <c r="G288" t="s">
        <v>8224</v>
      </c>
      <c r="H288" t="s">
        <v>8246</v>
      </c>
      <c r="I288">
        <v>1411779761</v>
      </c>
      <c r="J288" s="11">
        <f>(((I288/60)/60)/24)+DATE(1970,1,1)+(-8/24)</f>
        <v>41908.710196759253</v>
      </c>
      <c r="K288">
        <v>1409187761</v>
      </c>
      <c r="L288" s="11">
        <f>(((K288/60)/60)/24)+DATE(1970,1,1)+(-8/24)</f>
        <v>41878.710196759253</v>
      </c>
      <c r="M288" t="b">
        <v>0</v>
      </c>
      <c r="N288">
        <v>4</v>
      </c>
      <c r="O288" t="b">
        <v>0</v>
      </c>
      <c r="P288" t="s">
        <v>8271</v>
      </c>
      <c r="Q288" s="6">
        <f>E288/D288</f>
        <v>1.84E-2</v>
      </c>
      <c r="R288" s="7">
        <f>IFERROR(E288/N288,"N/A")</f>
        <v>5.75</v>
      </c>
      <c r="S288" t="str">
        <f>LEFT(P288,SEARCH("/",P288,1)-1)</f>
        <v>theater</v>
      </c>
      <c r="T288" t="str">
        <f>RIGHT(P288,(LEN(P288)-SEARCH("/",P288)))</f>
        <v>plays</v>
      </c>
      <c r="Y288">
        <f t="shared" si="12"/>
        <v>8</v>
      </c>
      <c r="Z288">
        <f t="shared" si="13"/>
        <v>13</v>
      </c>
    </row>
    <row r="289" spans="1:26" ht="43.2" x14ac:dyDescent="0.3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 s="11">
        <f>(((I289/60)/60)/24)+DATE(1970,1,1)+(-8/24)</f>
        <v>42290.195474537039</v>
      </c>
      <c r="K289">
        <v>1442148089</v>
      </c>
      <c r="L289" s="11">
        <f>(((K289/60)/60)/24)+DATE(1970,1,1)+(-8/24)</f>
        <v>42260.195474537039</v>
      </c>
      <c r="M289" t="b">
        <v>0</v>
      </c>
      <c r="N289">
        <v>0</v>
      </c>
      <c r="O289" t="b">
        <v>0</v>
      </c>
      <c r="P289" t="s">
        <v>8284</v>
      </c>
      <c r="Q289" s="6">
        <f>E289/D289</f>
        <v>0</v>
      </c>
      <c r="R289" s="7" t="str">
        <f>IFERROR(E289/N289,"N/A")</f>
        <v>N/A</v>
      </c>
      <c r="S289" t="str">
        <f>LEFT(P289,SEARCH("/",P289,1)-1)</f>
        <v>food</v>
      </c>
      <c r="T289" t="str">
        <f>RIGHT(P289,(LEN(P289)-SEARCH("/",P289)))</f>
        <v>food trucks</v>
      </c>
      <c r="Y289">
        <f t="shared" si="12"/>
        <v>5</v>
      </c>
      <c r="Z289">
        <f t="shared" si="13"/>
        <v>16</v>
      </c>
    </row>
    <row r="290" spans="1:26" ht="28.8" x14ac:dyDescent="0.3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 s="11">
        <f>(((I290/60)/60)/24)+DATE(1970,1,1)+(-8/24)</f>
        <v>42214.806145833332</v>
      </c>
      <c r="K290">
        <v>1433042451</v>
      </c>
      <c r="L290" s="11">
        <f>(((K290/60)/60)/24)+DATE(1970,1,1)+(-8/24)</f>
        <v>42154.806145833332</v>
      </c>
      <c r="M290" t="b">
        <v>0</v>
      </c>
      <c r="N290">
        <v>0</v>
      </c>
      <c r="O290" t="b">
        <v>0</v>
      </c>
      <c r="P290" t="s">
        <v>8284</v>
      </c>
      <c r="Q290" s="6">
        <f>E290/D290</f>
        <v>0</v>
      </c>
      <c r="R290" s="7" t="str">
        <f>IFERROR(E290/N290,"N/A")</f>
        <v>N/A</v>
      </c>
      <c r="S290" t="str">
        <f>LEFT(P290,SEARCH("/",P290,1)-1)</f>
        <v>food</v>
      </c>
      <c r="T290" t="str">
        <f>RIGHT(P290,(LEN(P290)-SEARCH("/",P290)))</f>
        <v>food trucks</v>
      </c>
      <c r="Y290">
        <f t="shared" si="12"/>
        <v>5</v>
      </c>
      <c r="Z290">
        <f t="shared" si="13"/>
        <v>16</v>
      </c>
    </row>
    <row r="291" spans="1:26" ht="43.2" x14ac:dyDescent="0.3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 s="11">
        <f>(((I291/60)/60)/24)+DATE(1970,1,1)+(-8/24)</f>
        <v>41851.70716435185</v>
      </c>
      <c r="K291">
        <v>1404262699</v>
      </c>
      <c r="L291" s="11">
        <f>(((K291/60)/60)/24)+DATE(1970,1,1)+(-8/24)</f>
        <v>41821.70716435185</v>
      </c>
      <c r="M291" t="b">
        <v>0</v>
      </c>
      <c r="N291">
        <v>0</v>
      </c>
      <c r="O291" t="b">
        <v>0</v>
      </c>
      <c r="P291" t="s">
        <v>8284</v>
      </c>
      <c r="Q291" s="6">
        <f>E291/D291</f>
        <v>0</v>
      </c>
      <c r="R291" s="7" t="str">
        <f>IFERROR(E291/N291,"N/A")</f>
        <v>N/A</v>
      </c>
      <c r="S291" t="str">
        <f>LEFT(P291,SEARCH("/",P291,1)-1)</f>
        <v>food</v>
      </c>
      <c r="T291" t="str">
        <f>RIGHT(P291,(LEN(P291)-SEARCH("/",P291)))</f>
        <v>food trucks</v>
      </c>
      <c r="Y291">
        <f t="shared" si="12"/>
        <v>5</v>
      </c>
      <c r="Z291">
        <f t="shared" si="13"/>
        <v>16</v>
      </c>
    </row>
    <row r="292" spans="1:26" ht="43.2" x14ac:dyDescent="0.3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 s="11">
        <f>(((I292/60)/60)/24)+DATE(1970,1,1)+(-8/24)</f>
        <v>41872.647546296292</v>
      </c>
      <c r="K292">
        <v>1406071948</v>
      </c>
      <c r="L292" s="11">
        <f>(((K292/60)/60)/24)+DATE(1970,1,1)+(-8/24)</f>
        <v>41842.647546296292</v>
      </c>
      <c r="M292" t="b">
        <v>0</v>
      </c>
      <c r="N292">
        <v>0</v>
      </c>
      <c r="O292" t="b">
        <v>0</v>
      </c>
      <c r="P292" t="s">
        <v>8284</v>
      </c>
      <c r="Q292" s="6">
        <f>E292/D292</f>
        <v>0</v>
      </c>
      <c r="R292" s="7" t="str">
        <f>IFERROR(E292/N292,"N/A")</f>
        <v>N/A</v>
      </c>
      <c r="S292" t="str">
        <f>LEFT(P292,SEARCH("/",P292,1)-1)</f>
        <v>food</v>
      </c>
      <c r="T292" t="str">
        <f>RIGHT(P292,(LEN(P292)-SEARCH("/",P292)))</f>
        <v>food trucks</v>
      </c>
      <c r="Y292">
        <f t="shared" si="12"/>
        <v>5</v>
      </c>
      <c r="Z292">
        <f t="shared" si="13"/>
        <v>16</v>
      </c>
    </row>
    <row r="293" spans="1:26" ht="43.2" x14ac:dyDescent="0.3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 s="11">
        <f>(((I293/60)/60)/24)+DATE(1970,1,1)+(-8/24)</f>
        <v>42106.786076388882</v>
      </c>
      <c r="K293">
        <v>1426301517</v>
      </c>
      <c r="L293" s="11">
        <f>(((K293/60)/60)/24)+DATE(1970,1,1)+(-8/24)</f>
        <v>42076.786076388882</v>
      </c>
      <c r="M293" t="b">
        <v>0</v>
      </c>
      <c r="N293">
        <v>0</v>
      </c>
      <c r="O293" t="b">
        <v>0</v>
      </c>
      <c r="P293" t="s">
        <v>8284</v>
      </c>
      <c r="Q293" s="6">
        <f>E293/D293</f>
        <v>0</v>
      </c>
      <c r="R293" s="7" t="str">
        <f>IFERROR(E293/N293,"N/A")</f>
        <v>N/A</v>
      </c>
      <c r="S293" t="str">
        <f>LEFT(P293,SEARCH("/",P293,1)-1)</f>
        <v>food</v>
      </c>
      <c r="T293" t="str">
        <f>RIGHT(P293,(LEN(P293)-SEARCH("/",P293)))</f>
        <v>food trucks</v>
      </c>
      <c r="Y293">
        <f t="shared" si="12"/>
        <v>5</v>
      </c>
      <c r="Z293">
        <f t="shared" si="13"/>
        <v>16</v>
      </c>
    </row>
    <row r="294" spans="1:26" ht="43.2" x14ac:dyDescent="0.3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 s="11">
        <f>(((I294/60)/60)/24)+DATE(1970,1,1)+(-8/24)</f>
        <v>41874.258668981478</v>
      </c>
      <c r="K294">
        <v>1404915149</v>
      </c>
      <c r="L294" s="11">
        <f>(((K294/60)/60)/24)+DATE(1970,1,1)+(-8/24)</f>
        <v>41829.258668981478</v>
      </c>
      <c r="M294" t="b">
        <v>0</v>
      </c>
      <c r="N294">
        <v>0</v>
      </c>
      <c r="O294" t="b">
        <v>0</v>
      </c>
      <c r="P294" t="s">
        <v>8284</v>
      </c>
      <c r="Q294" s="6">
        <f>E294/D294</f>
        <v>0</v>
      </c>
      <c r="R294" s="7" t="str">
        <f>IFERROR(E294/N294,"N/A")</f>
        <v>N/A</v>
      </c>
      <c r="S294" t="str">
        <f>LEFT(P294,SEARCH("/",P294,1)-1)</f>
        <v>food</v>
      </c>
      <c r="T294" t="str">
        <f>RIGHT(P294,(LEN(P294)-SEARCH("/",P294)))</f>
        <v>food trucks</v>
      </c>
      <c r="Y294">
        <f t="shared" si="12"/>
        <v>5</v>
      </c>
      <c r="Z294">
        <f t="shared" si="13"/>
        <v>16</v>
      </c>
    </row>
    <row r="295" spans="1:26" ht="43.2" x14ac:dyDescent="0.3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 s="11">
        <f>(((I295/60)/60)/24)+DATE(1970,1,1)+(-8/24)</f>
        <v>42508.492418981477</v>
      </c>
      <c r="K295">
        <v>1461786545</v>
      </c>
      <c r="L295" s="11">
        <f>(((K295/60)/60)/24)+DATE(1970,1,1)+(-8/24)</f>
        <v>42487.492418981477</v>
      </c>
      <c r="M295" t="b">
        <v>0</v>
      </c>
      <c r="N295">
        <v>0</v>
      </c>
      <c r="O295" t="b">
        <v>0</v>
      </c>
      <c r="P295" t="s">
        <v>8284</v>
      </c>
      <c r="Q295" s="6">
        <f>E295/D295</f>
        <v>0</v>
      </c>
      <c r="R295" s="7" t="str">
        <f>IFERROR(E295/N295,"N/A")</f>
        <v>N/A</v>
      </c>
      <c r="S295" t="str">
        <f>LEFT(P295,SEARCH("/",P295,1)-1)</f>
        <v>food</v>
      </c>
      <c r="T295" t="str">
        <f>RIGHT(P295,(LEN(P295)-SEARCH("/",P295)))</f>
        <v>food trucks</v>
      </c>
      <c r="Y295">
        <f t="shared" si="12"/>
        <v>5</v>
      </c>
      <c r="Z295">
        <f t="shared" si="13"/>
        <v>16</v>
      </c>
    </row>
    <row r="296" spans="1:26" ht="43.2" x14ac:dyDescent="0.3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 s="11">
        <f>(((I296/60)/60)/24)+DATE(1970,1,1)+(-8/24)</f>
        <v>42015.77539351851</v>
      </c>
      <c r="K296">
        <v>1418438194</v>
      </c>
      <c r="L296" s="11">
        <f>(((K296/60)/60)/24)+DATE(1970,1,1)+(-8/24)</f>
        <v>41985.77539351851</v>
      </c>
      <c r="M296" t="b">
        <v>0</v>
      </c>
      <c r="N296">
        <v>0</v>
      </c>
      <c r="O296" t="b">
        <v>0</v>
      </c>
      <c r="P296" t="s">
        <v>8284</v>
      </c>
      <c r="Q296" s="6">
        <f>E296/D296</f>
        <v>0</v>
      </c>
      <c r="R296" s="7" t="str">
        <f>IFERROR(E296/N296,"N/A")</f>
        <v>N/A</v>
      </c>
      <c r="S296" t="str">
        <f>LEFT(P296,SEARCH("/",P296,1)-1)</f>
        <v>food</v>
      </c>
      <c r="T296" t="str">
        <f>RIGHT(P296,(LEN(P296)-SEARCH("/",P296)))</f>
        <v>food trucks</v>
      </c>
      <c r="Y296">
        <f t="shared" si="12"/>
        <v>5</v>
      </c>
      <c r="Z296">
        <f t="shared" si="13"/>
        <v>16</v>
      </c>
    </row>
    <row r="297" spans="1:26" ht="28.8" x14ac:dyDescent="0.3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 s="11">
        <f>(((I297/60)/60)/24)+DATE(1970,1,1)+(-8/24)</f>
        <v>42104.634803240733</v>
      </c>
      <c r="K297">
        <v>1424823247</v>
      </c>
      <c r="L297" s="11">
        <f>(((K297/60)/60)/24)+DATE(1970,1,1)+(-8/24)</f>
        <v>42059.676469907405</v>
      </c>
      <c r="M297" t="b">
        <v>0</v>
      </c>
      <c r="N297">
        <v>0</v>
      </c>
      <c r="O297" t="b">
        <v>0</v>
      </c>
      <c r="P297" t="s">
        <v>8284</v>
      </c>
      <c r="Q297" s="6">
        <f>E297/D297</f>
        <v>0</v>
      </c>
      <c r="R297" s="7" t="str">
        <f>IFERROR(E297/N297,"N/A")</f>
        <v>N/A</v>
      </c>
      <c r="S297" t="str">
        <f>LEFT(P297,SEARCH("/",P297,1)-1)</f>
        <v>food</v>
      </c>
      <c r="T297" t="str">
        <f>RIGHT(P297,(LEN(P297)-SEARCH("/",P297)))</f>
        <v>food trucks</v>
      </c>
      <c r="Y297">
        <f t="shared" si="12"/>
        <v>5</v>
      </c>
      <c r="Z297">
        <f t="shared" si="13"/>
        <v>16</v>
      </c>
    </row>
    <row r="298" spans="1:26" ht="43.2" x14ac:dyDescent="0.3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 s="11">
        <f>(((I298/60)/60)/24)+DATE(1970,1,1)+(-8/24)</f>
        <v>41855.487233796295</v>
      </c>
      <c r="K298">
        <v>1405021297</v>
      </c>
      <c r="L298" s="11">
        <f>(((K298/60)/60)/24)+DATE(1970,1,1)+(-8/24)</f>
        <v>41830.487233796295</v>
      </c>
      <c r="M298" t="b">
        <v>0</v>
      </c>
      <c r="N298">
        <v>0</v>
      </c>
      <c r="O298" t="b">
        <v>0</v>
      </c>
      <c r="P298" t="s">
        <v>8284</v>
      </c>
      <c r="Q298" s="6">
        <f>E298/D298</f>
        <v>0</v>
      </c>
      <c r="R298" s="7" t="str">
        <f>IFERROR(E298/N298,"N/A")</f>
        <v>N/A</v>
      </c>
      <c r="S298" t="str">
        <f>LEFT(P298,SEARCH("/",P298,1)-1)</f>
        <v>food</v>
      </c>
      <c r="T298" t="str">
        <f>RIGHT(P298,(LEN(P298)-SEARCH("/",P298)))</f>
        <v>food trucks</v>
      </c>
      <c r="Y298">
        <f t="shared" si="12"/>
        <v>5</v>
      </c>
      <c r="Z298">
        <f t="shared" si="13"/>
        <v>16</v>
      </c>
    </row>
    <row r="299" spans="1:26" ht="57.6" x14ac:dyDescent="0.3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 s="11">
        <f>(((I299/60)/60)/24)+DATE(1970,1,1)+(-8/24)</f>
        <v>42286.374999999993</v>
      </c>
      <c r="K299">
        <v>1440203579</v>
      </c>
      <c r="L299" s="11">
        <f>(((K299/60)/60)/24)+DATE(1970,1,1)+(-8/24)</f>
        <v>42237.689571759263</v>
      </c>
      <c r="M299" t="b">
        <v>0</v>
      </c>
      <c r="N299">
        <v>0</v>
      </c>
      <c r="O299" t="b">
        <v>0</v>
      </c>
      <c r="P299" t="s">
        <v>8284</v>
      </c>
      <c r="Q299" s="6">
        <f>E299/D299</f>
        <v>0</v>
      </c>
      <c r="R299" s="7" t="str">
        <f>IFERROR(E299/N299,"N/A")</f>
        <v>N/A</v>
      </c>
      <c r="S299" t="str">
        <f>LEFT(P299,SEARCH("/",P299,1)-1)</f>
        <v>food</v>
      </c>
      <c r="T299" t="str">
        <f>RIGHT(P299,(LEN(P299)-SEARCH("/",P299)))</f>
        <v>food trucks</v>
      </c>
      <c r="Y299">
        <f t="shared" si="12"/>
        <v>5</v>
      </c>
      <c r="Z299">
        <f t="shared" si="13"/>
        <v>16</v>
      </c>
    </row>
    <row r="300" spans="1:26" ht="43.2" x14ac:dyDescent="0.3">
      <c r="A300">
        <v>4069</v>
      </c>
      <c r="B300" s="3" t="s">
        <v>4065</v>
      </c>
      <c r="C300" s="3" t="s">
        <v>8172</v>
      </c>
      <c r="D300">
        <v>1250</v>
      </c>
      <c r="E300">
        <v>430</v>
      </c>
      <c r="F300" t="s">
        <v>8221</v>
      </c>
      <c r="G300" t="s">
        <v>8225</v>
      </c>
      <c r="H300" t="s">
        <v>8247</v>
      </c>
      <c r="I300">
        <v>1425124800</v>
      </c>
      <c r="J300" s="11">
        <f>(((I300/60)/60)/24)+DATE(1970,1,1)+(-8/24)</f>
        <v>42063.166666666664</v>
      </c>
      <c r="K300">
        <v>1421596356</v>
      </c>
      <c r="L300" s="11">
        <f>(((K300/60)/60)/24)+DATE(1970,1,1)+(-8/24)</f>
        <v>42022.328194444439</v>
      </c>
      <c r="M300" t="b">
        <v>0</v>
      </c>
      <c r="N300">
        <v>13</v>
      </c>
      <c r="O300" t="b">
        <v>0</v>
      </c>
      <c r="P300" t="s">
        <v>8271</v>
      </c>
      <c r="Q300" s="6">
        <f>E300/D300</f>
        <v>0.34399999999999997</v>
      </c>
      <c r="R300" s="7">
        <f>IFERROR(E300/N300,"N/A")</f>
        <v>33.07692307692308</v>
      </c>
      <c r="S300" t="str">
        <f>LEFT(P300,SEARCH("/",P300,1)-1)</f>
        <v>theater</v>
      </c>
      <c r="T300" t="str">
        <f>RIGHT(P300,(LEN(P300)-SEARCH("/",P300)))</f>
        <v>plays</v>
      </c>
      <c r="Y300">
        <f t="shared" si="12"/>
        <v>8</v>
      </c>
      <c r="Z300">
        <f t="shared" si="13"/>
        <v>13</v>
      </c>
    </row>
    <row r="301" spans="1:26" ht="43.2" x14ac:dyDescent="0.3">
      <c r="A301">
        <v>3998</v>
      </c>
      <c r="B301" s="3" t="s">
        <v>3994</v>
      </c>
      <c r="C301" s="3" t="s">
        <v>8104</v>
      </c>
      <c r="D301">
        <v>1250</v>
      </c>
      <c r="E301">
        <v>715</v>
      </c>
      <c r="F301" t="s">
        <v>8221</v>
      </c>
      <c r="G301" t="s">
        <v>8224</v>
      </c>
      <c r="H301" t="s">
        <v>8246</v>
      </c>
      <c r="I301">
        <v>1427580426</v>
      </c>
      <c r="J301" s="11">
        <f>(((I301/60)/60)/24)+DATE(1970,1,1)+(-8/24)</f>
        <v>42091.588263888887</v>
      </c>
      <c r="K301">
        <v>1424992026</v>
      </c>
      <c r="L301" s="11">
        <f>(((K301/60)/60)/24)+DATE(1970,1,1)+(-8/24)</f>
        <v>42061.629930555551</v>
      </c>
      <c r="M301" t="b">
        <v>0</v>
      </c>
      <c r="N301">
        <v>12</v>
      </c>
      <c r="O301" t="b">
        <v>0</v>
      </c>
      <c r="P301" t="s">
        <v>8271</v>
      </c>
      <c r="Q301" s="6">
        <f>E301/D301</f>
        <v>0.57199999999999995</v>
      </c>
      <c r="R301" s="7">
        <f>IFERROR(E301/N301,"N/A")</f>
        <v>59.583333333333336</v>
      </c>
      <c r="S301" t="str">
        <f>LEFT(P301,SEARCH("/",P301,1)-1)</f>
        <v>theater</v>
      </c>
      <c r="T301" t="str">
        <f>RIGHT(P301,(LEN(P301)-SEARCH("/",P301)))</f>
        <v>plays</v>
      </c>
      <c r="Y301">
        <f t="shared" si="12"/>
        <v>8</v>
      </c>
      <c r="Z301">
        <f t="shared" si="13"/>
        <v>13</v>
      </c>
    </row>
    <row r="302" spans="1:26" ht="43.2" x14ac:dyDescent="0.3">
      <c r="A302">
        <v>1728</v>
      </c>
      <c r="B302" s="3" t="s">
        <v>1729</v>
      </c>
      <c r="C302" s="3" t="s">
        <v>5838</v>
      </c>
      <c r="D302">
        <v>1250</v>
      </c>
      <c r="E302">
        <v>855</v>
      </c>
      <c r="F302" t="s">
        <v>8221</v>
      </c>
      <c r="G302" t="s">
        <v>8224</v>
      </c>
      <c r="H302" t="s">
        <v>8246</v>
      </c>
      <c r="I302">
        <v>1445439674</v>
      </c>
      <c r="J302" s="11">
        <f>(((I302/60)/60)/24)+DATE(1970,1,1)+(-8/24)</f>
        <v>42298.292523148142</v>
      </c>
      <c r="K302">
        <v>1442847674</v>
      </c>
      <c r="L302" s="11">
        <f>(((K302/60)/60)/24)+DATE(1970,1,1)+(-8/24)</f>
        <v>42268.292523148142</v>
      </c>
      <c r="M302" t="b">
        <v>0</v>
      </c>
      <c r="N302">
        <v>7</v>
      </c>
      <c r="O302" t="b">
        <v>0</v>
      </c>
      <c r="P302" t="s">
        <v>8293</v>
      </c>
      <c r="Q302" s="6">
        <f>E302/D302</f>
        <v>0.68400000000000005</v>
      </c>
      <c r="R302" s="7">
        <f>IFERROR(E302/N302,"N/A")</f>
        <v>122.14285714285714</v>
      </c>
      <c r="S302" t="str">
        <f>LEFT(P302,SEARCH("/",P302,1)-1)</f>
        <v>music</v>
      </c>
      <c r="T302" t="str">
        <f>RIGHT(P302,(LEN(P302)-SEARCH("/",P302)))</f>
        <v>faith</v>
      </c>
      <c r="Y302">
        <f t="shared" si="12"/>
        <v>6</v>
      </c>
      <c r="Z302">
        <f t="shared" si="13"/>
        <v>11</v>
      </c>
    </row>
    <row r="303" spans="1:26" ht="43.2" x14ac:dyDescent="0.3">
      <c r="A303">
        <v>3976</v>
      </c>
      <c r="B303" s="3" t="s">
        <v>3973</v>
      </c>
      <c r="C303" s="3" t="s">
        <v>8083</v>
      </c>
      <c r="D303">
        <v>1300</v>
      </c>
      <c r="E303">
        <v>620</v>
      </c>
      <c r="F303" t="s">
        <v>8221</v>
      </c>
      <c r="G303" t="s">
        <v>8224</v>
      </c>
      <c r="H303" t="s">
        <v>8246</v>
      </c>
      <c r="I303">
        <v>1406876400</v>
      </c>
      <c r="J303" s="11">
        <f>(((I303/60)/60)/24)+DATE(1970,1,1)+(-8/24)</f>
        <v>41851.958333333328</v>
      </c>
      <c r="K303">
        <v>1405024561</v>
      </c>
      <c r="L303" s="11">
        <f>(((K303/60)/60)/24)+DATE(1970,1,1)+(-8/24)</f>
        <v>41830.525011574071</v>
      </c>
      <c r="M303" t="b">
        <v>0</v>
      </c>
      <c r="N303">
        <v>10</v>
      </c>
      <c r="O303" t="b">
        <v>0</v>
      </c>
      <c r="P303" t="s">
        <v>8271</v>
      </c>
      <c r="Q303" s="6">
        <f>E303/D303</f>
        <v>0.47692307692307695</v>
      </c>
      <c r="R303" s="7">
        <f>IFERROR(E303/N303,"N/A")</f>
        <v>62</v>
      </c>
      <c r="S303" t="str">
        <f>LEFT(P303,SEARCH("/",P303,1)-1)</f>
        <v>theater</v>
      </c>
      <c r="T303" t="str">
        <f>RIGHT(P303,(LEN(P303)-SEARCH("/",P303)))</f>
        <v>plays</v>
      </c>
      <c r="Y303">
        <f t="shared" si="12"/>
        <v>8</v>
      </c>
      <c r="Z303">
        <f t="shared" si="13"/>
        <v>13</v>
      </c>
    </row>
    <row r="304" spans="1:26" ht="43.2" x14ac:dyDescent="0.3">
      <c r="A304">
        <v>936</v>
      </c>
      <c r="B304" s="3" t="s">
        <v>937</v>
      </c>
      <c r="C304" s="3" t="s">
        <v>5046</v>
      </c>
      <c r="D304">
        <v>1400</v>
      </c>
      <c r="E304">
        <v>0</v>
      </c>
      <c r="F304" t="s">
        <v>8221</v>
      </c>
      <c r="G304" t="s">
        <v>8224</v>
      </c>
      <c r="H304" t="s">
        <v>8246</v>
      </c>
      <c r="I304">
        <v>1326916800</v>
      </c>
      <c r="J304" s="11">
        <f>(((I304/60)/60)/24)+DATE(1970,1,1)+(-8/24)</f>
        <v>40926.5</v>
      </c>
      <c r="K304">
        <v>1323131689</v>
      </c>
      <c r="L304" s="11">
        <f>(((K304/60)/60)/24)+DATE(1970,1,1)+(-8/24)</f>
        <v>40882.690844907404</v>
      </c>
      <c r="M304" t="b">
        <v>0</v>
      </c>
      <c r="N304">
        <v>0</v>
      </c>
      <c r="O304" t="b">
        <v>0</v>
      </c>
      <c r="P304" t="s">
        <v>8278</v>
      </c>
      <c r="Q304" s="6">
        <f>E304/D304</f>
        <v>0</v>
      </c>
      <c r="R304" s="7" t="str">
        <f>IFERROR(E304/N304,"N/A")</f>
        <v>N/A</v>
      </c>
      <c r="S304" t="str">
        <f>LEFT(P304,SEARCH("/",P304,1)-1)</f>
        <v>music</v>
      </c>
      <c r="T304" t="str">
        <f>RIGHT(P304,(LEN(P304)-SEARCH("/",P304)))</f>
        <v>jazz</v>
      </c>
      <c r="Y304">
        <f t="shared" si="12"/>
        <v>6</v>
      </c>
      <c r="Z304">
        <f t="shared" si="13"/>
        <v>10</v>
      </c>
    </row>
    <row r="305" spans="1:26" ht="57.6" x14ac:dyDescent="0.3">
      <c r="A305">
        <v>3962</v>
      </c>
      <c r="B305" s="3" t="s">
        <v>3959</v>
      </c>
      <c r="C305" s="3" t="s">
        <v>8069</v>
      </c>
      <c r="D305">
        <v>1400</v>
      </c>
      <c r="E305">
        <v>45</v>
      </c>
      <c r="F305" t="s">
        <v>8221</v>
      </c>
      <c r="G305" t="s">
        <v>8225</v>
      </c>
      <c r="H305" t="s">
        <v>8247</v>
      </c>
      <c r="I305">
        <v>1448722494</v>
      </c>
      <c r="J305" s="11">
        <f>(((I305/60)/60)/24)+DATE(1970,1,1)+(-8/24)</f>
        <v>42336.288124999999</v>
      </c>
      <c r="K305">
        <v>1446562494</v>
      </c>
      <c r="L305" s="11">
        <f>(((K305/60)/60)/24)+DATE(1970,1,1)+(-8/24)</f>
        <v>42311.288124999999</v>
      </c>
      <c r="M305" t="b">
        <v>0</v>
      </c>
      <c r="N305">
        <v>3</v>
      </c>
      <c r="O305" t="b">
        <v>0</v>
      </c>
      <c r="P305" t="s">
        <v>8271</v>
      </c>
      <c r="Q305" s="6">
        <f>E305/D305</f>
        <v>3.214285714285714E-2</v>
      </c>
      <c r="R305" s="7">
        <f>IFERROR(E305/N305,"N/A")</f>
        <v>15</v>
      </c>
      <c r="S305" t="str">
        <f>LEFT(P305,SEARCH("/",P305,1)-1)</f>
        <v>theater</v>
      </c>
      <c r="T305" t="str">
        <f>RIGHT(P305,(LEN(P305)-SEARCH("/",P305)))</f>
        <v>plays</v>
      </c>
      <c r="Y305">
        <f t="shared" si="12"/>
        <v>8</v>
      </c>
      <c r="Z305">
        <f t="shared" si="13"/>
        <v>13</v>
      </c>
    </row>
    <row r="306" spans="1:26" ht="43.2" x14ac:dyDescent="0.3">
      <c r="A306">
        <v>176</v>
      </c>
      <c r="B306" s="3" t="s">
        <v>178</v>
      </c>
      <c r="C306" s="3" t="s">
        <v>4286</v>
      </c>
      <c r="D306">
        <v>1500</v>
      </c>
      <c r="E306">
        <v>0</v>
      </c>
      <c r="F306" t="s">
        <v>8221</v>
      </c>
      <c r="G306" t="s">
        <v>8224</v>
      </c>
      <c r="H306" t="s">
        <v>8246</v>
      </c>
      <c r="I306">
        <v>1438803999</v>
      </c>
      <c r="J306" s="11">
        <f>(((I306/60)/60)/24)+DATE(1970,1,1)+(-8/24)</f>
        <v>42221.490729166668</v>
      </c>
      <c r="K306">
        <v>1436211999</v>
      </c>
      <c r="L306" s="11">
        <f>(((K306/60)/60)/24)+DATE(1970,1,1)+(-8/24)</f>
        <v>42191.490729166668</v>
      </c>
      <c r="M306" t="b">
        <v>0</v>
      </c>
      <c r="N306">
        <v>0</v>
      </c>
      <c r="O306" t="b">
        <v>0</v>
      </c>
      <c r="P306" t="s">
        <v>8268</v>
      </c>
      <c r="Q306" s="6">
        <f>E306/D306</f>
        <v>0</v>
      </c>
      <c r="R306" s="7" t="str">
        <f>IFERROR(E306/N306,"N/A")</f>
        <v>N/A</v>
      </c>
      <c r="S306" t="str">
        <f>LEFT(P306,SEARCH("/",P306,1)-1)</f>
        <v>film &amp; video</v>
      </c>
      <c r="T306" t="str">
        <f>RIGHT(P306,(LEN(P306)-SEARCH("/",P306)))</f>
        <v>drama</v>
      </c>
      <c r="Y306">
        <f t="shared" si="12"/>
        <v>13</v>
      </c>
      <c r="Z306">
        <f t="shared" si="13"/>
        <v>18</v>
      </c>
    </row>
    <row r="307" spans="1:26" ht="43.2" x14ac:dyDescent="0.3">
      <c r="A307">
        <v>188</v>
      </c>
      <c r="B307" s="3" t="s">
        <v>190</v>
      </c>
      <c r="C307" s="3" t="s">
        <v>4298</v>
      </c>
      <c r="D307">
        <v>1500</v>
      </c>
      <c r="E307">
        <v>0</v>
      </c>
      <c r="F307" t="s">
        <v>8221</v>
      </c>
      <c r="G307" t="s">
        <v>8224</v>
      </c>
      <c r="H307" t="s">
        <v>8246</v>
      </c>
      <c r="I307">
        <v>1409891015</v>
      </c>
      <c r="J307" s="11">
        <f>(((I307/60)/60)/24)+DATE(1970,1,1)+(-8/24)</f>
        <v>41886.849710648145</v>
      </c>
      <c r="K307">
        <v>1407299015</v>
      </c>
      <c r="L307" s="11">
        <f>(((K307/60)/60)/24)+DATE(1970,1,1)+(-8/24)</f>
        <v>41856.849710648145</v>
      </c>
      <c r="M307" t="b">
        <v>0</v>
      </c>
      <c r="N307">
        <v>0</v>
      </c>
      <c r="O307" t="b">
        <v>0</v>
      </c>
      <c r="P307" t="s">
        <v>8268</v>
      </c>
      <c r="Q307" s="6">
        <f>E307/D307</f>
        <v>0</v>
      </c>
      <c r="R307" s="7" t="str">
        <f>IFERROR(E307/N307,"N/A")</f>
        <v>N/A</v>
      </c>
      <c r="S307" t="str">
        <f>LEFT(P307,SEARCH("/",P307,1)-1)</f>
        <v>film &amp; video</v>
      </c>
      <c r="T307" t="str">
        <f>RIGHT(P307,(LEN(P307)-SEARCH("/",P307)))</f>
        <v>drama</v>
      </c>
      <c r="Y307">
        <f t="shared" si="12"/>
        <v>13</v>
      </c>
      <c r="Z307">
        <f t="shared" si="13"/>
        <v>18</v>
      </c>
    </row>
    <row r="308" spans="1:26" ht="57.6" x14ac:dyDescent="0.3">
      <c r="A308">
        <v>477</v>
      </c>
      <c r="B308" s="3" t="s">
        <v>478</v>
      </c>
      <c r="C308" s="3" t="s">
        <v>4587</v>
      </c>
      <c r="D308">
        <v>1500</v>
      </c>
      <c r="E308">
        <v>0</v>
      </c>
      <c r="F308" t="s">
        <v>8221</v>
      </c>
      <c r="G308" t="s">
        <v>8224</v>
      </c>
      <c r="H308" t="s">
        <v>8246</v>
      </c>
      <c r="I308">
        <v>1337371334</v>
      </c>
      <c r="J308" s="11">
        <f>(((I308/60)/60)/24)+DATE(1970,1,1)+(-8/24)</f>
        <v>41047.501550925925</v>
      </c>
      <c r="K308">
        <v>1332187334</v>
      </c>
      <c r="L308" s="11">
        <f>(((K308/60)/60)/24)+DATE(1970,1,1)+(-8/24)</f>
        <v>40987.501550925925</v>
      </c>
      <c r="M308" t="b">
        <v>0</v>
      </c>
      <c r="N308">
        <v>0</v>
      </c>
      <c r="O308" t="b">
        <v>0</v>
      </c>
      <c r="P308" t="s">
        <v>8270</v>
      </c>
      <c r="Q308" s="6">
        <f>E308/D308</f>
        <v>0</v>
      </c>
      <c r="R308" s="7" t="str">
        <f>IFERROR(E308/N308,"N/A")</f>
        <v>N/A</v>
      </c>
      <c r="S308" t="str">
        <f>LEFT(P308,SEARCH("/",P308,1)-1)</f>
        <v>film &amp; video</v>
      </c>
      <c r="T308" t="str">
        <f>RIGHT(P308,(LEN(P308)-SEARCH("/",P308)))</f>
        <v>animation</v>
      </c>
      <c r="Y308">
        <f t="shared" si="12"/>
        <v>13</v>
      </c>
      <c r="Z308">
        <f t="shared" si="13"/>
        <v>22</v>
      </c>
    </row>
    <row r="309" spans="1:26" ht="43.2" x14ac:dyDescent="0.3">
      <c r="A309">
        <v>914</v>
      </c>
      <c r="B309" s="3" t="s">
        <v>915</v>
      </c>
      <c r="C309" s="3" t="s">
        <v>5024</v>
      </c>
      <c r="D309">
        <v>1500</v>
      </c>
      <c r="E309">
        <v>0</v>
      </c>
      <c r="F309" t="s">
        <v>8221</v>
      </c>
      <c r="G309" t="s">
        <v>8224</v>
      </c>
      <c r="H309" t="s">
        <v>8246</v>
      </c>
      <c r="I309">
        <v>1345918747</v>
      </c>
      <c r="J309" s="11">
        <f>(((I309/60)/60)/24)+DATE(1970,1,1)+(-8/24)</f>
        <v>41146.429942129631</v>
      </c>
      <c r="K309">
        <v>1343326747</v>
      </c>
      <c r="L309" s="11">
        <f>(((K309/60)/60)/24)+DATE(1970,1,1)+(-8/24)</f>
        <v>41116.429942129631</v>
      </c>
      <c r="M309" t="b">
        <v>0</v>
      </c>
      <c r="N309">
        <v>0</v>
      </c>
      <c r="O309" t="b">
        <v>0</v>
      </c>
      <c r="P309" t="s">
        <v>8278</v>
      </c>
      <c r="Q309" s="6">
        <f>E309/D309</f>
        <v>0</v>
      </c>
      <c r="R309" s="7" t="str">
        <f>IFERROR(E309/N309,"N/A")</f>
        <v>N/A</v>
      </c>
      <c r="S309" t="str">
        <f>LEFT(P309,SEARCH("/",P309,1)-1)</f>
        <v>music</v>
      </c>
      <c r="T309" t="str">
        <f>RIGHT(P309,(LEN(P309)-SEARCH("/",P309)))</f>
        <v>jazz</v>
      </c>
      <c r="Y309">
        <f t="shared" si="12"/>
        <v>6</v>
      </c>
      <c r="Z309">
        <f t="shared" si="13"/>
        <v>10</v>
      </c>
    </row>
    <row r="310" spans="1:26" ht="43.2" x14ac:dyDescent="0.3">
      <c r="A310">
        <v>1442</v>
      </c>
      <c r="B310" s="3" t="s">
        <v>1443</v>
      </c>
      <c r="C310" s="3" t="s">
        <v>5552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1464190158</v>
      </c>
      <c r="J310" s="11">
        <f>(((I310/60)/60)/24)+DATE(1970,1,1)+(-8/24)</f>
        <v>42515.312013888884</v>
      </c>
      <c r="K310">
        <v>1461598158</v>
      </c>
      <c r="L310" s="11">
        <f>(((K310/60)/60)/24)+DATE(1970,1,1)+(-8/24)</f>
        <v>42485.312013888884</v>
      </c>
      <c r="M310" t="b">
        <v>0</v>
      </c>
      <c r="N310">
        <v>0</v>
      </c>
      <c r="O310" t="b">
        <v>0</v>
      </c>
      <c r="P310" t="s">
        <v>8287</v>
      </c>
      <c r="Q310" s="6">
        <f>E310/D310</f>
        <v>0</v>
      </c>
      <c r="R310" s="7" t="str">
        <f>IFERROR(E310/N310,"N/A")</f>
        <v>N/A</v>
      </c>
      <c r="S310" t="str">
        <f>LEFT(P310,SEARCH("/",P310,1)-1)</f>
        <v>publishing</v>
      </c>
      <c r="T310" t="str">
        <f>RIGHT(P310,(LEN(P310)-SEARCH("/",P310)))</f>
        <v>translations</v>
      </c>
      <c r="Y310">
        <f t="shared" si="12"/>
        <v>11</v>
      </c>
      <c r="Z310">
        <f t="shared" si="13"/>
        <v>23</v>
      </c>
    </row>
    <row r="311" spans="1:26" ht="43.2" x14ac:dyDescent="0.3">
      <c r="A311">
        <v>1496</v>
      </c>
      <c r="B311" s="3" t="s">
        <v>1497</v>
      </c>
      <c r="C311" s="3" t="s">
        <v>5606</v>
      </c>
      <c r="D311">
        <v>1500</v>
      </c>
      <c r="E311">
        <v>0</v>
      </c>
      <c r="F311" t="s">
        <v>8221</v>
      </c>
      <c r="G311" t="s">
        <v>8224</v>
      </c>
      <c r="H311" t="s">
        <v>8246</v>
      </c>
      <c r="I311">
        <v>1410866659</v>
      </c>
      <c r="J311" s="11">
        <f>(((I311/60)/60)/24)+DATE(1970,1,1)+(-8/24)</f>
        <v>41898.141886574071</v>
      </c>
      <c r="K311">
        <v>1405682659</v>
      </c>
      <c r="L311" s="11">
        <f>(((K311/60)/60)/24)+DATE(1970,1,1)+(-8/24)</f>
        <v>41838.141886574071</v>
      </c>
      <c r="M311" t="b">
        <v>0</v>
      </c>
      <c r="N311">
        <v>0</v>
      </c>
      <c r="O311" t="b">
        <v>0</v>
      </c>
      <c r="P311" t="s">
        <v>8275</v>
      </c>
      <c r="Q311" s="6">
        <f>E311/D311</f>
        <v>0</v>
      </c>
      <c r="R311" s="7" t="str">
        <f>IFERROR(E311/N311,"N/A")</f>
        <v>N/A</v>
      </c>
      <c r="S311" t="str">
        <f>LEFT(P311,SEARCH("/",P311,1)-1)</f>
        <v>publishing</v>
      </c>
      <c r="T311" t="str">
        <f>RIGHT(P311,(LEN(P311)-SEARCH("/",P311)))</f>
        <v>fiction</v>
      </c>
      <c r="Y311">
        <f t="shared" si="12"/>
        <v>11</v>
      </c>
      <c r="Z311">
        <f t="shared" si="13"/>
        <v>18</v>
      </c>
    </row>
    <row r="312" spans="1:26" ht="28.8" x14ac:dyDescent="0.3">
      <c r="A312">
        <v>1586</v>
      </c>
      <c r="B312" s="3" t="s">
        <v>1587</v>
      </c>
      <c r="C312" s="3" t="s">
        <v>5696</v>
      </c>
      <c r="D312">
        <v>1500</v>
      </c>
      <c r="E312">
        <v>0</v>
      </c>
      <c r="F312" t="s">
        <v>8221</v>
      </c>
      <c r="G312" t="s">
        <v>8224</v>
      </c>
      <c r="H312" t="s">
        <v>8246</v>
      </c>
      <c r="I312">
        <v>1428197422</v>
      </c>
      <c r="J312" s="11">
        <f>(((I312/60)/60)/24)+DATE(1970,1,1)+(-8/24)</f>
        <v>42098.729421296295</v>
      </c>
      <c r="K312">
        <v>1425609022</v>
      </c>
      <c r="L312" s="11">
        <f>(((K312/60)/60)/24)+DATE(1970,1,1)+(-8/24)</f>
        <v>42068.771087962967</v>
      </c>
      <c r="M312" t="b">
        <v>0</v>
      </c>
      <c r="N312">
        <v>0</v>
      </c>
      <c r="O312" t="b">
        <v>0</v>
      </c>
      <c r="P312" t="s">
        <v>8291</v>
      </c>
      <c r="Q312" s="6">
        <f>E312/D312</f>
        <v>0</v>
      </c>
      <c r="R312" s="7" t="str">
        <f>IFERROR(E312/N312,"N/A")</f>
        <v>N/A</v>
      </c>
      <c r="S312" t="str">
        <f>LEFT(P312,SEARCH("/",P312,1)-1)</f>
        <v>photography</v>
      </c>
      <c r="T312" t="str">
        <f>RIGHT(P312,(LEN(P312)-SEARCH("/",P312)))</f>
        <v>places</v>
      </c>
      <c r="Y312">
        <f t="shared" si="12"/>
        <v>12</v>
      </c>
      <c r="Z312">
        <f t="shared" si="13"/>
        <v>18</v>
      </c>
    </row>
    <row r="313" spans="1:26" ht="28.8" x14ac:dyDescent="0.3">
      <c r="A313">
        <v>1766</v>
      </c>
      <c r="B313" s="3" t="s">
        <v>1767</v>
      </c>
      <c r="C313" s="3" t="s">
        <v>5876</v>
      </c>
      <c r="D313">
        <v>1500</v>
      </c>
      <c r="E313">
        <v>0</v>
      </c>
      <c r="F313" t="s">
        <v>8221</v>
      </c>
      <c r="G313" t="s">
        <v>8226</v>
      </c>
      <c r="H313" t="s">
        <v>8248</v>
      </c>
      <c r="I313">
        <v>1408999088</v>
      </c>
      <c r="J313" s="11">
        <f>(((I313/60)/60)/24)+DATE(1970,1,1)+(-8/24)</f>
        <v>41876.52648148148</v>
      </c>
      <c r="K313">
        <v>1407184688</v>
      </c>
      <c r="L313" s="11">
        <f>(((K313/60)/60)/24)+DATE(1970,1,1)+(-8/24)</f>
        <v>41855.52648148148</v>
      </c>
      <c r="M313" t="b">
        <v>1</v>
      </c>
      <c r="N313">
        <v>0</v>
      </c>
      <c r="O313" t="b">
        <v>0</v>
      </c>
      <c r="P313" t="s">
        <v>8285</v>
      </c>
      <c r="Q313" s="6">
        <f>E313/D313</f>
        <v>0</v>
      </c>
      <c r="R313" s="7" t="str">
        <f>IFERROR(E313/N313,"N/A")</f>
        <v>N/A</v>
      </c>
      <c r="S313" t="str">
        <f>LEFT(P313,SEARCH("/",P313,1)-1)</f>
        <v>photography</v>
      </c>
      <c r="T313" t="str">
        <f>RIGHT(P313,(LEN(P313)-SEARCH("/",P313)))</f>
        <v>photobooks</v>
      </c>
      <c r="Y313">
        <f t="shared" si="12"/>
        <v>12</v>
      </c>
      <c r="Z313">
        <f t="shared" si="13"/>
        <v>22</v>
      </c>
    </row>
    <row r="314" spans="1:26" ht="43.2" x14ac:dyDescent="0.3">
      <c r="A314">
        <v>2842</v>
      </c>
      <c r="B314" s="3" t="s">
        <v>2842</v>
      </c>
      <c r="C314" s="3" t="s">
        <v>6952</v>
      </c>
      <c r="D314">
        <v>1500</v>
      </c>
      <c r="E314">
        <v>0</v>
      </c>
      <c r="F314" t="s">
        <v>8221</v>
      </c>
      <c r="G314" t="s">
        <v>8225</v>
      </c>
      <c r="H314" t="s">
        <v>8247</v>
      </c>
      <c r="I314">
        <v>1403348400</v>
      </c>
      <c r="J314" s="11">
        <f>(((I314/60)/60)/24)+DATE(1970,1,1)+(-8/24)</f>
        <v>41811.125</v>
      </c>
      <c r="K314">
        <v>1401058295</v>
      </c>
      <c r="L314" s="11">
        <f>(((K314/60)/60)/24)+DATE(1970,1,1)+(-8/24)</f>
        <v>41784.619155092587</v>
      </c>
      <c r="M314" t="b">
        <v>0</v>
      </c>
      <c r="N314">
        <v>0</v>
      </c>
      <c r="O314" t="b">
        <v>0</v>
      </c>
      <c r="P314" t="s">
        <v>8271</v>
      </c>
      <c r="Q314" s="6">
        <f>E314/D314</f>
        <v>0</v>
      </c>
      <c r="R314" s="7" t="str">
        <f>IFERROR(E314/N314,"N/A")</f>
        <v>N/A</v>
      </c>
      <c r="S314" t="str">
        <f>LEFT(P314,SEARCH("/",P314,1)-1)</f>
        <v>theater</v>
      </c>
      <c r="T314" t="str">
        <f>RIGHT(P314,(LEN(P314)-SEARCH("/",P314)))</f>
        <v>plays</v>
      </c>
      <c r="Y314">
        <f t="shared" si="12"/>
        <v>8</v>
      </c>
      <c r="Z314">
        <f t="shared" si="13"/>
        <v>13</v>
      </c>
    </row>
    <row r="315" spans="1:26" ht="43.2" x14ac:dyDescent="0.3">
      <c r="A315">
        <v>3733</v>
      </c>
      <c r="B315" s="3" t="s">
        <v>3730</v>
      </c>
      <c r="C315" s="3" t="s">
        <v>7843</v>
      </c>
      <c r="D315">
        <v>1500</v>
      </c>
      <c r="E315">
        <v>0</v>
      </c>
      <c r="F315" t="s">
        <v>8221</v>
      </c>
      <c r="G315" t="s">
        <v>8224</v>
      </c>
      <c r="H315" t="s">
        <v>8246</v>
      </c>
      <c r="I315">
        <v>1429396200</v>
      </c>
      <c r="J315" s="11">
        <f>(((I315/60)/60)/24)+DATE(1970,1,1)+(-8/24)</f>
        <v>42112.604166666664</v>
      </c>
      <c r="K315">
        <v>1428539708</v>
      </c>
      <c r="L315" s="11">
        <f>(((K315/60)/60)/24)+DATE(1970,1,1)+(-8/24)</f>
        <v>42102.691064814811</v>
      </c>
      <c r="M315" t="b">
        <v>0</v>
      </c>
      <c r="N315">
        <v>0</v>
      </c>
      <c r="O315" t="b">
        <v>0</v>
      </c>
      <c r="P315" t="s">
        <v>8271</v>
      </c>
      <c r="Q315" s="6">
        <f>E315/D315</f>
        <v>0</v>
      </c>
      <c r="R315" s="7" t="str">
        <f>IFERROR(E315/N315,"N/A")</f>
        <v>N/A</v>
      </c>
      <c r="S315" t="str">
        <f>LEFT(P315,SEARCH("/",P315,1)-1)</f>
        <v>theater</v>
      </c>
      <c r="T315" t="str">
        <f>RIGHT(P315,(LEN(P315)-SEARCH("/",P315)))</f>
        <v>plays</v>
      </c>
      <c r="Y315">
        <f t="shared" si="12"/>
        <v>8</v>
      </c>
      <c r="Z315">
        <f t="shared" si="13"/>
        <v>13</v>
      </c>
    </row>
    <row r="316" spans="1:26" ht="28.8" x14ac:dyDescent="0.3">
      <c r="A316">
        <v>3791</v>
      </c>
      <c r="B316" s="3" t="s">
        <v>3788</v>
      </c>
      <c r="C316" s="3" t="s">
        <v>7901</v>
      </c>
      <c r="D316">
        <v>1500</v>
      </c>
      <c r="E316">
        <v>0</v>
      </c>
      <c r="F316" t="s">
        <v>8221</v>
      </c>
      <c r="G316" t="s">
        <v>8224</v>
      </c>
      <c r="H316" t="s">
        <v>8246</v>
      </c>
      <c r="I316">
        <v>1404664592</v>
      </c>
      <c r="J316" s="11">
        <f>(((I316/60)/60)/24)+DATE(1970,1,1)+(-8/24)</f>
        <v>41826.3587037037</v>
      </c>
      <c r="K316">
        <v>1399480592</v>
      </c>
      <c r="L316" s="11">
        <f>(((K316/60)/60)/24)+DATE(1970,1,1)+(-8/24)</f>
        <v>41766.3587037037</v>
      </c>
      <c r="M316" t="b">
        <v>0</v>
      </c>
      <c r="N316">
        <v>0</v>
      </c>
      <c r="O316" t="b">
        <v>0</v>
      </c>
      <c r="P316" t="s">
        <v>8305</v>
      </c>
      <c r="Q316" s="6">
        <f>E316/D316</f>
        <v>0</v>
      </c>
      <c r="R316" s="7" t="str">
        <f>IFERROR(E316/N316,"N/A")</f>
        <v>N/A</v>
      </c>
      <c r="S316" t="str">
        <f>LEFT(P316,SEARCH("/",P316,1)-1)</f>
        <v>theater</v>
      </c>
      <c r="T316" t="str">
        <f>RIGHT(P316,(LEN(P316)-SEARCH("/",P316)))</f>
        <v>musical</v>
      </c>
      <c r="Y316">
        <f t="shared" si="12"/>
        <v>8</v>
      </c>
      <c r="Z316">
        <f t="shared" si="13"/>
        <v>15</v>
      </c>
    </row>
    <row r="317" spans="1:26" ht="57.6" x14ac:dyDescent="0.3">
      <c r="A317">
        <v>3903</v>
      </c>
      <c r="B317" s="3" t="s">
        <v>3900</v>
      </c>
      <c r="C317" s="3" t="s">
        <v>8011</v>
      </c>
      <c r="D317">
        <v>1500</v>
      </c>
      <c r="E317">
        <v>0</v>
      </c>
      <c r="F317" t="s">
        <v>8221</v>
      </c>
      <c r="G317" t="s">
        <v>8224</v>
      </c>
      <c r="H317" t="s">
        <v>8246</v>
      </c>
      <c r="I317">
        <v>1439581080</v>
      </c>
      <c r="J317" s="11">
        <f>(((I317/60)/60)/24)+DATE(1970,1,1)+(-8/24)</f>
        <v>42230.484722222223</v>
      </c>
      <c r="K317">
        <v>1435709765</v>
      </c>
      <c r="L317" s="11">
        <f>(((K317/60)/60)/24)+DATE(1970,1,1)+(-8/24)</f>
        <v>42185.677835648145</v>
      </c>
      <c r="M317" t="b">
        <v>0</v>
      </c>
      <c r="N317">
        <v>0</v>
      </c>
      <c r="O317" t="b">
        <v>0</v>
      </c>
      <c r="P317" t="s">
        <v>8271</v>
      </c>
      <c r="Q317" s="6">
        <f>E317/D317</f>
        <v>0</v>
      </c>
      <c r="R317" s="7" t="str">
        <f>IFERROR(E317/N317,"N/A")</f>
        <v>N/A</v>
      </c>
      <c r="S317" t="str">
        <f>LEFT(P317,SEARCH("/",P317,1)-1)</f>
        <v>theater</v>
      </c>
      <c r="T317" t="str">
        <f>RIGHT(P317,(LEN(P317)-SEARCH("/",P317)))</f>
        <v>plays</v>
      </c>
      <c r="Y317">
        <f t="shared" si="12"/>
        <v>8</v>
      </c>
      <c r="Z317">
        <f t="shared" si="13"/>
        <v>13</v>
      </c>
    </row>
    <row r="318" spans="1:26" ht="43.2" x14ac:dyDescent="0.3">
      <c r="A318">
        <v>4050</v>
      </c>
      <c r="B318" s="3" t="s">
        <v>4046</v>
      </c>
      <c r="C318" s="3" t="s">
        <v>8154</v>
      </c>
      <c r="D318">
        <v>1500</v>
      </c>
      <c r="E318">
        <v>1</v>
      </c>
      <c r="F318" t="s">
        <v>8221</v>
      </c>
      <c r="G318" t="s">
        <v>8224</v>
      </c>
      <c r="H318" t="s">
        <v>8246</v>
      </c>
      <c r="I318">
        <v>1414077391</v>
      </c>
      <c r="J318" s="11">
        <f>(((I318/60)/60)/24)+DATE(1970,1,1)+(-8/24)</f>
        <v>41935.303136574068</v>
      </c>
      <c r="K318">
        <v>1411485391</v>
      </c>
      <c r="L318" s="11">
        <f>(((K318/60)/60)/24)+DATE(1970,1,1)+(-8/24)</f>
        <v>41905.303136574068</v>
      </c>
      <c r="M318" t="b">
        <v>0</v>
      </c>
      <c r="N318">
        <v>1</v>
      </c>
      <c r="O318" t="b">
        <v>0</v>
      </c>
      <c r="P318" t="s">
        <v>8271</v>
      </c>
      <c r="Q318" s="6">
        <f>E318/D318</f>
        <v>6.6666666666666664E-4</v>
      </c>
      <c r="R318" s="7">
        <f>IFERROR(E318/N318,"N/A")</f>
        <v>1</v>
      </c>
      <c r="S318" t="str">
        <f>LEFT(P318,SEARCH("/",P318,1)-1)</f>
        <v>theater</v>
      </c>
      <c r="T318" t="str">
        <f>RIGHT(P318,(LEN(P318)-SEARCH("/",P318)))</f>
        <v>plays</v>
      </c>
      <c r="Y318">
        <f t="shared" si="12"/>
        <v>8</v>
      </c>
      <c r="Z318">
        <f t="shared" si="13"/>
        <v>13</v>
      </c>
    </row>
    <row r="319" spans="1:26" ht="28.8" x14ac:dyDescent="0.3">
      <c r="A319">
        <v>1992</v>
      </c>
      <c r="B319" s="3" t="s">
        <v>1993</v>
      </c>
      <c r="C319" s="3" t="s">
        <v>6102</v>
      </c>
      <c r="D319">
        <v>1500</v>
      </c>
      <c r="E319">
        <v>2</v>
      </c>
      <c r="F319" t="s">
        <v>8221</v>
      </c>
      <c r="G319" t="s">
        <v>8224</v>
      </c>
      <c r="H319" t="s">
        <v>8246</v>
      </c>
      <c r="I319">
        <v>1424229991</v>
      </c>
      <c r="J319" s="11">
        <f>(((I319/60)/60)/24)+DATE(1970,1,1)+(-8/24)</f>
        <v>42052.810081018521</v>
      </c>
      <c r="K319">
        <v>1421637991</v>
      </c>
      <c r="L319" s="11">
        <f>(((K319/60)/60)/24)+DATE(1970,1,1)+(-8/24)</f>
        <v>42022.810081018521</v>
      </c>
      <c r="M319" t="b">
        <v>0</v>
      </c>
      <c r="N319">
        <v>2</v>
      </c>
      <c r="O319" t="b">
        <v>0</v>
      </c>
      <c r="P319" t="s">
        <v>8296</v>
      </c>
      <c r="Q319" s="6">
        <f>E319/D319</f>
        <v>1.3333333333333333E-3</v>
      </c>
      <c r="R319" s="7">
        <f>IFERROR(E319/N319,"N/A")</f>
        <v>1</v>
      </c>
      <c r="S319" t="str">
        <f>LEFT(P319,SEARCH("/",P319,1)-1)</f>
        <v>photography</v>
      </c>
      <c r="T319" t="str">
        <f>RIGHT(P319,(LEN(P319)-SEARCH("/",P319)))</f>
        <v>people</v>
      </c>
      <c r="Y319">
        <f t="shared" si="12"/>
        <v>12</v>
      </c>
      <c r="Z319">
        <f t="shared" si="13"/>
        <v>18</v>
      </c>
    </row>
    <row r="320" spans="1:26" ht="43.2" x14ac:dyDescent="0.3">
      <c r="A320">
        <v>4113</v>
      </c>
      <c r="B320" s="3" t="s">
        <v>4109</v>
      </c>
      <c r="C320" s="3" t="s">
        <v>8215</v>
      </c>
      <c r="D320">
        <v>1500</v>
      </c>
      <c r="E320">
        <v>3</v>
      </c>
      <c r="F320" t="s">
        <v>8221</v>
      </c>
      <c r="G320" t="s">
        <v>8224</v>
      </c>
      <c r="H320" t="s">
        <v>8246</v>
      </c>
      <c r="I320">
        <v>1452234840</v>
      </c>
      <c r="J320" s="11">
        <f>(((I320/60)/60)/24)+DATE(1970,1,1)+(-8/24)</f>
        <v>42376.94027777778</v>
      </c>
      <c r="K320">
        <v>1450619123</v>
      </c>
      <c r="L320" s="11">
        <f>(((K320/60)/60)/24)+DATE(1970,1,1)+(-8/24)</f>
        <v>42358.239849537036</v>
      </c>
      <c r="M320" t="b">
        <v>0</v>
      </c>
      <c r="N320">
        <v>3</v>
      </c>
      <c r="O320" t="b">
        <v>0</v>
      </c>
      <c r="P320" t="s">
        <v>8271</v>
      </c>
      <c r="Q320" s="6">
        <f>E320/D320</f>
        <v>2E-3</v>
      </c>
      <c r="R320" s="7">
        <f>IFERROR(E320/N320,"N/A")</f>
        <v>1</v>
      </c>
      <c r="S320" t="str">
        <f>LEFT(P320,SEARCH("/",P320,1)-1)</f>
        <v>theater</v>
      </c>
      <c r="T320" t="str">
        <f>RIGHT(P320,(LEN(P320)-SEARCH("/",P320)))</f>
        <v>plays</v>
      </c>
      <c r="Y320">
        <f t="shared" si="12"/>
        <v>8</v>
      </c>
      <c r="Z320">
        <f t="shared" si="13"/>
        <v>13</v>
      </c>
    </row>
    <row r="321" spans="1:26" ht="43.2" x14ac:dyDescent="0.3">
      <c r="A321">
        <v>3915</v>
      </c>
      <c r="B321" s="3" t="s">
        <v>3912</v>
      </c>
      <c r="C321" s="3" t="s">
        <v>8023</v>
      </c>
      <c r="D321">
        <v>1500</v>
      </c>
      <c r="E321">
        <v>5</v>
      </c>
      <c r="F321" t="s">
        <v>8221</v>
      </c>
      <c r="G321" t="s">
        <v>8225</v>
      </c>
      <c r="H321" t="s">
        <v>8247</v>
      </c>
      <c r="I321">
        <v>1464824309</v>
      </c>
      <c r="J321" s="11">
        <f>(((I321/60)/60)/24)+DATE(1970,1,1)+(-8/24)</f>
        <v>42522.651724537034</v>
      </c>
      <c r="K321">
        <v>1462232309</v>
      </c>
      <c r="L321" s="11">
        <f>(((K321/60)/60)/24)+DATE(1970,1,1)+(-8/24)</f>
        <v>42492.651724537034</v>
      </c>
      <c r="M321" t="b">
        <v>0</v>
      </c>
      <c r="N321">
        <v>1</v>
      </c>
      <c r="O321" t="b">
        <v>0</v>
      </c>
      <c r="P321" t="s">
        <v>8271</v>
      </c>
      <c r="Q321" s="6">
        <f>E321/D321</f>
        <v>3.3333333333333335E-3</v>
      </c>
      <c r="R321" s="7">
        <f>IFERROR(E321/N321,"N/A")</f>
        <v>5</v>
      </c>
      <c r="S321" t="str">
        <f>LEFT(P321,SEARCH("/",P321,1)-1)</f>
        <v>theater</v>
      </c>
      <c r="T321" t="str">
        <f>RIGHT(P321,(LEN(P321)-SEARCH("/",P321)))</f>
        <v>plays</v>
      </c>
      <c r="Y321">
        <f t="shared" si="12"/>
        <v>8</v>
      </c>
      <c r="Z321">
        <f t="shared" si="13"/>
        <v>13</v>
      </c>
    </row>
    <row r="322" spans="1:26" ht="28.8" x14ac:dyDescent="0.3">
      <c r="A322">
        <v>2757</v>
      </c>
      <c r="B322" s="3" t="s">
        <v>2757</v>
      </c>
      <c r="C322" s="3" t="s">
        <v>6867</v>
      </c>
      <c r="D322">
        <v>1500</v>
      </c>
      <c r="E322">
        <v>10</v>
      </c>
      <c r="F322" t="s">
        <v>8221</v>
      </c>
      <c r="G322" t="s">
        <v>8224</v>
      </c>
      <c r="H322" t="s">
        <v>8246</v>
      </c>
      <c r="I322">
        <v>1470498332</v>
      </c>
      <c r="J322" s="11">
        <f>(((I322/60)/60)/24)+DATE(1970,1,1)+(-8/24)</f>
        <v>42588.323287037034</v>
      </c>
      <c r="K322">
        <v>1469202332</v>
      </c>
      <c r="L322" s="11">
        <f>(((K322/60)/60)/24)+DATE(1970,1,1)+(-8/24)</f>
        <v>42573.323287037034</v>
      </c>
      <c r="M322" t="b">
        <v>0</v>
      </c>
      <c r="N322">
        <v>2</v>
      </c>
      <c r="O322" t="b">
        <v>0</v>
      </c>
      <c r="P322" t="s">
        <v>8304</v>
      </c>
      <c r="Q322" s="6">
        <f>E322/D322</f>
        <v>6.6666666666666671E-3</v>
      </c>
      <c r="R322" s="7">
        <f>IFERROR(E322/N322,"N/A")</f>
        <v>5</v>
      </c>
      <c r="S322" t="str">
        <f>LEFT(P322,SEARCH("/",P322,1)-1)</f>
        <v>publishing</v>
      </c>
      <c r="T322" t="str">
        <f>RIGHT(P322,(LEN(P322)-SEARCH("/",P322)))</f>
        <v>children's books</v>
      </c>
      <c r="Y322">
        <f t="shared" si="12"/>
        <v>11</v>
      </c>
      <c r="Z322">
        <f t="shared" si="13"/>
        <v>27</v>
      </c>
    </row>
    <row r="323" spans="1:26" ht="43.2" x14ac:dyDescent="0.3">
      <c r="A323">
        <v>3736</v>
      </c>
      <c r="B323" s="3" t="s">
        <v>3733</v>
      </c>
      <c r="C323" s="3" t="s">
        <v>7846</v>
      </c>
      <c r="D323">
        <v>1500</v>
      </c>
      <c r="E323">
        <v>10</v>
      </c>
      <c r="F323" t="s">
        <v>8221</v>
      </c>
      <c r="G323" t="s">
        <v>8225</v>
      </c>
      <c r="H323" t="s">
        <v>8247</v>
      </c>
      <c r="I323">
        <v>1427133600</v>
      </c>
      <c r="J323" s="11">
        <f>(((I323/60)/60)/24)+DATE(1970,1,1)+(-8/24)</f>
        <v>42086.416666666664</v>
      </c>
      <c r="K323">
        <v>1423847093</v>
      </c>
      <c r="L323" s="11">
        <f>(((K323/60)/60)/24)+DATE(1970,1,1)+(-8/24)</f>
        <v>42048.378391203696</v>
      </c>
      <c r="M323" t="b">
        <v>0</v>
      </c>
      <c r="N323">
        <v>1</v>
      </c>
      <c r="O323" t="b">
        <v>0</v>
      </c>
      <c r="P323" t="s">
        <v>8271</v>
      </c>
      <c r="Q323" s="6">
        <f>E323/D323</f>
        <v>6.6666666666666671E-3</v>
      </c>
      <c r="R323" s="7">
        <f>IFERROR(E323/N323,"N/A")</f>
        <v>10</v>
      </c>
      <c r="S323" t="str">
        <f>LEFT(P323,SEARCH("/",P323,1)-1)</f>
        <v>theater</v>
      </c>
      <c r="T323" t="str">
        <f>RIGHT(P323,(LEN(P323)-SEARCH("/",P323)))</f>
        <v>plays</v>
      </c>
      <c r="Y323">
        <f t="shared" ref="Y323:Y386" si="14">SEARCH("/",P323)</f>
        <v>8</v>
      </c>
      <c r="Z323">
        <f t="shared" ref="Z323:Z386" si="15">LEN(P323)</f>
        <v>13</v>
      </c>
    </row>
    <row r="324" spans="1:26" ht="28.8" x14ac:dyDescent="0.3">
      <c r="A324">
        <v>2641</v>
      </c>
      <c r="B324" s="3" t="s">
        <v>2641</v>
      </c>
      <c r="C324" s="3" t="s">
        <v>6751</v>
      </c>
      <c r="D324">
        <v>1500</v>
      </c>
      <c r="E324">
        <v>15</v>
      </c>
      <c r="F324" t="s">
        <v>8221</v>
      </c>
      <c r="G324" t="s">
        <v>8224</v>
      </c>
      <c r="H324" t="s">
        <v>8246</v>
      </c>
      <c r="I324">
        <v>1410811740</v>
      </c>
      <c r="J324" s="11">
        <f>(((I324/60)/60)/24)+DATE(1970,1,1)+(-8/24)</f>
        <v>41897.506249999999</v>
      </c>
      <c r="K324">
        <v>1409341863</v>
      </c>
      <c r="L324" s="11">
        <f>(((K324/60)/60)/24)+DATE(1970,1,1)+(-8/24)</f>
        <v>41880.493784722217</v>
      </c>
      <c r="M324" t="b">
        <v>0</v>
      </c>
      <c r="N324">
        <v>1</v>
      </c>
      <c r="O324" t="b">
        <v>0</v>
      </c>
      <c r="P324" t="s">
        <v>8301</v>
      </c>
      <c r="Q324" s="6">
        <f>E324/D324</f>
        <v>0.01</v>
      </c>
      <c r="R324" s="7">
        <f>IFERROR(E324/N324,"N/A")</f>
        <v>15</v>
      </c>
      <c r="S324" t="str">
        <f>LEFT(P324,SEARCH("/",P324,1)-1)</f>
        <v>technology</v>
      </c>
      <c r="T324" t="str">
        <f>RIGHT(P324,(LEN(P324)-SEARCH("/",P324)))</f>
        <v>space exploration</v>
      </c>
      <c r="Y324">
        <f t="shared" si="14"/>
        <v>11</v>
      </c>
      <c r="Z324">
        <f t="shared" si="15"/>
        <v>28</v>
      </c>
    </row>
    <row r="325" spans="1:26" ht="43.2" x14ac:dyDescent="0.3">
      <c r="A325">
        <v>2591</v>
      </c>
      <c r="B325" s="3" t="s">
        <v>2591</v>
      </c>
      <c r="C325" s="3" t="s">
        <v>6701</v>
      </c>
      <c r="D325">
        <v>1500</v>
      </c>
      <c r="E325">
        <v>26</v>
      </c>
      <c r="F325" t="s">
        <v>8221</v>
      </c>
      <c r="G325" t="s">
        <v>8224</v>
      </c>
      <c r="H325" t="s">
        <v>8246</v>
      </c>
      <c r="I325">
        <v>1457901924</v>
      </c>
      <c r="J325" s="11">
        <f>(((I325/60)/60)/24)+DATE(1970,1,1)+(-8/24)</f>
        <v>42442.531527777777</v>
      </c>
      <c r="K325">
        <v>1452721524</v>
      </c>
      <c r="L325" s="11">
        <f>(((K325/60)/60)/24)+DATE(1970,1,1)+(-8/24)</f>
        <v>42382.573194444441</v>
      </c>
      <c r="M325" t="b">
        <v>0</v>
      </c>
      <c r="N325">
        <v>2</v>
      </c>
      <c r="O325" t="b">
        <v>0</v>
      </c>
      <c r="P325" t="s">
        <v>8284</v>
      </c>
      <c r="Q325" s="6">
        <f>E325/D325</f>
        <v>1.7333333333333333E-2</v>
      </c>
      <c r="R325" s="7">
        <f>IFERROR(E325/N325,"N/A")</f>
        <v>13</v>
      </c>
      <c r="S325" t="str">
        <f>LEFT(P325,SEARCH("/",P325,1)-1)</f>
        <v>food</v>
      </c>
      <c r="T325" t="str">
        <f>RIGHT(P325,(LEN(P325)-SEARCH("/",P325)))</f>
        <v>food trucks</v>
      </c>
      <c r="Y325">
        <f t="shared" si="14"/>
        <v>5</v>
      </c>
      <c r="Z325">
        <f t="shared" si="15"/>
        <v>16</v>
      </c>
    </row>
    <row r="326" spans="1:26" ht="28.8" x14ac:dyDescent="0.3">
      <c r="A326">
        <v>3988</v>
      </c>
      <c r="B326" s="3" t="s">
        <v>3984</v>
      </c>
      <c r="C326" s="3" t="s">
        <v>8094</v>
      </c>
      <c r="D326">
        <v>1500</v>
      </c>
      <c r="E326">
        <v>32</v>
      </c>
      <c r="F326" t="s">
        <v>8221</v>
      </c>
      <c r="G326" t="s">
        <v>8224</v>
      </c>
      <c r="H326" t="s">
        <v>8246</v>
      </c>
      <c r="I326">
        <v>1440813413</v>
      </c>
      <c r="J326" s="11">
        <f>(((I326/60)/60)/24)+DATE(1970,1,1)+(-8/24)</f>
        <v>42244.747835648144</v>
      </c>
      <c r="K326">
        <v>1439517413</v>
      </c>
      <c r="L326" s="11">
        <f>(((K326/60)/60)/24)+DATE(1970,1,1)+(-8/24)</f>
        <v>42229.747835648144</v>
      </c>
      <c r="M326" t="b">
        <v>0</v>
      </c>
      <c r="N326">
        <v>4</v>
      </c>
      <c r="O326" t="b">
        <v>0</v>
      </c>
      <c r="P326" t="s">
        <v>8271</v>
      </c>
      <c r="Q326" s="6">
        <f>E326/D326</f>
        <v>2.1333333333333333E-2</v>
      </c>
      <c r="R326" s="7">
        <f>IFERROR(E326/N326,"N/A")</f>
        <v>8</v>
      </c>
      <c r="S326" t="str">
        <f>LEFT(P326,SEARCH("/",P326,1)-1)</f>
        <v>theater</v>
      </c>
      <c r="T326" t="str">
        <f>RIGHT(P326,(LEN(P326)-SEARCH("/",P326)))</f>
        <v>plays</v>
      </c>
      <c r="Y326">
        <f t="shared" si="14"/>
        <v>8</v>
      </c>
      <c r="Z326">
        <f t="shared" si="15"/>
        <v>13</v>
      </c>
    </row>
    <row r="327" spans="1:26" ht="43.2" x14ac:dyDescent="0.3">
      <c r="A327">
        <v>514</v>
      </c>
      <c r="B327" s="3" t="s">
        <v>515</v>
      </c>
      <c r="C327" s="3" t="s">
        <v>4624</v>
      </c>
      <c r="D327">
        <v>1500</v>
      </c>
      <c r="E327">
        <v>50</v>
      </c>
      <c r="F327" t="s">
        <v>8221</v>
      </c>
      <c r="G327" t="s">
        <v>8229</v>
      </c>
      <c r="H327" t="s">
        <v>8251</v>
      </c>
      <c r="I327">
        <v>1407595447</v>
      </c>
      <c r="J327" s="11">
        <f>(((I327/60)/60)/24)+DATE(1970,1,1)+(-8/24)</f>
        <v>41860.280636574069</v>
      </c>
      <c r="K327">
        <v>1405003447</v>
      </c>
      <c r="L327" s="11">
        <f>(((K327/60)/60)/24)+DATE(1970,1,1)+(-8/24)</f>
        <v>41830.280636574069</v>
      </c>
      <c r="M327" t="b">
        <v>0</v>
      </c>
      <c r="N327">
        <v>3</v>
      </c>
      <c r="O327" t="b">
        <v>0</v>
      </c>
      <c r="P327" t="s">
        <v>8270</v>
      </c>
      <c r="Q327" s="6">
        <f>E327/D327</f>
        <v>3.3333333333333333E-2</v>
      </c>
      <c r="R327" s="7">
        <f>IFERROR(E327/N327,"N/A")</f>
        <v>16.666666666666668</v>
      </c>
      <c r="S327" t="str">
        <f>LEFT(P327,SEARCH("/",P327,1)-1)</f>
        <v>film &amp; video</v>
      </c>
      <c r="T327" t="str">
        <f>RIGHT(P327,(LEN(P327)-SEARCH("/",P327)))</f>
        <v>animation</v>
      </c>
      <c r="Y327">
        <f t="shared" si="14"/>
        <v>13</v>
      </c>
      <c r="Z327">
        <f t="shared" si="15"/>
        <v>22</v>
      </c>
    </row>
    <row r="328" spans="1:26" ht="57.6" x14ac:dyDescent="0.3">
      <c r="A328">
        <v>772</v>
      </c>
      <c r="B328" s="3" t="s">
        <v>773</v>
      </c>
      <c r="C328" s="3" t="s">
        <v>4882</v>
      </c>
      <c r="D328">
        <v>1500</v>
      </c>
      <c r="E328">
        <v>50</v>
      </c>
      <c r="F328" t="s">
        <v>8221</v>
      </c>
      <c r="G328" t="s">
        <v>8224</v>
      </c>
      <c r="H328" t="s">
        <v>8246</v>
      </c>
      <c r="I328">
        <v>1257047940</v>
      </c>
      <c r="J328" s="11">
        <f>(((I328/60)/60)/24)+DATE(1970,1,1)+(-8/24)</f>
        <v>40117.832638888889</v>
      </c>
      <c r="K328">
        <v>1252718519</v>
      </c>
      <c r="L328" s="11">
        <f>(((K328/60)/60)/24)+DATE(1970,1,1)+(-8/24)</f>
        <v>40067.723599537036</v>
      </c>
      <c r="M328" t="b">
        <v>0</v>
      </c>
      <c r="N328">
        <v>1</v>
      </c>
      <c r="O328" t="b">
        <v>0</v>
      </c>
      <c r="P328" t="s">
        <v>8275</v>
      </c>
      <c r="Q328" s="6">
        <f>E328/D328</f>
        <v>3.3333333333333333E-2</v>
      </c>
      <c r="R328" s="7">
        <f>IFERROR(E328/N328,"N/A")</f>
        <v>50</v>
      </c>
      <c r="S328" t="str">
        <f>LEFT(P328,SEARCH("/",P328,1)-1)</f>
        <v>publishing</v>
      </c>
      <c r="T328" t="str">
        <f>RIGHT(P328,(LEN(P328)-SEARCH("/",P328)))</f>
        <v>fiction</v>
      </c>
      <c r="Y328">
        <f t="shared" si="14"/>
        <v>11</v>
      </c>
      <c r="Z328">
        <f t="shared" si="15"/>
        <v>18</v>
      </c>
    </row>
    <row r="329" spans="1:26" ht="43.2" x14ac:dyDescent="0.3">
      <c r="A329">
        <v>184</v>
      </c>
      <c r="B329" s="3" t="s">
        <v>186</v>
      </c>
      <c r="C329" s="3" t="s">
        <v>4294</v>
      </c>
      <c r="D329">
        <v>1500</v>
      </c>
      <c r="E329">
        <v>51</v>
      </c>
      <c r="F329" t="s">
        <v>8221</v>
      </c>
      <c r="G329" t="s">
        <v>8229</v>
      </c>
      <c r="H329" t="s">
        <v>8251</v>
      </c>
      <c r="I329">
        <v>1409543940</v>
      </c>
      <c r="J329" s="11">
        <f>(((I329/60)/60)/24)+DATE(1970,1,1)+(-8/24)</f>
        <v>41882.832638888889</v>
      </c>
      <c r="K329">
        <v>1404586762</v>
      </c>
      <c r="L329" s="11">
        <f>(((K329/60)/60)/24)+DATE(1970,1,1)+(-8/24)</f>
        <v>41825.45789351852</v>
      </c>
      <c r="M329" t="b">
        <v>0</v>
      </c>
      <c r="N329">
        <v>2</v>
      </c>
      <c r="O329" t="b">
        <v>0</v>
      </c>
      <c r="P329" t="s">
        <v>8268</v>
      </c>
      <c r="Q329" s="6">
        <f>E329/D329</f>
        <v>3.4000000000000002E-2</v>
      </c>
      <c r="R329" s="7">
        <f>IFERROR(E329/N329,"N/A")</f>
        <v>25.5</v>
      </c>
      <c r="S329" t="str">
        <f>LEFT(P329,SEARCH("/",P329,1)-1)</f>
        <v>film &amp; video</v>
      </c>
      <c r="T329" t="str">
        <f>RIGHT(P329,(LEN(P329)-SEARCH("/",P329)))</f>
        <v>drama</v>
      </c>
      <c r="Y329">
        <f t="shared" si="14"/>
        <v>13</v>
      </c>
      <c r="Z329">
        <f t="shared" si="15"/>
        <v>18</v>
      </c>
    </row>
    <row r="330" spans="1:26" ht="43.2" x14ac:dyDescent="0.3">
      <c r="A330">
        <v>2904</v>
      </c>
      <c r="B330" s="3" t="s">
        <v>2904</v>
      </c>
      <c r="C330" s="3" t="s">
        <v>7014</v>
      </c>
      <c r="D330">
        <v>1500</v>
      </c>
      <c r="E330">
        <v>75</v>
      </c>
      <c r="F330" t="s">
        <v>8221</v>
      </c>
      <c r="G330" t="s">
        <v>8225</v>
      </c>
      <c r="H330" t="s">
        <v>8247</v>
      </c>
      <c r="I330">
        <v>1415534400</v>
      </c>
      <c r="J330" s="11">
        <f>(((I330/60)/60)/24)+DATE(1970,1,1)+(-8/24)</f>
        <v>41952.166666666664</v>
      </c>
      <c r="K330">
        <v>1414538031</v>
      </c>
      <c r="L330" s="11">
        <f>(((K330/60)/60)/24)+DATE(1970,1,1)+(-8/24)</f>
        <v>41940.634618055556</v>
      </c>
      <c r="M330" t="b">
        <v>0</v>
      </c>
      <c r="N330">
        <v>4</v>
      </c>
      <c r="O330" t="b">
        <v>0</v>
      </c>
      <c r="P330" t="s">
        <v>8271</v>
      </c>
      <c r="Q330" s="6">
        <f>E330/D330</f>
        <v>0.05</v>
      </c>
      <c r="R330" s="7">
        <f>IFERROR(E330/N330,"N/A")</f>
        <v>18.75</v>
      </c>
      <c r="S330" t="str">
        <f>LEFT(P330,SEARCH("/",P330,1)-1)</f>
        <v>theater</v>
      </c>
      <c r="T330" t="str">
        <f>RIGHT(P330,(LEN(P330)-SEARCH("/",P330)))</f>
        <v>plays</v>
      </c>
      <c r="Y330">
        <f t="shared" si="14"/>
        <v>8</v>
      </c>
      <c r="Z330">
        <f t="shared" si="15"/>
        <v>13</v>
      </c>
    </row>
    <row r="331" spans="1:26" ht="43.2" x14ac:dyDescent="0.3">
      <c r="A331">
        <v>2597</v>
      </c>
      <c r="B331" s="3" t="s">
        <v>2597</v>
      </c>
      <c r="C331" s="3" t="s">
        <v>6707</v>
      </c>
      <c r="D331">
        <v>1500</v>
      </c>
      <c r="E331">
        <v>85</v>
      </c>
      <c r="F331" t="s">
        <v>8221</v>
      </c>
      <c r="G331" t="s">
        <v>8225</v>
      </c>
      <c r="H331" t="s">
        <v>8247</v>
      </c>
      <c r="I331">
        <v>1466323917</v>
      </c>
      <c r="J331" s="11">
        <f>(((I331/60)/60)/24)+DATE(1970,1,1)+(-8/24)</f>
        <v>42540.008298611108</v>
      </c>
      <c r="K331">
        <v>1463731917</v>
      </c>
      <c r="L331" s="11">
        <f>(((K331/60)/60)/24)+DATE(1970,1,1)+(-8/24)</f>
        <v>42510.008298611108</v>
      </c>
      <c r="M331" t="b">
        <v>0</v>
      </c>
      <c r="N331">
        <v>7</v>
      </c>
      <c r="O331" t="b">
        <v>0</v>
      </c>
      <c r="P331" t="s">
        <v>8284</v>
      </c>
      <c r="Q331" s="6">
        <f>E331/D331</f>
        <v>5.6666666666666664E-2</v>
      </c>
      <c r="R331" s="7">
        <f>IFERROR(E331/N331,"N/A")</f>
        <v>12.142857142857142</v>
      </c>
      <c r="S331" t="str">
        <f>LEFT(P331,SEARCH("/",P331,1)-1)</f>
        <v>food</v>
      </c>
      <c r="T331" t="str">
        <f>RIGHT(P331,(LEN(P331)-SEARCH("/",P331)))</f>
        <v>food trucks</v>
      </c>
      <c r="Y331">
        <f t="shared" si="14"/>
        <v>5</v>
      </c>
      <c r="Z331">
        <f t="shared" si="15"/>
        <v>16</v>
      </c>
    </row>
    <row r="332" spans="1:26" ht="43.2" x14ac:dyDescent="0.3">
      <c r="A332">
        <v>3984</v>
      </c>
      <c r="B332" s="3" t="s">
        <v>3980</v>
      </c>
      <c r="C332" s="3" t="s">
        <v>8090</v>
      </c>
      <c r="D332">
        <v>1500</v>
      </c>
      <c r="E332">
        <v>95</v>
      </c>
      <c r="F332" t="s">
        <v>8221</v>
      </c>
      <c r="G332" t="s">
        <v>8225</v>
      </c>
      <c r="H332" t="s">
        <v>8247</v>
      </c>
      <c r="I332">
        <v>1415404800</v>
      </c>
      <c r="J332" s="11">
        <f>(((I332/60)/60)/24)+DATE(1970,1,1)+(-8/24)</f>
        <v>41950.666666666664</v>
      </c>
      <c r="K332">
        <v>1412809644</v>
      </c>
      <c r="L332" s="11">
        <f>(((K332/60)/60)/24)+DATE(1970,1,1)+(-8/24)</f>
        <v>41920.630138888882</v>
      </c>
      <c r="M332" t="b">
        <v>0</v>
      </c>
      <c r="N332">
        <v>10</v>
      </c>
      <c r="O332" t="b">
        <v>0</v>
      </c>
      <c r="P332" t="s">
        <v>8271</v>
      </c>
      <c r="Q332" s="6">
        <f>E332/D332</f>
        <v>6.3333333333333339E-2</v>
      </c>
      <c r="R332" s="7">
        <f>IFERROR(E332/N332,"N/A")</f>
        <v>9.5</v>
      </c>
      <c r="S332" t="str">
        <f>LEFT(P332,SEARCH("/",P332,1)-1)</f>
        <v>theater</v>
      </c>
      <c r="T332" t="str">
        <f>RIGHT(P332,(LEN(P332)-SEARCH("/",P332)))</f>
        <v>plays</v>
      </c>
      <c r="Y332">
        <f t="shared" si="14"/>
        <v>8</v>
      </c>
      <c r="Z332">
        <f t="shared" si="15"/>
        <v>13</v>
      </c>
    </row>
    <row r="333" spans="1:26" ht="43.2" x14ac:dyDescent="0.3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 s="11">
        <f>(((I333/60)/60)/24)+DATE(1970,1,1)+(-8/24)</f>
        <v>42810.208368055559</v>
      </c>
      <c r="K333">
        <v>1487944803</v>
      </c>
      <c r="L333" s="11">
        <f>(((K333/60)/60)/24)+DATE(1970,1,1)+(-8/24)</f>
        <v>42790.250034722216</v>
      </c>
      <c r="M333" t="b">
        <v>0</v>
      </c>
      <c r="N333">
        <v>0</v>
      </c>
      <c r="O333" t="b">
        <v>0</v>
      </c>
      <c r="P333" t="s">
        <v>8303</v>
      </c>
      <c r="Q333" s="6">
        <f>E333/D333</f>
        <v>0</v>
      </c>
      <c r="R333" s="7" t="str">
        <f>IFERROR(E333/N333,"N/A")</f>
        <v>N/A</v>
      </c>
      <c r="S333" t="str">
        <f>LEFT(P333,SEARCH("/",P333,1)-1)</f>
        <v>theater</v>
      </c>
      <c r="T333" t="str">
        <f>RIGHT(P333,(LEN(P333)-SEARCH("/",P333)))</f>
        <v>spaces</v>
      </c>
      <c r="Y333">
        <f t="shared" si="14"/>
        <v>8</v>
      </c>
      <c r="Z333">
        <f t="shared" si="15"/>
        <v>14</v>
      </c>
    </row>
    <row r="334" spans="1:26" ht="43.2" x14ac:dyDescent="0.3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 s="11">
        <f>(((I334/60)/60)/24)+DATE(1970,1,1)+(-8/24)</f>
        <v>42498.404131944444</v>
      </c>
      <c r="K334">
        <v>1457548917</v>
      </c>
      <c r="L334" s="11">
        <f>(((K334/60)/60)/24)+DATE(1970,1,1)+(-8/24)</f>
        <v>42438.445798611108</v>
      </c>
      <c r="M334" t="b">
        <v>0</v>
      </c>
      <c r="N334">
        <v>0</v>
      </c>
      <c r="O334" t="b">
        <v>0</v>
      </c>
      <c r="P334" t="s">
        <v>8303</v>
      </c>
      <c r="Q334" s="6">
        <f>E334/D334</f>
        <v>0</v>
      </c>
      <c r="R334" s="7" t="str">
        <f>IFERROR(E334/N334,"N/A")</f>
        <v>N/A</v>
      </c>
      <c r="S334" t="str">
        <f>LEFT(P334,SEARCH("/",P334,1)-1)</f>
        <v>theater</v>
      </c>
      <c r="T334" t="str">
        <f>RIGHT(P334,(LEN(P334)-SEARCH("/",P334)))</f>
        <v>spaces</v>
      </c>
      <c r="Y334">
        <f t="shared" si="14"/>
        <v>8</v>
      </c>
      <c r="Z334">
        <f t="shared" si="15"/>
        <v>14</v>
      </c>
    </row>
    <row r="335" spans="1:26" ht="43.2" x14ac:dyDescent="0.3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 s="11">
        <f>(((I335/60)/60)/24)+DATE(1970,1,1)+(-8/24)</f>
        <v>42527.675057870372</v>
      </c>
      <c r="K335">
        <v>1462666325</v>
      </c>
      <c r="L335" s="11">
        <f>(((K335/60)/60)/24)+DATE(1970,1,1)+(-8/24)</f>
        <v>42497.675057870372</v>
      </c>
      <c r="M335" t="b">
        <v>0</v>
      </c>
      <c r="N335">
        <v>0</v>
      </c>
      <c r="O335" t="b">
        <v>0</v>
      </c>
      <c r="P335" t="s">
        <v>8303</v>
      </c>
      <c r="Q335" s="6">
        <f>E335/D335</f>
        <v>0</v>
      </c>
      <c r="R335" s="7" t="str">
        <f>IFERROR(E335/N335,"N/A")</f>
        <v>N/A</v>
      </c>
      <c r="S335" t="str">
        <f>LEFT(P335,SEARCH("/",P335,1)-1)</f>
        <v>theater</v>
      </c>
      <c r="T335" t="str">
        <f>RIGHT(P335,(LEN(P335)-SEARCH("/",P335)))</f>
        <v>spaces</v>
      </c>
      <c r="Y335">
        <f t="shared" si="14"/>
        <v>8</v>
      </c>
      <c r="Z335">
        <f t="shared" si="15"/>
        <v>14</v>
      </c>
    </row>
    <row r="336" spans="1:26" ht="43.2" x14ac:dyDescent="0.3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 s="11">
        <f>(((I336/60)/60)/24)+DATE(1970,1,1)+(-8/24)</f>
        <v>41893.42387731481</v>
      </c>
      <c r="K336">
        <v>1407867023</v>
      </c>
      <c r="L336" s="11">
        <f>(((K336/60)/60)/24)+DATE(1970,1,1)+(-8/24)</f>
        <v>41863.42387731481</v>
      </c>
      <c r="M336" t="b">
        <v>0</v>
      </c>
      <c r="N336">
        <v>0</v>
      </c>
      <c r="O336" t="b">
        <v>0</v>
      </c>
      <c r="P336" t="s">
        <v>8303</v>
      </c>
      <c r="Q336" s="6">
        <f>E336/D336</f>
        <v>0</v>
      </c>
      <c r="R336" s="7" t="str">
        <f>IFERROR(E336/N336,"N/A")</f>
        <v>N/A</v>
      </c>
      <c r="S336" t="str">
        <f>LEFT(P336,SEARCH("/",P336,1)-1)</f>
        <v>theater</v>
      </c>
      <c r="T336" t="str">
        <f>RIGHT(P336,(LEN(P336)-SEARCH("/",P336)))</f>
        <v>spaces</v>
      </c>
      <c r="Y336">
        <f t="shared" si="14"/>
        <v>8</v>
      </c>
      <c r="Z336">
        <f t="shared" si="15"/>
        <v>14</v>
      </c>
    </row>
    <row r="337" spans="1:26" ht="28.8" x14ac:dyDescent="0.3">
      <c r="A337">
        <v>4018</v>
      </c>
      <c r="B337" s="3" t="s">
        <v>4014</v>
      </c>
      <c r="C337" s="3" t="s">
        <v>8123</v>
      </c>
      <c r="D337">
        <v>1500</v>
      </c>
      <c r="E337">
        <v>130</v>
      </c>
      <c r="F337" t="s">
        <v>8221</v>
      </c>
      <c r="G337" t="s">
        <v>8225</v>
      </c>
      <c r="H337" t="s">
        <v>8247</v>
      </c>
      <c r="I337">
        <v>1475877108</v>
      </c>
      <c r="J337" s="11">
        <f>(((I337/60)/60)/24)+DATE(1970,1,1)+(-8/24)</f>
        <v>42650.577638888884</v>
      </c>
      <c r="K337">
        <v>1473285108</v>
      </c>
      <c r="L337" s="11">
        <f>(((K337/60)/60)/24)+DATE(1970,1,1)+(-8/24)</f>
        <v>42620.577638888884</v>
      </c>
      <c r="M337" t="b">
        <v>0</v>
      </c>
      <c r="N337">
        <v>4</v>
      </c>
      <c r="O337" t="b">
        <v>0</v>
      </c>
      <c r="P337" t="s">
        <v>8271</v>
      </c>
      <c r="Q337" s="6">
        <f>E337/D337</f>
        <v>8.666666666666667E-2</v>
      </c>
      <c r="R337" s="7">
        <f>IFERROR(E337/N337,"N/A")</f>
        <v>32.5</v>
      </c>
      <c r="S337" t="str">
        <f>LEFT(P337,SEARCH("/",P337,1)-1)</f>
        <v>theater</v>
      </c>
      <c r="T337" t="str">
        <f>RIGHT(P337,(LEN(P337)-SEARCH("/",P337)))</f>
        <v>plays</v>
      </c>
      <c r="Y337">
        <f t="shared" si="14"/>
        <v>8</v>
      </c>
      <c r="Z337">
        <f t="shared" si="15"/>
        <v>13</v>
      </c>
    </row>
    <row r="338" spans="1:26" ht="43.2" x14ac:dyDescent="0.3">
      <c r="A338">
        <v>3905</v>
      </c>
      <c r="B338" s="3" t="s">
        <v>3902</v>
      </c>
      <c r="C338" s="3" t="s">
        <v>8013</v>
      </c>
      <c r="D338">
        <v>1500</v>
      </c>
      <c r="E338">
        <v>173</v>
      </c>
      <c r="F338" t="s">
        <v>8221</v>
      </c>
      <c r="G338" t="s">
        <v>8225</v>
      </c>
      <c r="H338" t="s">
        <v>8247</v>
      </c>
      <c r="I338">
        <v>1434063600</v>
      </c>
      <c r="J338" s="11">
        <f>(((I338/60)/60)/24)+DATE(1970,1,1)+(-8/24)</f>
        <v>42166.624999999993</v>
      </c>
      <c r="K338">
        <v>1430405903</v>
      </c>
      <c r="L338" s="11">
        <f>(((K338/60)/60)/24)+DATE(1970,1,1)+(-8/24)</f>
        <v>42124.290543981479</v>
      </c>
      <c r="M338" t="b">
        <v>0</v>
      </c>
      <c r="N338">
        <v>7</v>
      </c>
      <c r="O338" t="b">
        <v>0</v>
      </c>
      <c r="P338" t="s">
        <v>8271</v>
      </c>
      <c r="Q338" s="6">
        <f>E338/D338</f>
        <v>0.11533333333333333</v>
      </c>
      <c r="R338" s="7">
        <f>IFERROR(E338/N338,"N/A")</f>
        <v>24.714285714285715</v>
      </c>
      <c r="S338" t="str">
        <f>LEFT(P338,SEARCH("/",P338,1)-1)</f>
        <v>theater</v>
      </c>
      <c r="T338" t="str">
        <f>RIGHT(P338,(LEN(P338)-SEARCH("/",P338)))</f>
        <v>plays</v>
      </c>
      <c r="Y338">
        <f t="shared" si="14"/>
        <v>8</v>
      </c>
      <c r="Z338">
        <f t="shared" si="15"/>
        <v>13</v>
      </c>
    </row>
    <row r="339" spans="1:26" ht="28.8" x14ac:dyDescent="0.3">
      <c r="A339">
        <v>3738</v>
      </c>
      <c r="B339" s="3" t="s">
        <v>3735</v>
      </c>
      <c r="C339" s="3" t="s">
        <v>7848</v>
      </c>
      <c r="D339">
        <v>1500</v>
      </c>
      <c r="E339">
        <v>270</v>
      </c>
      <c r="F339" t="s">
        <v>8221</v>
      </c>
      <c r="G339" t="s">
        <v>8225</v>
      </c>
      <c r="H339" t="s">
        <v>8247</v>
      </c>
      <c r="I339">
        <v>1405461600</v>
      </c>
      <c r="J339" s="11">
        <f>(((I339/60)/60)/24)+DATE(1970,1,1)+(-8/24)</f>
        <v>41835.583333333328</v>
      </c>
      <c r="K339">
        <v>1403562705</v>
      </c>
      <c r="L339" s="11">
        <f>(((K339/60)/60)/24)+DATE(1970,1,1)+(-8/24)</f>
        <v>41813.605381944442</v>
      </c>
      <c r="M339" t="b">
        <v>0</v>
      </c>
      <c r="N339">
        <v>6</v>
      </c>
      <c r="O339" t="b">
        <v>0</v>
      </c>
      <c r="P339" t="s">
        <v>8271</v>
      </c>
      <c r="Q339" s="6">
        <f>E339/D339</f>
        <v>0.18</v>
      </c>
      <c r="R339" s="7">
        <f>IFERROR(E339/N339,"N/A")</f>
        <v>45</v>
      </c>
      <c r="S339" t="str">
        <f>LEFT(P339,SEARCH("/",P339,1)-1)</f>
        <v>theater</v>
      </c>
      <c r="T339" t="str">
        <f>RIGHT(P339,(LEN(P339)-SEARCH("/",P339)))</f>
        <v>plays</v>
      </c>
      <c r="Y339">
        <f t="shared" si="14"/>
        <v>8</v>
      </c>
      <c r="Z339">
        <f t="shared" si="15"/>
        <v>13</v>
      </c>
    </row>
    <row r="340" spans="1:26" ht="43.2" x14ac:dyDescent="0.3">
      <c r="A340">
        <v>882</v>
      </c>
      <c r="B340" s="3" t="s">
        <v>883</v>
      </c>
      <c r="C340" s="3" t="s">
        <v>4992</v>
      </c>
      <c r="D340">
        <v>1500</v>
      </c>
      <c r="E340">
        <v>302</v>
      </c>
      <c r="F340" t="s">
        <v>8221</v>
      </c>
      <c r="G340" t="s">
        <v>8224</v>
      </c>
      <c r="H340" t="s">
        <v>8246</v>
      </c>
      <c r="I340">
        <v>1315341550</v>
      </c>
      <c r="J340" s="11">
        <f>(((I340/60)/60)/24)+DATE(1970,1,1)+(-8/24)</f>
        <v>40792.527199074073</v>
      </c>
      <c r="K340">
        <v>1312490350</v>
      </c>
      <c r="L340" s="11">
        <f>(((K340/60)/60)/24)+DATE(1970,1,1)+(-8/24)</f>
        <v>40759.527199074073</v>
      </c>
      <c r="M340" t="b">
        <v>0</v>
      </c>
      <c r="N340">
        <v>14</v>
      </c>
      <c r="O340" t="b">
        <v>0</v>
      </c>
      <c r="P340" t="s">
        <v>8279</v>
      </c>
      <c r="Q340" s="6">
        <f>E340/D340</f>
        <v>0.20133333333333334</v>
      </c>
      <c r="R340" s="7">
        <f>IFERROR(E340/N340,"N/A")</f>
        <v>21.571428571428573</v>
      </c>
      <c r="S340" t="str">
        <f>LEFT(P340,SEARCH("/",P340,1)-1)</f>
        <v>music</v>
      </c>
      <c r="T340" t="str">
        <f>RIGHT(P340,(LEN(P340)-SEARCH("/",P340)))</f>
        <v>indie rock</v>
      </c>
      <c r="Y340">
        <f t="shared" si="14"/>
        <v>6</v>
      </c>
      <c r="Z340">
        <f t="shared" si="15"/>
        <v>16</v>
      </c>
    </row>
    <row r="341" spans="1:26" ht="57.6" x14ac:dyDescent="0.3">
      <c r="A341">
        <v>3734</v>
      </c>
      <c r="B341" s="3" t="s">
        <v>3731</v>
      </c>
      <c r="C341" s="3" t="s">
        <v>7844</v>
      </c>
      <c r="D341">
        <v>1500</v>
      </c>
      <c r="E341">
        <v>427</v>
      </c>
      <c r="F341" t="s">
        <v>8221</v>
      </c>
      <c r="G341" t="s">
        <v>8224</v>
      </c>
      <c r="H341" t="s">
        <v>8246</v>
      </c>
      <c r="I341">
        <v>1432589896</v>
      </c>
      <c r="J341" s="11">
        <f>(((I341/60)/60)/24)+DATE(1970,1,1)+(-8/24)</f>
        <v>42149.568240740737</v>
      </c>
      <c r="K341">
        <v>1427405896</v>
      </c>
      <c r="L341" s="11">
        <f>(((K341/60)/60)/24)+DATE(1970,1,1)+(-8/24)</f>
        <v>42089.568240740737</v>
      </c>
      <c r="M341" t="b">
        <v>0</v>
      </c>
      <c r="N341">
        <v>7</v>
      </c>
      <c r="O341" t="b">
        <v>0</v>
      </c>
      <c r="P341" t="s">
        <v>8271</v>
      </c>
      <c r="Q341" s="6">
        <f>E341/D341</f>
        <v>0.28466666666666668</v>
      </c>
      <c r="R341" s="7">
        <f>IFERROR(E341/N341,"N/A")</f>
        <v>61</v>
      </c>
      <c r="S341" t="str">
        <f>LEFT(P341,SEARCH("/",P341,1)-1)</f>
        <v>theater</v>
      </c>
      <c r="T341" t="str">
        <f>RIGHT(P341,(LEN(P341)-SEARCH("/",P341)))</f>
        <v>plays</v>
      </c>
      <c r="Y341">
        <f t="shared" si="14"/>
        <v>8</v>
      </c>
      <c r="Z341">
        <f t="shared" si="15"/>
        <v>13</v>
      </c>
    </row>
    <row r="342" spans="1:26" ht="43.2" x14ac:dyDescent="0.3">
      <c r="A342">
        <v>3807</v>
      </c>
      <c r="B342" s="3" t="s">
        <v>3804</v>
      </c>
      <c r="C342" s="3" t="s">
        <v>7917</v>
      </c>
      <c r="D342">
        <v>1500</v>
      </c>
      <c r="E342">
        <v>455</v>
      </c>
      <c r="F342" t="s">
        <v>8221</v>
      </c>
      <c r="G342" t="s">
        <v>8224</v>
      </c>
      <c r="H342" t="s">
        <v>8246</v>
      </c>
      <c r="I342">
        <v>1428097739</v>
      </c>
      <c r="J342" s="11">
        <f>(((I342/60)/60)/24)+DATE(1970,1,1)+(-8/24)</f>
        <v>42097.575682870367</v>
      </c>
      <c r="K342">
        <v>1427492939</v>
      </c>
      <c r="L342" s="11">
        <f>(((K342/60)/60)/24)+DATE(1970,1,1)+(-8/24)</f>
        <v>42090.575682870367</v>
      </c>
      <c r="M342" t="b">
        <v>0</v>
      </c>
      <c r="N342">
        <v>9</v>
      </c>
      <c r="O342" t="b">
        <v>0</v>
      </c>
      <c r="P342" t="s">
        <v>8305</v>
      </c>
      <c r="Q342" s="6">
        <f>E342/D342</f>
        <v>0.30333333333333334</v>
      </c>
      <c r="R342" s="7">
        <f>IFERROR(E342/N342,"N/A")</f>
        <v>50.555555555555557</v>
      </c>
      <c r="S342" t="str">
        <f>LEFT(P342,SEARCH("/",P342,1)-1)</f>
        <v>theater</v>
      </c>
      <c r="T342" t="str">
        <f>RIGHT(P342,(LEN(P342)-SEARCH("/",P342)))</f>
        <v>musical</v>
      </c>
      <c r="Y342">
        <f t="shared" si="14"/>
        <v>8</v>
      </c>
      <c r="Z342">
        <f t="shared" si="15"/>
        <v>15</v>
      </c>
    </row>
    <row r="343" spans="1:26" x14ac:dyDescent="0.3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 s="11">
        <f>(((I343/60)/60)/24)+DATE(1970,1,1)+(-8/24)</f>
        <v>42375.873518518514</v>
      </c>
      <c r="K343">
        <v>1449550672</v>
      </c>
      <c r="L343" s="11">
        <f>(((K343/60)/60)/24)+DATE(1970,1,1)+(-8/24)</f>
        <v>42345.873518518514</v>
      </c>
      <c r="M343" t="b">
        <v>0</v>
      </c>
      <c r="N343">
        <v>0</v>
      </c>
      <c r="O343" t="b">
        <v>0</v>
      </c>
      <c r="P343" t="s">
        <v>8303</v>
      </c>
      <c r="Q343" s="6">
        <f>E343/D343</f>
        <v>0</v>
      </c>
      <c r="R343" s="7" t="str">
        <f>IFERROR(E343/N343,"N/A")</f>
        <v>N/A</v>
      </c>
      <c r="S343" t="str">
        <f>LEFT(P343,SEARCH("/",P343,1)-1)</f>
        <v>theater</v>
      </c>
      <c r="T343" t="str">
        <f>RIGHT(P343,(LEN(P343)-SEARCH("/",P343)))</f>
        <v>spaces</v>
      </c>
      <c r="Y343">
        <f t="shared" si="14"/>
        <v>8</v>
      </c>
      <c r="Z343">
        <f t="shared" si="15"/>
        <v>14</v>
      </c>
    </row>
    <row r="344" spans="1:26" ht="43.2" x14ac:dyDescent="0.3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 s="11">
        <f>(((I344/60)/60)/24)+DATE(1970,1,1)+(-8/24)</f>
        <v>42064.523483796293</v>
      </c>
      <c r="K344">
        <v>1422650029</v>
      </c>
      <c r="L344" s="11">
        <f>(((K344/60)/60)/24)+DATE(1970,1,1)+(-8/24)</f>
        <v>42034.523483796293</v>
      </c>
      <c r="M344" t="b">
        <v>0</v>
      </c>
      <c r="N344">
        <v>0</v>
      </c>
      <c r="O344" t="b">
        <v>0</v>
      </c>
      <c r="P344" t="s">
        <v>8303</v>
      </c>
      <c r="Q344" s="6">
        <f>E344/D344</f>
        <v>0</v>
      </c>
      <c r="R344" s="7" t="str">
        <f>IFERROR(E344/N344,"N/A")</f>
        <v>N/A</v>
      </c>
      <c r="S344" t="str">
        <f>LEFT(P344,SEARCH("/",P344,1)-1)</f>
        <v>theater</v>
      </c>
      <c r="T344" t="str">
        <f>RIGHT(P344,(LEN(P344)-SEARCH("/",P344)))</f>
        <v>spaces</v>
      </c>
      <c r="Y344">
        <f t="shared" si="14"/>
        <v>8</v>
      </c>
      <c r="Z344">
        <f t="shared" si="15"/>
        <v>14</v>
      </c>
    </row>
    <row r="345" spans="1:26" ht="57.6" x14ac:dyDescent="0.3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 s="11">
        <f>(((I345/60)/60)/24)+DATE(1970,1,1)+(-8/24)</f>
        <v>42828.312581018516</v>
      </c>
      <c r="K345">
        <v>1489591807</v>
      </c>
      <c r="L345" s="11">
        <f>(((K345/60)/60)/24)+DATE(1970,1,1)+(-8/24)</f>
        <v>42809.312581018516</v>
      </c>
      <c r="M345" t="b">
        <v>0</v>
      </c>
      <c r="N345">
        <v>0</v>
      </c>
      <c r="O345" t="b">
        <v>0</v>
      </c>
      <c r="P345" t="s">
        <v>8271</v>
      </c>
      <c r="Q345" s="6">
        <f>E345/D345</f>
        <v>0</v>
      </c>
      <c r="R345" s="7" t="str">
        <f>IFERROR(E345/N345,"N/A")</f>
        <v>N/A</v>
      </c>
      <c r="S345" t="str">
        <f>LEFT(P345,SEARCH("/",P345,1)-1)</f>
        <v>theater</v>
      </c>
      <c r="T345" t="str">
        <f>RIGHT(P345,(LEN(P345)-SEARCH("/",P345)))</f>
        <v>plays</v>
      </c>
      <c r="Y345">
        <f t="shared" si="14"/>
        <v>8</v>
      </c>
      <c r="Z345">
        <f t="shared" si="15"/>
        <v>13</v>
      </c>
    </row>
    <row r="346" spans="1:26" ht="57.6" x14ac:dyDescent="0.3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 s="11">
        <f>(((I346/60)/60)/24)+DATE(1970,1,1)+(-8/24)</f>
        <v>42834.024953703702</v>
      </c>
      <c r="K346">
        <v>1489480556</v>
      </c>
      <c r="L346" s="11">
        <f>(((K346/60)/60)/24)+DATE(1970,1,1)+(-8/24)</f>
        <v>42808.024953703702</v>
      </c>
      <c r="M346" t="b">
        <v>0</v>
      </c>
      <c r="N346">
        <v>0</v>
      </c>
      <c r="O346" t="b">
        <v>0</v>
      </c>
      <c r="P346" t="s">
        <v>8271</v>
      </c>
      <c r="Q346" s="6">
        <f>E346/D346</f>
        <v>0</v>
      </c>
      <c r="R346" s="7" t="str">
        <f>IFERROR(E346/N346,"N/A")</f>
        <v>N/A</v>
      </c>
      <c r="S346" t="str">
        <f>LEFT(P346,SEARCH("/",P346,1)-1)</f>
        <v>theater</v>
      </c>
      <c r="T346" t="str">
        <f>RIGHT(P346,(LEN(P346)-SEARCH("/",P346)))</f>
        <v>plays</v>
      </c>
      <c r="Y346">
        <f t="shared" si="14"/>
        <v>8</v>
      </c>
      <c r="Z346">
        <f t="shared" si="15"/>
        <v>13</v>
      </c>
    </row>
    <row r="347" spans="1:26" ht="43.2" x14ac:dyDescent="0.3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 s="11">
        <f>(((I347/60)/60)/24)+DATE(1970,1,1)+(-8/24)</f>
        <v>42821.665902777771</v>
      </c>
      <c r="K347">
        <v>1485478734</v>
      </c>
      <c r="L347" s="11">
        <f>(((K347/60)/60)/24)+DATE(1970,1,1)+(-8/24)</f>
        <v>42761.707569444443</v>
      </c>
      <c r="M347" t="b">
        <v>0</v>
      </c>
      <c r="N347">
        <v>0</v>
      </c>
      <c r="O347" t="b">
        <v>0</v>
      </c>
      <c r="P347" t="s">
        <v>8271</v>
      </c>
      <c r="Q347" s="6">
        <f>E347/D347</f>
        <v>0</v>
      </c>
      <c r="R347" s="7" t="str">
        <f>IFERROR(E347/N347,"N/A")</f>
        <v>N/A</v>
      </c>
      <c r="S347" t="str">
        <f>LEFT(P347,SEARCH("/",P347,1)-1)</f>
        <v>theater</v>
      </c>
      <c r="T347" t="str">
        <f>RIGHT(P347,(LEN(P347)-SEARCH("/",P347)))</f>
        <v>plays</v>
      </c>
      <c r="Y347">
        <f t="shared" si="14"/>
        <v>8</v>
      </c>
      <c r="Z347">
        <f t="shared" si="15"/>
        <v>13</v>
      </c>
    </row>
    <row r="348" spans="1:26" ht="43.2" x14ac:dyDescent="0.3">
      <c r="A348">
        <v>1556</v>
      </c>
      <c r="B348" s="3" t="s">
        <v>1557</v>
      </c>
      <c r="C348" s="3" t="s">
        <v>5666</v>
      </c>
      <c r="D348">
        <v>1500</v>
      </c>
      <c r="E348">
        <v>677</v>
      </c>
      <c r="F348" t="s">
        <v>8221</v>
      </c>
      <c r="G348" t="s">
        <v>8229</v>
      </c>
      <c r="H348" t="s">
        <v>8251</v>
      </c>
      <c r="I348">
        <v>1467603624</v>
      </c>
      <c r="J348" s="11">
        <f>(((I348/60)/60)/24)+DATE(1970,1,1)+(-8/24)</f>
        <v>42554.819722222215</v>
      </c>
      <c r="K348">
        <v>1465011624</v>
      </c>
      <c r="L348" s="11">
        <f>(((K348/60)/60)/24)+DATE(1970,1,1)+(-8/24)</f>
        <v>42524.819722222215</v>
      </c>
      <c r="M348" t="b">
        <v>0</v>
      </c>
      <c r="N348">
        <v>12</v>
      </c>
      <c r="O348" t="b">
        <v>0</v>
      </c>
      <c r="P348" t="s">
        <v>8289</v>
      </c>
      <c r="Q348" s="6">
        <f>E348/D348</f>
        <v>0.45133333333333331</v>
      </c>
      <c r="R348" s="7">
        <f>IFERROR(E348/N348,"N/A")</f>
        <v>56.416666666666664</v>
      </c>
      <c r="S348" t="str">
        <f>LEFT(P348,SEARCH("/",P348,1)-1)</f>
        <v>photography</v>
      </c>
      <c r="T348" t="str">
        <f>RIGHT(P348,(LEN(P348)-SEARCH("/",P348)))</f>
        <v>nature</v>
      </c>
      <c r="Y348">
        <f t="shared" si="14"/>
        <v>12</v>
      </c>
      <c r="Z348">
        <f t="shared" si="15"/>
        <v>18</v>
      </c>
    </row>
    <row r="349" spans="1:26" ht="43.2" x14ac:dyDescent="0.3">
      <c r="A349">
        <v>4056</v>
      </c>
      <c r="B349" s="3" t="s">
        <v>4052</v>
      </c>
      <c r="C349" s="3" t="s">
        <v>8160</v>
      </c>
      <c r="D349">
        <v>1500</v>
      </c>
      <c r="E349">
        <v>795</v>
      </c>
      <c r="F349" t="s">
        <v>8221</v>
      </c>
      <c r="G349" t="s">
        <v>8224</v>
      </c>
      <c r="H349" t="s">
        <v>8246</v>
      </c>
      <c r="I349">
        <v>1467575940</v>
      </c>
      <c r="J349" s="11">
        <f>(((I349/60)/60)/24)+DATE(1970,1,1)+(-8/24)</f>
        <v>42554.499305555553</v>
      </c>
      <c r="K349">
        <v>1465856639</v>
      </c>
      <c r="L349" s="11">
        <f>(((K349/60)/60)/24)+DATE(1970,1,1)+(-8/24)</f>
        <v>42534.599988425929</v>
      </c>
      <c r="M349" t="b">
        <v>0</v>
      </c>
      <c r="N349">
        <v>9</v>
      </c>
      <c r="O349" t="b">
        <v>0</v>
      </c>
      <c r="P349" t="s">
        <v>8271</v>
      </c>
      <c r="Q349" s="6">
        <f>E349/D349</f>
        <v>0.53</v>
      </c>
      <c r="R349" s="7">
        <f>IFERROR(E349/N349,"N/A")</f>
        <v>88.333333333333329</v>
      </c>
      <c r="S349" t="str">
        <f>LEFT(P349,SEARCH("/",P349,1)-1)</f>
        <v>theater</v>
      </c>
      <c r="T349" t="str">
        <f>RIGHT(P349,(LEN(P349)-SEARCH("/",P349)))</f>
        <v>plays</v>
      </c>
      <c r="Y349">
        <f t="shared" si="14"/>
        <v>8</v>
      </c>
      <c r="Z349">
        <f t="shared" si="15"/>
        <v>13</v>
      </c>
    </row>
    <row r="350" spans="1:26" ht="43.2" x14ac:dyDescent="0.3">
      <c r="A350">
        <v>3906</v>
      </c>
      <c r="B350" s="3" t="s">
        <v>3903</v>
      </c>
      <c r="C350" s="3" t="s">
        <v>8014</v>
      </c>
      <c r="D350">
        <v>1500</v>
      </c>
      <c r="E350">
        <v>1010</v>
      </c>
      <c r="F350" t="s">
        <v>8221</v>
      </c>
      <c r="G350" t="s">
        <v>8225</v>
      </c>
      <c r="H350" t="s">
        <v>8247</v>
      </c>
      <c r="I350">
        <v>1435325100</v>
      </c>
      <c r="J350" s="11">
        <f>(((I350/60)/60)/24)+DATE(1970,1,1)+(-8/24)</f>
        <v>42181.225694444445</v>
      </c>
      <c r="K350">
        <v>1432072893</v>
      </c>
      <c r="L350" s="11">
        <f>(((K350/60)/60)/24)+DATE(1970,1,1)+(-8/24)</f>
        <v>42143.584409722222</v>
      </c>
      <c r="M350" t="b">
        <v>0</v>
      </c>
      <c r="N350">
        <v>16</v>
      </c>
      <c r="O350" t="b">
        <v>0</v>
      </c>
      <c r="P350" t="s">
        <v>8271</v>
      </c>
      <c r="Q350" s="6">
        <f>E350/D350</f>
        <v>0.67333333333333334</v>
      </c>
      <c r="R350" s="7">
        <f>IFERROR(E350/N350,"N/A")</f>
        <v>63.125</v>
      </c>
      <c r="S350" t="str">
        <f>LEFT(P350,SEARCH("/",P350,1)-1)</f>
        <v>theater</v>
      </c>
      <c r="T350" t="str">
        <f>RIGHT(P350,(LEN(P350)-SEARCH("/",P350)))</f>
        <v>plays</v>
      </c>
      <c r="Y350">
        <f t="shared" si="14"/>
        <v>8</v>
      </c>
      <c r="Z350">
        <f t="shared" si="15"/>
        <v>13</v>
      </c>
    </row>
    <row r="351" spans="1:26" ht="43.2" x14ac:dyDescent="0.3">
      <c r="A351">
        <v>1985</v>
      </c>
      <c r="B351" s="3" t="s">
        <v>1986</v>
      </c>
      <c r="C351" s="3" t="s">
        <v>6095</v>
      </c>
      <c r="D351">
        <v>1600</v>
      </c>
      <c r="E351">
        <v>51</v>
      </c>
      <c r="F351" t="s">
        <v>8221</v>
      </c>
      <c r="G351" t="s">
        <v>8225</v>
      </c>
      <c r="H351" t="s">
        <v>8247</v>
      </c>
      <c r="I351">
        <v>1470178800</v>
      </c>
      <c r="J351" s="11">
        <f>(((I351/60)/60)/24)+DATE(1970,1,1)+(-8/24)</f>
        <v>42584.624999999993</v>
      </c>
      <c r="K351">
        <v>1467650771</v>
      </c>
      <c r="L351" s="11">
        <f>(((K351/60)/60)/24)+DATE(1970,1,1)+(-8/24)</f>
        <v>42555.365405092591</v>
      </c>
      <c r="M351" t="b">
        <v>0</v>
      </c>
      <c r="N351">
        <v>4</v>
      </c>
      <c r="O351" t="b">
        <v>0</v>
      </c>
      <c r="P351" t="s">
        <v>8296</v>
      </c>
      <c r="Q351" s="6">
        <f>E351/D351</f>
        <v>3.1875000000000001E-2</v>
      </c>
      <c r="R351" s="7">
        <f>IFERROR(E351/N351,"N/A")</f>
        <v>12.75</v>
      </c>
      <c r="S351" t="str">
        <f>LEFT(P351,SEARCH("/",P351,1)-1)</f>
        <v>photography</v>
      </c>
      <c r="T351" t="str">
        <f>RIGHT(P351,(LEN(P351)-SEARCH("/",P351)))</f>
        <v>people</v>
      </c>
      <c r="Y351">
        <f t="shared" si="14"/>
        <v>12</v>
      </c>
      <c r="Z351">
        <f t="shared" si="15"/>
        <v>18</v>
      </c>
    </row>
    <row r="352" spans="1:26" ht="43.2" x14ac:dyDescent="0.3">
      <c r="A352">
        <v>3896</v>
      </c>
      <c r="B352" s="3" t="s">
        <v>3893</v>
      </c>
      <c r="C352" s="3" t="s">
        <v>8004</v>
      </c>
      <c r="D352">
        <v>1600</v>
      </c>
      <c r="E352">
        <v>170</v>
      </c>
      <c r="F352" t="s">
        <v>8221</v>
      </c>
      <c r="G352" t="s">
        <v>8224</v>
      </c>
      <c r="H352" t="s">
        <v>8246</v>
      </c>
      <c r="I352">
        <v>1402979778</v>
      </c>
      <c r="J352" s="11">
        <f>(((I352/60)/60)/24)+DATE(1970,1,1)+(-8/24)</f>
        <v>41806.858541666668</v>
      </c>
      <c r="K352">
        <v>1401770178</v>
      </c>
      <c r="L352" s="11">
        <f>(((K352/60)/60)/24)+DATE(1970,1,1)+(-8/24)</f>
        <v>41792.858541666668</v>
      </c>
      <c r="M352" t="b">
        <v>0</v>
      </c>
      <c r="N352">
        <v>4</v>
      </c>
      <c r="O352" t="b">
        <v>0</v>
      </c>
      <c r="P352" t="s">
        <v>8271</v>
      </c>
      <c r="Q352" s="6">
        <f>E352/D352</f>
        <v>0.10625</v>
      </c>
      <c r="R352" s="7">
        <f>IFERROR(E352/N352,"N/A")</f>
        <v>42.5</v>
      </c>
      <c r="S352" t="str">
        <f>LEFT(P352,SEARCH("/",P352,1)-1)</f>
        <v>theater</v>
      </c>
      <c r="T352" t="str">
        <f>RIGHT(P352,(LEN(P352)-SEARCH("/",P352)))</f>
        <v>plays</v>
      </c>
      <c r="Y352">
        <f t="shared" si="14"/>
        <v>8</v>
      </c>
      <c r="Z352">
        <f t="shared" si="15"/>
        <v>13</v>
      </c>
    </row>
    <row r="353" spans="1:26" ht="43.2" x14ac:dyDescent="0.3">
      <c r="A353">
        <v>4091</v>
      </c>
      <c r="B353" s="3" t="s">
        <v>4087</v>
      </c>
      <c r="C353" s="3" t="s">
        <v>8194</v>
      </c>
      <c r="D353">
        <v>1600</v>
      </c>
      <c r="E353">
        <v>204</v>
      </c>
      <c r="F353" t="s">
        <v>8221</v>
      </c>
      <c r="G353" t="s">
        <v>8224</v>
      </c>
      <c r="H353" t="s">
        <v>8246</v>
      </c>
      <c r="I353">
        <v>1421410151</v>
      </c>
      <c r="J353" s="11">
        <f>(((I353/60)/60)/24)+DATE(1970,1,1)+(-8/24)</f>
        <v>42020.173043981478</v>
      </c>
      <c r="K353">
        <v>1418818151</v>
      </c>
      <c r="L353" s="11">
        <f>(((K353/60)/60)/24)+DATE(1970,1,1)+(-8/24)</f>
        <v>41990.173043981478</v>
      </c>
      <c r="M353" t="b">
        <v>0</v>
      </c>
      <c r="N353">
        <v>8</v>
      </c>
      <c r="O353" t="b">
        <v>0</v>
      </c>
      <c r="P353" t="s">
        <v>8271</v>
      </c>
      <c r="Q353" s="6">
        <f>E353/D353</f>
        <v>0.1275</v>
      </c>
      <c r="R353" s="7">
        <f>IFERROR(E353/N353,"N/A")</f>
        <v>25.5</v>
      </c>
      <c r="S353" t="str">
        <f>LEFT(P353,SEARCH("/",P353,1)-1)</f>
        <v>theater</v>
      </c>
      <c r="T353" t="str">
        <f>RIGHT(P353,(LEN(P353)-SEARCH("/",P353)))</f>
        <v>plays</v>
      </c>
      <c r="Y353">
        <f t="shared" si="14"/>
        <v>8</v>
      </c>
      <c r="Z353">
        <f t="shared" si="15"/>
        <v>13</v>
      </c>
    </row>
    <row r="354" spans="1:26" ht="43.2" x14ac:dyDescent="0.3">
      <c r="A354">
        <v>3990</v>
      </c>
      <c r="B354" s="3" t="s">
        <v>3986</v>
      </c>
      <c r="C354" s="3" t="s">
        <v>8096</v>
      </c>
      <c r="D354">
        <v>1650</v>
      </c>
      <c r="E354">
        <v>69</v>
      </c>
      <c r="F354" t="s">
        <v>8221</v>
      </c>
      <c r="G354" t="s">
        <v>8225</v>
      </c>
      <c r="H354" t="s">
        <v>8247</v>
      </c>
      <c r="I354">
        <v>1456934893</v>
      </c>
      <c r="J354" s="11">
        <f>(((I354/60)/60)/24)+DATE(1970,1,1)+(-8/24)</f>
        <v>42431.339039351849</v>
      </c>
      <c r="K354">
        <v>1454342893</v>
      </c>
      <c r="L354" s="11">
        <f>(((K354/60)/60)/24)+DATE(1970,1,1)+(-8/24)</f>
        <v>42401.339039351849</v>
      </c>
      <c r="M354" t="b">
        <v>0</v>
      </c>
      <c r="N354">
        <v>3</v>
      </c>
      <c r="O354" t="b">
        <v>0</v>
      </c>
      <c r="P354" t="s">
        <v>8271</v>
      </c>
      <c r="Q354" s="6">
        <f>E354/D354</f>
        <v>4.1818181818181817E-2</v>
      </c>
      <c r="R354" s="7">
        <f>IFERROR(E354/N354,"N/A")</f>
        <v>23</v>
      </c>
      <c r="S354" t="str">
        <f>LEFT(P354,SEARCH("/",P354,1)-1)</f>
        <v>theater</v>
      </c>
      <c r="T354" t="str">
        <f>RIGHT(P354,(LEN(P354)-SEARCH("/",P354)))</f>
        <v>plays</v>
      </c>
      <c r="Y354">
        <f t="shared" si="14"/>
        <v>8</v>
      </c>
      <c r="Z354">
        <f t="shared" si="15"/>
        <v>13</v>
      </c>
    </row>
    <row r="355" spans="1:26" ht="43.2" x14ac:dyDescent="0.3">
      <c r="A355">
        <v>3967</v>
      </c>
      <c r="B355" s="3" t="s">
        <v>3964</v>
      </c>
      <c r="C355" s="3" t="s">
        <v>8074</v>
      </c>
      <c r="D355">
        <v>1700</v>
      </c>
      <c r="E355">
        <v>410</v>
      </c>
      <c r="F355" t="s">
        <v>8221</v>
      </c>
      <c r="G355" t="s">
        <v>8224</v>
      </c>
      <c r="H355" t="s">
        <v>8246</v>
      </c>
      <c r="I355">
        <v>1488783507</v>
      </c>
      <c r="J355" s="11">
        <f>(((I355/60)/60)/24)+DATE(1970,1,1)+(-8/24)</f>
        <v>42799.957256944443</v>
      </c>
      <c r="K355">
        <v>1486191507</v>
      </c>
      <c r="L355" s="11">
        <f>(((K355/60)/60)/24)+DATE(1970,1,1)+(-8/24)</f>
        <v>42769.957256944443</v>
      </c>
      <c r="M355" t="b">
        <v>0</v>
      </c>
      <c r="N355">
        <v>10</v>
      </c>
      <c r="O355" t="b">
        <v>0</v>
      </c>
      <c r="P355" t="s">
        <v>8271</v>
      </c>
      <c r="Q355" s="6">
        <f>E355/D355</f>
        <v>0.2411764705882353</v>
      </c>
      <c r="R355" s="7">
        <f>IFERROR(E355/N355,"N/A")</f>
        <v>41</v>
      </c>
      <c r="S355" t="str">
        <f>LEFT(P355,SEARCH("/",P355,1)-1)</f>
        <v>theater</v>
      </c>
      <c r="T355" t="str">
        <f>RIGHT(P355,(LEN(P355)-SEARCH("/",P355)))</f>
        <v>plays</v>
      </c>
      <c r="Y355">
        <f t="shared" si="14"/>
        <v>8</v>
      </c>
      <c r="Z355">
        <f t="shared" si="15"/>
        <v>13</v>
      </c>
    </row>
    <row r="356" spans="1:26" ht="43.2" x14ac:dyDescent="0.3">
      <c r="A356">
        <v>1709</v>
      </c>
      <c r="B356" s="3" t="s">
        <v>1710</v>
      </c>
      <c r="C356" s="3" t="s">
        <v>5819</v>
      </c>
      <c r="D356">
        <v>1750</v>
      </c>
      <c r="E356">
        <v>85</v>
      </c>
      <c r="F356" t="s">
        <v>8221</v>
      </c>
      <c r="G356" t="s">
        <v>8224</v>
      </c>
      <c r="H356" t="s">
        <v>8246</v>
      </c>
      <c r="I356">
        <v>1409513940</v>
      </c>
      <c r="J356" s="11">
        <f>(((I356/60)/60)/24)+DATE(1970,1,1)+(-8/24)</f>
        <v>41882.485416666663</v>
      </c>
      <c r="K356">
        <v>1405949514</v>
      </c>
      <c r="L356" s="11">
        <f>(((K356/60)/60)/24)+DATE(1970,1,1)+(-8/24)</f>
        <v>41841.230486111104</v>
      </c>
      <c r="M356" t="b">
        <v>0</v>
      </c>
      <c r="N356">
        <v>4</v>
      </c>
      <c r="O356" t="b">
        <v>0</v>
      </c>
      <c r="P356" t="s">
        <v>8293</v>
      </c>
      <c r="Q356" s="6">
        <f>E356/D356</f>
        <v>4.8571428571428571E-2</v>
      </c>
      <c r="R356" s="7">
        <f>IFERROR(E356/N356,"N/A")</f>
        <v>21.25</v>
      </c>
      <c r="S356" t="str">
        <f>LEFT(P356,SEARCH("/",P356,1)-1)</f>
        <v>music</v>
      </c>
      <c r="T356" t="str">
        <f>RIGHT(P356,(LEN(P356)-SEARCH("/",P356)))</f>
        <v>faith</v>
      </c>
      <c r="Y356">
        <f t="shared" si="14"/>
        <v>6</v>
      </c>
      <c r="Z356">
        <f t="shared" si="15"/>
        <v>11</v>
      </c>
    </row>
    <row r="357" spans="1:26" ht="43.2" x14ac:dyDescent="0.3">
      <c r="A357">
        <v>3955</v>
      </c>
      <c r="B357" s="3" t="s">
        <v>3952</v>
      </c>
      <c r="C357" s="3" t="s">
        <v>8062</v>
      </c>
      <c r="D357">
        <v>1750</v>
      </c>
      <c r="E357">
        <v>425</v>
      </c>
      <c r="F357" t="s">
        <v>8221</v>
      </c>
      <c r="G357" t="s">
        <v>8224</v>
      </c>
      <c r="H357" t="s">
        <v>8246</v>
      </c>
      <c r="I357">
        <v>1448745741</v>
      </c>
      <c r="J357" s="11">
        <f>(((I357/60)/60)/24)+DATE(1970,1,1)+(-8/24)</f>
        <v>42336.557187499995</v>
      </c>
      <c r="K357">
        <v>1446150141</v>
      </c>
      <c r="L357" s="11">
        <f>(((K357/60)/60)/24)+DATE(1970,1,1)+(-8/24)</f>
        <v>42306.515520833331</v>
      </c>
      <c r="M357" t="b">
        <v>0</v>
      </c>
      <c r="N357">
        <v>8</v>
      </c>
      <c r="O357" t="b">
        <v>0</v>
      </c>
      <c r="P357" t="s">
        <v>8271</v>
      </c>
      <c r="Q357" s="6">
        <f>E357/D357</f>
        <v>0.24285714285714285</v>
      </c>
      <c r="R357" s="7">
        <f>IFERROR(E357/N357,"N/A")</f>
        <v>53.125</v>
      </c>
      <c r="S357" t="str">
        <f>LEFT(P357,SEARCH("/",P357,1)-1)</f>
        <v>theater</v>
      </c>
      <c r="T357" t="str">
        <f>RIGHT(P357,(LEN(P357)-SEARCH("/",P357)))</f>
        <v>plays</v>
      </c>
      <c r="Y357">
        <f t="shared" si="14"/>
        <v>8</v>
      </c>
      <c r="Z357">
        <f t="shared" si="15"/>
        <v>13</v>
      </c>
    </row>
    <row r="358" spans="1:26" ht="57.6" x14ac:dyDescent="0.3">
      <c r="A358">
        <v>2911</v>
      </c>
      <c r="B358" s="3" t="s">
        <v>2911</v>
      </c>
      <c r="C358" s="3" t="s">
        <v>7021</v>
      </c>
      <c r="D358">
        <v>1800</v>
      </c>
      <c r="E358">
        <v>657</v>
      </c>
      <c r="F358" t="s">
        <v>8221</v>
      </c>
      <c r="G358" t="s">
        <v>8224</v>
      </c>
      <c r="H358" t="s">
        <v>8246</v>
      </c>
      <c r="I358">
        <v>1435429626</v>
      </c>
      <c r="J358" s="11">
        <f>(((I358/60)/60)/24)+DATE(1970,1,1)+(-8/24)</f>
        <v>42182.435486111113</v>
      </c>
      <c r="K358">
        <v>1431973626</v>
      </c>
      <c r="L358" s="11">
        <f>(((K358/60)/60)/24)+DATE(1970,1,1)+(-8/24)</f>
        <v>42142.435486111113</v>
      </c>
      <c r="M358" t="b">
        <v>0</v>
      </c>
      <c r="N358">
        <v>14</v>
      </c>
      <c r="O358" t="b">
        <v>0</v>
      </c>
      <c r="P358" t="s">
        <v>8271</v>
      </c>
      <c r="Q358" s="6">
        <f>E358/D358</f>
        <v>0.36499999999999999</v>
      </c>
      <c r="R358" s="7">
        <f>IFERROR(E358/N358,"N/A")</f>
        <v>46.928571428571431</v>
      </c>
      <c r="S358" t="str">
        <f>LEFT(P358,SEARCH("/",P358,1)-1)</f>
        <v>theater</v>
      </c>
      <c r="T358" t="str">
        <f>RIGHT(P358,(LEN(P358)-SEARCH("/",P358)))</f>
        <v>plays</v>
      </c>
      <c r="Y358">
        <f t="shared" si="14"/>
        <v>8</v>
      </c>
      <c r="Z358">
        <f t="shared" si="15"/>
        <v>13</v>
      </c>
    </row>
    <row r="359" spans="1:26" ht="43.2" x14ac:dyDescent="0.3">
      <c r="A359">
        <v>2916</v>
      </c>
      <c r="B359" s="3" t="s">
        <v>2916</v>
      </c>
      <c r="C359" s="3" t="s">
        <v>7026</v>
      </c>
      <c r="D359">
        <v>1850</v>
      </c>
      <c r="E359">
        <v>145</v>
      </c>
      <c r="F359" t="s">
        <v>8221</v>
      </c>
      <c r="G359" t="s">
        <v>8225</v>
      </c>
      <c r="H359" t="s">
        <v>8247</v>
      </c>
      <c r="I359">
        <v>1400498789</v>
      </c>
      <c r="J359" s="11">
        <f>(((I359/60)/60)/24)+DATE(1970,1,1)+(-8/24)</f>
        <v>41778.143391203703</v>
      </c>
      <c r="K359">
        <v>1398511589</v>
      </c>
      <c r="L359" s="11">
        <f>(((K359/60)/60)/24)+DATE(1970,1,1)+(-8/24)</f>
        <v>41755.143391203703</v>
      </c>
      <c r="M359" t="b">
        <v>0</v>
      </c>
      <c r="N359">
        <v>7</v>
      </c>
      <c r="O359" t="b">
        <v>0</v>
      </c>
      <c r="P359" t="s">
        <v>8271</v>
      </c>
      <c r="Q359" s="6">
        <f>E359/D359</f>
        <v>7.8378378378378383E-2</v>
      </c>
      <c r="R359" s="7">
        <f>IFERROR(E359/N359,"N/A")</f>
        <v>20.714285714285715</v>
      </c>
      <c r="S359" t="str">
        <f>LEFT(P359,SEARCH("/",P359,1)-1)</f>
        <v>theater</v>
      </c>
      <c r="T359" t="str">
        <f>RIGHT(P359,(LEN(P359)-SEARCH("/",P359)))</f>
        <v>plays</v>
      </c>
      <c r="Y359">
        <f t="shared" si="14"/>
        <v>8</v>
      </c>
      <c r="Z359">
        <f t="shared" si="15"/>
        <v>13</v>
      </c>
    </row>
    <row r="360" spans="1:26" ht="43.2" x14ac:dyDescent="0.3">
      <c r="A360">
        <v>1786</v>
      </c>
      <c r="B360" s="3" t="s">
        <v>1787</v>
      </c>
      <c r="C360" s="3" t="s">
        <v>5896</v>
      </c>
      <c r="D360">
        <v>1900</v>
      </c>
      <c r="E360">
        <v>905</v>
      </c>
      <c r="F360" t="s">
        <v>8221</v>
      </c>
      <c r="G360" t="s">
        <v>8233</v>
      </c>
      <c r="H360" t="s">
        <v>8249</v>
      </c>
      <c r="I360">
        <v>1418649177</v>
      </c>
      <c r="J360" s="11">
        <f>(((I360/60)/60)/24)+DATE(1970,1,1)+(-8/24)</f>
        <v>41988.217326388891</v>
      </c>
      <c r="K360">
        <v>1416057177</v>
      </c>
      <c r="L360" s="11">
        <f>(((K360/60)/60)/24)+DATE(1970,1,1)+(-8/24)</f>
        <v>41958.217326388891</v>
      </c>
      <c r="M360" t="b">
        <v>1</v>
      </c>
      <c r="N360">
        <v>29</v>
      </c>
      <c r="O360" t="b">
        <v>0</v>
      </c>
      <c r="P360" t="s">
        <v>8285</v>
      </c>
      <c r="Q360" s="6">
        <f>E360/D360</f>
        <v>0.47631578947368419</v>
      </c>
      <c r="R360" s="7">
        <f>IFERROR(E360/N360,"N/A")</f>
        <v>31.206896551724139</v>
      </c>
      <c r="S360" t="str">
        <f>LEFT(P360,SEARCH("/",P360,1)-1)</f>
        <v>photography</v>
      </c>
      <c r="T360" t="str">
        <f>RIGHT(P360,(LEN(P360)-SEARCH("/",P360)))</f>
        <v>photobooks</v>
      </c>
      <c r="Y360">
        <f t="shared" si="14"/>
        <v>12</v>
      </c>
      <c r="Z360">
        <f t="shared" si="15"/>
        <v>22</v>
      </c>
    </row>
    <row r="361" spans="1:26" ht="43.2" x14ac:dyDescent="0.3">
      <c r="A361">
        <v>4009</v>
      </c>
      <c r="B361" s="3" t="s">
        <v>4005</v>
      </c>
      <c r="C361" s="3" t="s">
        <v>8114</v>
      </c>
      <c r="D361">
        <v>1930</v>
      </c>
      <c r="E361">
        <v>75</v>
      </c>
      <c r="F361" t="s">
        <v>8221</v>
      </c>
      <c r="G361" t="s">
        <v>8225</v>
      </c>
      <c r="H361" t="s">
        <v>8247</v>
      </c>
      <c r="I361">
        <v>1410281360</v>
      </c>
      <c r="J361" s="11">
        <f>(((I361/60)/60)/24)+DATE(1970,1,1)+(-8/24)</f>
        <v>41891.367592592593</v>
      </c>
      <c r="K361">
        <v>1406825360</v>
      </c>
      <c r="L361" s="11">
        <f>(((K361/60)/60)/24)+DATE(1970,1,1)+(-8/24)</f>
        <v>41851.367592592593</v>
      </c>
      <c r="M361" t="b">
        <v>0</v>
      </c>
      <c r="N361">
        <v>3</v>
      </c>
      <c r="O361" t="b">
        <v>0</v>
      </c>
      <c r="P361" t="s">
        <v>8271</v>
      </c>
      <c r="Q361" s="6">
        <f>E361/D361</f>
        <v>3.8860103626943004E-2</v>
      </c>
      <c r="R361" s="7">
        <f>IFERROR(E361/N361,"N/A")</f>
        <v>25</v>
      </c>
      <c r="S361" t="str">
        <f>LEFT(P361,SEARCH("/",P361,1)-1)</f>
        <v>theater</v>
      </c>
      <c r="T361" t="str">
        <f>RIGHT(P361,(LEN(P361)-SEARCH("/",P361)))</f>
        <v>plays</v>
      </c>
      <c r="Y361">
        <f t="shared" si="14"/>
        <v>8</v>
      </c>
      <c r="Z361">
        <f t="shared" si="15"/>
        <v>13</v>
      </c>
    </row>
    <row r="362" spans="1:26" ht="43.2" x14ac:dyDescent="0.3">
      <c r="A362">
        <v>2750</v>
      </c>
      <c r="B362" s="3" t="s">
        <v>2750</v>
      </c>
      <c r="C362" s="3" t="s">
        <v>6860</v>
      </c>
      <c r="D362">
        <v>1999</v>
      </c>
      <c r="E362">
        <v>0</v>
      </c>
      <c r="F362" t="s">
        <v>8221</v>
      </c>
      <c r="G362" t="s">
        <v>8224</v>
      </c>
      <c r="H362" t="s">
        <v>8246</v>
      </c>
      <c r="I362">
        <v>1341086400</v>
      </c>
      <c r="J362" s="11">
        <f>(((I362/60)/60)/24)+DATE(1970,1,1)+(-8/24)</f>
        <v>41090.5</v>
      </c>
      <c r="K362">
        <v>1340055345</v>
      </c>
      <c r="L362" s="11">
        <f>(((K362/60)/60)/24)+DATE(1970,1,1)+(-8/24)</f>
        <v>41078.56649305555</v>
      </c>
      <c r="M362" t="b">
        <v>0</v>
      </c>
      <c r="N362">
        <v>0</v>
      </c>
      <c r="O362" t="b">
        <v>0</v>
      </c>
      <c r="P362" t="s">
        <v>8304</v>
      </c>
      <c r="Q362" s="6">
        <f>E362/D362</f>
        <v>0</v>
      </c>
      <c r="R362" s="7" t="str">
        <f>IFERROR(E362/N362,"N/A")</f>
        <v>N/A</v>
      </c>
      <c r="S362" t="str">
        <f>LEFT(P362,SEARCH("/",P362,1)-1)</f>
        <v>publishing</v>
      </c>
      <c r="T362" t="str">
        <f>RIGHT(P362,(LEN(P362)-SEARCH("/",P362)))</f>
        <v>children's books</v>
      </c>
      <c r="Y362">
        <f t="shared" si="14"/>
        <v>11</v>
      </c>
      <c r="Z362">
        <f t="shared" si="15"/>
        <v>27</v>
      </c>
    </row>
    <row r="363" spans="1:26" ht="57.6" x14ac:dyDescent="0.3">
      <c r="A363">
        <v>475</v>
      </c>
      <c r="B363" s="3" t="s">
        <v>476</v>
      </c>
      <c r="C363" s="3" t="s">
        <v>4585</v>
      </c>
      <c r="D363">
        <v>2000</v>
      </c>
      <c r="E363">
        <v>0</v>
      </c>
      <c r="F363" t="s">
        <v>8221</v>
      </c>
      <c r="G363" t="s">
        <v>8224</v>
      </c>
      <c r="H363" t="s">
        <v>8246</v>
      </c>
      <c r="I363">
        <v>1430877843</v>
      </c>
      <c r="J363" s="11">
        <f>(((I363/60)/60)/24)+DATE(1970,1,1)+(-8/24)</f>
        <v>42129.752812500003</v>
      </c>
      <c r="K363">
        <v>1428285843</v>
      </c>
      <c r="L363" s="11">
        <f>(((K363/60)/60)/24)+DATE(1970,1,1)+(-8/24)</f>
        <v>42099.752812500003</v>
      </c>
      <c r="M363" t="b">
        <v>0</v>
      </c>
      <c r="N363">
        <v>0</v>
      </c>
      <c r="O363" t="b">
        <v>0</v>
      </c>
      <c r="P363" t="s">
        <v>8270</v>
      </c>
      <c r="Q363" s="6">
        <f>E363/D363</f>
        <v>0</v>
      </c>
      <c r="R363" s="7" t="str">
        <f>IFERROR(E363/N363,"N/A")</f>
        <v>N/A</v>
      </c>
      <c r="S363" t="str">
        <f>LEFT(P363,SEARCH("/",P363,1)-1)</f>
        <v>film &amp; video</v>
      </c>
      <c r="T363" t="str">
        <f>RIGHT(P363,(LEN(P363)-SEARCH("/",P363)))</f>
        <v>animation</v>
      </c>
      <c r="Y363">
        <f t="shared" si="14"/>
        <v>13</v>
      </c>
      <c r="Z363">
        <f t="shared" si="15"/>
        <v>22</v>
      </c>
    </row>
    <row r="364" spans="1:26" x14ac:dyDescent="0.3">
      <c r="A364">
        <v>1484</v>
      </c>
      <c r="B364" s="3" t="s">
        <v>1485</v>
      </c>
      <c r="C364" s="3" t="s">
        <v>5594</v>
      </c>
      <c r="D364">
        <v>2000</v>
      </c>
      <c r="E364">
        <v>0</v>
      </c>
      <c r="F364" t="s">
        <v>8221</v>
      </c>
      <c r="G364" t="s">
        <v>8224</v>
      </c>
      <c r="H364" t="s">
        <v>8246</v>
      </c>
      <c r="I364">
        <v>1342882260</v>
      </c>
      <c r="J364" s="11">
        <f>(((I364/60)/60)/24)+DATE(1970,1,1)+(-8/24)</f>
        <v>41111.285416666666</v>
      </c>
      <c r="K364">
        <v>1337834963</v>
      </c>
      <c r="L364" s="11">
        <f>(((K364/60)/60)/24)+DATE(1970,1,1)+(-8/24)</f>
        <v>41052.867627314808</v>
      </c>
      <c r="M364" t="b">
        <v>0</v>
      </c>
      <c r="N364">
        <v>0</v>
      </c>
      <c r="O364" t="b">
        <v>0</v>
      </c>
      <c r="P364" t="s">
        <v>8275</v>
      </c>
      <c r="Q364" s="6">
        <f>E364/D364</f>
        <v>0</v>
      </c>
      <c r="R364" s="7" t="str">
        <f>IFERROR(E364/N364,"N/A")</f>
        <v>N/A</v>
      </c>
      <c r="S364" t="str">
        <f>LEFT(P364,SEARCH("/",P364,1)-1)</f>
        <v>publishing</v>
      </c>
      <c r="T364" t="str">
        <f>RIGHT(P364,(LEN(P364)-SEARCH("/",P364)))</f>
        <v>fiction</v>
      </c>
      <c r="Y364">
        <f t="shared" si="14"/>
        <v>11</v>
      </c>
      <c r="Z364">
        <f t="shared" si="15"/>
        <v>18</v>
      </c>
    </row>
    <row r="365" spans="1:26" ht="43.2" x14ac:dyDescent="0.3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 s="11">
        <f>(((I365/60)/60)/24)+DATE(1970,1,1)+(-8/24)</f>
        <v>42229.8124537037</v>
      </c>
      <c r="K365">
        <v>1435202996</v>
      </c>
      <c r="L365" s="11">
        <f>(((K365/60)/60)/24)+DATE(1970,1,1)+(-8/24)</f>
        <v>42179.8124537037</v>
      </c>
      <c r="M365" t="b">
        <v>0</v>
      </c>
      <c r="N365">
        <v>0</v>
      </c>
      <c r="O365" t="b">
        <v>0</v>
      </c>
      <c r="P365" t="s">
        <v>8305</v>
      </c>
      <c r="Q365" s="6">
        <f>E365/D365</f>
        <v>0</v>
      </c>
      <c r="R365" s="7" t="str">
        <f>IFERROR(E365/N365,"N/A")</f>
        <v>N/A</v>
      </c>
      <c r="S365" t="str">
        <f>LEFT(P365,SEARCH("/",P365,1)-1)</f>
        <v>theater</v>
      </c>
      <c r="T365" t="str">
        <f>RIGHT(P365,(LEN(P365)-SEARCH("/",P365)))</f>
        <v>musical</v>
      </c>
      <c r="Y365">
        <f t="shared" si="14"/>
        <v>8</v>
      </c>
      <c r="Z365">
        <f t="shared" si="15"/>
        <v>15</v>
      </c>
    </row>
    <row r="366" spans="1:26" ht="43.2" x14ac:dyDescent="0.3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 s="11">
        <f>(((I366/60)/60)/24)+DATE(1970,1,1)+(-8/24)</f>
        <v>42285.362673611111</v>
      </c>
      <c r="K366">
        <v>1441730535</v>
      </c>
      <c r="L366" s="11">
        <f>(((K366/60)/60)/24)+DATE(1970,1,1)+(-8/24)</f>
        <v>42255.362673611111</v>
      </c>
      <c r="M366" t="b">
        <v>0</v>
      </c>
      <c r="N366">
        <v>0</v>
      </c>
      <c r="O366" t="b">
        <v>0</v>
      </c>
      <c r="P366" t="s">
        <v>8305</v>
      </c>
      <c r="Q366" s="6">
        <f>E366/D366</f>
        <v>0</v>
      </c>
      <c r="R366" s="7" t="str">
        <f>IFERROR(E366/N366,"N/A")</f>
        <v>N/A</v>
      </c>
      <c r="S366" t="str">
        <f>LEFT(P366,SEARCH("/",P366,1)-1)</f>
        <v>theater</v>
      </c>
      <c r="T366" t="str">
        <f>RIGHT(P366,(LEN(P366)-SEARCH("/",P366)))</f>
        <v>musical</v>
      </c>
      <c r="Y366">
        <f t="shared" si="14"/>
        <v>8</v>
      </c>
      <c r="Z366">
        <f t="shared" si="15"/>
        <v>15</v>
      </c>
    </row>
    <row r="367" spans="1:26" ht="57.6" x14ac:dyDescent="0.3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 s="11">
        <f>(((I367/60)/60)/24)+DATE(1970,1,1)+(-8/24)</f>
        <v>42027.708333333336</v>
      </c>
      <c r="K367">
        <v>1420244622</v>
      </c>
      <c r="L367" s="11">
        <f>(((K367/60)/60)/24)+DATE(1970,1,1)+(-8/24)</f>
        <v>42006.683124999996</v>
      </c>
      <c r="M367" t="b">
        <v>0</v>
      </c>
      <c r="N367">
        <v>0</v>
      </c>
      <c r="O367" t="b">
        <v>0</v>
      </c>
      <c r="P367" t="s">
        <v>8305</v>
      </c>
      <c r="Q367" s="6">
        <f>E367/D367</f>
        <v>0</v>
      </c>
      <c r="R367" s="7" t="str">
        <f>IFERROR(E367/N367,"N/A")</f>
        <v>N/A</v>
      </c>
      <c r="S367" t="str">
        <f>LEFT(P367,SEARCH("/",P367,1)-1)</f>
        <v>theater</v>
      </c>
      <c r="T367" t="str">
        <f>RIGHT(P367,(LEN(P367)-SEARCH("/",P367)))</f>
        <v>musical</v>
      </c>
      <c r="Y367">
        <f t="shared" si="14"/>
        <v>8</v>
      </c>
      <c r="Z367">
        <f t="shared" si="15"/>
        <v>15</v>
      </c>
    </row>
    <row r="368" spans="1:26" ht="43.2" x14ac:dyDescent="0.3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 s="11">
        <f>(((I368/60)/60)/24)+DATE(1970,1,1)+(-8/24)</f>
        <v>42616.083333333336</v>
      </c>
      <c r="K368">
        <v>1472804365</v>
      </c>
      <c r="L368" s="11">
        <f>(((K368/60)/60)/24)+DATE(1970,1,1)+(-8/24)</f>
        <v>42615.013483796291</v>
      </c>
      <c r="M368" t="b">
        <v>0</v>
      </c>
      <c r="N368">
        <v>0</v>
      </c>
      <c r="O368" t="b">
        <v>0</v>
      </c>
      <c r="P368" t="s">
        <v>8305</v>
      </c>
      <c r="Q368" s="6">
        <f>E368/D368</f>
        <v>0</v>
      </c>
      <c r="R368" s="7" t="str">
        <f>IFERROR(E368/N368,"N/A")</f>
        <v>N/A</v>
      </c>
      <c r="S368" t="str">
        <f>LEFT(P368,SEARCH("/",P368,1)-1)</f>
        <v>theater</v>
      </c>
      <c r="T368" t="str">
        <f>RIGHT(P368,(LEN(P368)-SEARCH("/",P368)))</f>
        <v>musical</v>
      </c>
      <c r="Y368">
        <f t="shared" si="14"/>
        <v>8</v>
      </c>
      <c r="Z368">
        <f t="shared" si="15"/>
        <v>15</v>
      </c>
    </row>
    <row r="369" spans="1:26" ht="43.2" x14ac:dyDescent="0.3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 s="11">
        <f>(((I369/60)/60)/24)+DATE(1970,1,1)+(-8/24)</f>
        <v>42029.527731481481</v>
      </c>
      <c r="K369">
        <v>1419626396</v>
      </c>
      <c r="L369" s="11">
        <f>(((K369/60)/60)/24)+DATE(1970,1,1)+(-8/24)</f>
        <v>41999.527731481481</v>
      </c>
      <c r="M369" t="b">
        <v>0</v>
      </c>
      <c r="N369">
        <v>0</v>
      </c>
      <c r="O369" t="b">
        <v>0</v>
      </c>
      <c r="P369" t="s">
        <v>8305</v>
      </c>
      <c r="Q369" s="6">
        <f>E369/D369</f>
        <v>0</v>
      </c>
      <c r="R369" s="7" t="str">
        <f>IFERROR(E369/N369,"N/A")</f>
        <v>N/A</v>
      </c>
      <c r="S369" t="str">
        <f>LEFT(P369,SEARCH("/",P369,1)-1)</f>
        <v>theater</v>
      </c>
      <c r="T369" t="str">
        <f>RIGHT(P369,(LEN(P369)-SEARCH("/",P369)))</f>
        <v>musical</v>
      </c>
      <c r="Y369">
        <f t="shared" si="14"/>
        <v>8</v>
      </c>
      <c r="Z369">
        <f t="shared" si="15"/>
        <v>15</v>
      </c>
    </row>
    <row r="370" spans="1:26" ht="43.2" x14ac:dyDescent="0.3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 s="11">
        <f>(((I370/60)/60)/24)+DATE(1970,1,1)+(-8/24)</f>
        <v>42400.627083333333</v>
      </c>
      <c r="K370">
        <v>1451950570</v>
      </c>
      <c r="L370" s="11">
        <f>(((K370/60)/60)/24)+DATE(1970,1,1)+(-8/24)</f>
        <v>42373.65011574074</v>
      </c>
      <c r="M370" t="b">
        <v>0</v>
      </c>
      <c r="N370">
        <v>0</v>
      </c>
      <c r="O370" t="b">
        <v>0</v>
      </c>
      <c r="P370" t="s">
        <v>8305</v>
      </c>
      <c r="Q370" s="6">
        <f>E370/D370</f>
        <v>0</v>
      </c>
      <c r="R370" s="7" t="str">
        <f>IFERROR(E370/N370,"N/A")</f>
        <v>N/A</v>
      </c>
      <c r="S370" t="str">
        <f>LEFT(P370,SEARCH("/",P370,1)-1)</f>
        <v>theater</v>
      </c>
      <c r="T370" t="str">
        <f>RIGHT(P370,(LEN(P370)-SEARCH("/",P370)))</f>
        <v>musical</v>
      </c>
      <c r="Y370">
        <f t="shared" si="14"/>
        <v>8</v>
      </c>
      <c r="Z370">
        <f t="shared" si="15"/>
        <v>15</v>
      </c>
    </row>
    <row r="371" spans="1:26" ht="57.6" x14ac:dyDescent="0.3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 s="11">
        <f>(((I371/60)/60)/24)+DATE(1970,1,1)+(-8/24)</f>
        <v>41884.269317129627</v>
      </c>
      <c r="K371">
        <v>1407076069</v>
      </c>
      <c r="L371" s="11">
        <f>(((K371/60)/60)/24)+DATE(1970,1,1)+(-8/24)</f>
        <v>41854.269317129627</v>
      </c>
      <c r="M371" t="b">
        <v>0</v>
      </c>
      <c r="N371">
        <v>0</v>
      </c>
      <c r="O371" t="b">
        <v>0</v>
      </c>
      <c r="P371" t="s">
        <v>8305</v>
      </c>
      <c r="Q371" s="6">
        <f>E371/D371</f>
        <v>0</v>
      </c>
      <c r="R371" s="7" t="str">
        <f>IFERROR(E371/N371,"N/A")</f>
        <v>N/A</v>
      </c>
      <c r="S371" t="str">
        <f>LEFT(P371,SEARCH("/",P371,1)-1)</f>
        <v>theater</v>
      </c>
      <c r="T371" t="str">
        <f>RIGHT(P371,(LEN(P371)-SEARCH("/",P371)))</f>
        <v>musical</v>
      </c>
      <c r="Y371">
        <f t="shared" si="14"/>
        <v>8</v>
      </c>
      <c r="Z371">
        <f t="shared" si="15"/>
        <v>15</v>
      </c>
    </row>
    <row r="372" spans="1:26" ht="43.2" x14ac:dyDescent="0.3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 s="11">
        <f>(((I372/60)/60)/24)+DATE(1970,1,1)+(-8/24)</f>
        <v>42090.416574074072</v>
      </c>
      <c r="K372">
        <v>1425322792</v>
      </c>
      <c r="L372" s="11">
        <f>(((K372/60)/60)/24)+DATE(1970,1,1)+(-8/24)</f>
        <v>42065.458240740736</v>
      </c>
      <c r="M372" t="b">
        <v>0</v>
      </c>
      <c r="N372">
        <v>0</v>
      </c>
      <c r="O372" t="b">
        <v>0</v>
      </c>
      <c r="P372" t="s">
        <v>8305</v>
      </c>
      <c r="Q372" s="6">
        <f>E372/D372</f>
        <v>0</v>
      </c>
      <c r="R372" s="7" t="str">
        <f>IFERROR(E372/N372,"N/A")</f>
        <v>N/A</v>
      </c>
      <c r="S372" t="str">
        <f>LEFT(P372,SEARCH("/",P372,1)-1)</f>
        <v>theater</v>
      </c>
      <c r="T372" t="str">
        <f>RIGHT(P372,(LEN(P372)-SEARCH("/",P372)))</f>
        <v>musical</v>
      </c>
      <c r="Y372">
        <f t="shared" si="14"/>
        <v>8</v>
      </c>
      <c r="Z372">
        <f t="shared" si="15"/>
        <v>15</v>
      </c>
    </row>
    <row r="373" spans="1:26" ht="43.2" x14ac:dyDescent="0.3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 s="11">
        <f>(((I373/60)/60)/24)+DATE(1970,1,1)+(-8/24)</f>
        <v>42499.617951388886</v>
      </c>
      <c r="K373">
        <v>1460242191</v>
      </c>
      <c r="L373" s="11">
        <f>(((K373/60)/60)/24)+DATE(1970,1,1)+(-8/24)</f>
        <v>42469.617951388886</v>
      </c>
      <c r="M373" t="b">
        <v>0</v>
      </c>
      <c r="N373">
        <v>0</v>
      </c>
      <c r="O373" t="b">
        <v>0</v>
      </c>
      <c r="P373" t="s">
        <v>8305</v>
      </c>
      <c r="Q373" s="6">
        <f>E373/D373</f>
        <v>0</v>
      </c>
      <c r="R373" s="7" t="str">
        <f>IFERROR(E373/N373,"N/A")</f>
        <v>N/A</v>
      </c>
      <c r="S373" t="str">
        <f>LEFT(P373,SEARCH("/",P373,1)-1)</f>
        <v>theater</v>
      </c>
      <c r="T373" t="str">
        <f>RIGHT(P373,(LEN(P373)-SEARCH("/",P373)))</f>
        <v>musical</v>
      </c>
      <c r="Y373">
        <f t="shared" si="14"/>
        <v>8</v>
      </c>
      <c r="Z373">
        <f t="shared" si="15"/>
        <v>15</v>
      </c>
    </row>
    <row r="374" spans="1:26" x14ac:dyDescent="0.3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 s="11">
        <f>(((I374/60)/60)/24)+DATE(1970,1,1)+(-8/24)</f>
        <v>41983.894699074073</v>
      </c>
      <c r="K374">
        <v>1415683702</v>
      </c>
      <c r="L374" s="11">
        <f>(((K374/60)/60)/24)+DATE(1970,1,1)+(-8/24)</f>
        <v>41953.894699074073</v>
      </c>
      <c r="M374" t="b">
        <v>0</v>
      </c>
      <c r="N374">
        <v>0</v>
      </c>
      <c r="O374" t="b">
        <v>0</v>
      </c>
      <c r="P374" t="s">
        <v>8305</v>
      </c>
      <c r="Q374" s="6">
        <f>E374/D374</f>
        <v>0</v>
      </c>
      <c r="R374" s="7" t="str">
        <f>IFERROR(E374/N374,"N/A")</f>
        <v>N/A</v>
      </c>
      <c r="S374" t="str">
        <f>LEFT(P374,SEARCH("/",P374,1)-1)</f>
        <v>theater</v>
      </c>
      <c r="T374" t="str">
        <f>RIGHT(P374,(LEN(P374)-SEARCH("/",P374)))</f>
        <v>musical</v>
      </c>
      <c r="Y374">
        <f t="shared" si="14"/>
        <v>8</v>
      </c>
      <c r="Z374">
        <f t="shared" si="15"/>
        <v>15</v>
      </c>
    </row>
    <row r="375" spans="1:26" ht="28.8" x14ac:dyDescent="0.3">
      <c r="A375">
        <v>1495</v>
      </c>
      <c r="B375" s="3" t="s">
        <v>1496</v>
      </c>
      <c r="C375" s="3" t="s">
        <v>5605</v>
      </c>
      <c r="D375">
        <v>2000</v>
      </c>
      <c r="E375">
        <v>0</v>
      </c>
      <c r="F375" t="s">
        <v>8221</v>
      </c>
      <c r="G375" t="s">
        <v>8224</v>
      </c>
      <c r="H375" t="s">
        <v>8246</v>
      </c>
      <c r="I375">
        <v>1314471431</v>
      </c>
      <c r="J375" s="11">
        <f>(((I375/60)/60)/24)+DATE(1970,1,1)+(-8/24)</f>
        <v>40782.456377314811</v>
      </c>
      <c r="K375">
        <v>1311879431</v>
      </c>
      <c r="L375" s="11">
        <f>(((K375/60)/60)/24)+DATE(1970,1,1)+(-8/24)</f>
        <v>40752.456377314811</v>
      </c>
      <c r="M375" t="b">
        <v>0</v>
      </c>
      <c r="N375">
        <v>0</v>
      </c>
      <c r="O375" t="b">
        <v>0</v>
      </c>
      <c r="P375" t="s">
        <v>8275</v>
      </c>
      <c r="Q375" s="6">
        <f>E375/D375</f>
        <v>0</v>
      </c>
      <c r="R375" s="7" t="str">
        <f>IFERROR(E375/N375,"N/A")</f>
        <v>N/A</v>
      </c>
      <c r="S375" t="str">
        <f>LEFT(P375,SEARCH("/",P375,1)-1)</f>
        <v>publishing</v>
      </c>
      <c r="T375" t="str">
        <f>RIGHT(P375,(LEN(P375)-SEARCH("/",P375)))</f>
        <v>fiction</v>
      </c>
      <c r="Y375">
        <f t="shared" si="14"/>
        <v>11</v>
      </c>
      <c r="Z375">
        <f t="shared" si="15"/>
        <v>18</v>
      </c>
    </row>
    <row r="376" spans="1:26" ht="43.2" x14ac:dyDescent="0.3">
      <c r="A376">
        <v>1705</v>
      </c>
      <c r="B376" s="3" t="s">
        <v>1706</v>
      </c>
      <c r="C376" s="3" t="s">
        <v>5815</v>
      </c>
      <c r="D376">
        <v>2000</v>
      </c>
      <c r="E376">
        <v>0</v>
      </c>
      <c r="F376" t="s">
        <v>8221</v>
      </c>
      <c r="G376" t="s">
        <v>8224</v>
      </c>
      <c r="H376" t="s">
        <v>8246</v>
      </c>
      <c r="I376">
        <v>1441814400</v>
      </c>
      <c r="J376" s="11">
        <f>(((I376/60)/60)/24)+DATE(1970,1,1)+(-8/24)</f>
        <v>42256.333333333336</v>
      </c>
      <c r="K376">
        <v>1440807846</v>
      </c>
      <c r="L376" s="11">
        <f>(((K376/60)/60)/24)+DATE(1970,1,1)+(-8/24)</f>
        <v>42244.683402777773</v>
      </c>
      <c r="M376" t="b">
        <v>0</v>
      </c>
      <c r="N376">
        <v>0</v>
      </c>
      <c r="O376" t="b">
        <v>0</v>
      </c>
      <c r="P376" t="s">
        <v>8293</v>
      </c>
      <c r="Q376" s="6">
        <f>E376/D376</f>
        <v>0</v>
      </c>
      <c r="R376" s="7" t="str">
        <f>IFERROR(E376/N376,"N/A")</f>
        <v>N/A</v>
      </c>
      <c r="S376" t="str">
        <f>LEFT(P376,SEARCH("/",P376,1)-1)</f>
        <v>music</v>
      </c>
      <c r="T376" t="str">
        <f>RIGHT(P376,(LEN(P376)-SEARCH("/",P376)))</f>
        <v>faith</v>
      </c>
      <c r="Y376">
        <f t="shared" si="14"/>
        <v>6</v>
      </c>
      <c r="Z376">
        <f t="shared" si="15"/>
        <v>11</v>
      </c>
    </row>
    <row r="377" spans="1:26" ht="43.2" x14ac:dyDescent="0.3">
      <c r="A377">
        <v>1993</v>
      </c>
      <c r="B377" s="3" t="s">
        <v>1994</v>
      </c>
      <c r="C377" s="3" t="s">
        <v>6103</v>
      </c>
      <c r="D377">
        <v>2000</v>
      </c>
      <c r="E377">
        <v>0</v>
      </c>
      <c r="F377" t="s">
        <v>8221</v>
      </c>
      <c r="G377" t="s">
        <v>8225</v>
      </c>
      <c r="H377" t="s">
        <v>8247</v>
      </c>
      <c r="I377">
        <v>1450706837</v>
      </c>
      <c r="J377" s="11">
        <f>(((I377/60)/60)/24)+DATE(1970,1,1)+(-8/24)</f>
        <v>42359.255057870374</v>
      </c>
      <c r="K377">
        <v>1448114837</v>
      </c>
      <c r="L377" s="11">
        <f>(((K377/60)/60)/24)+DATE(1970,1,1)+(-8/24)</f>
        <v>42329.255057870374</v>
      </c>
      <c r="M377" t="b">
        <v>0</v>
      </c>
      <c r="N377">
        <v>0</v>
      </c>
      <c r="O377" t="b">
        <v>0</v>
      </c>
      <c r="P377" t="s">
        <v>8296</v>
      </c>
      <c r="Q377" s="6">
        <f>E377/D377</f>
        <v>0</v>
      </c>
      <c r="R377" s="7" t="str">
        <f>IFERROR(E377/N377,"N/A")</f>
        <v>N/A</v>
      </c>
      <c r="S377" t="str">
        <f>LEFT(P377,SEARCH("/",P377,1)-1)</f>
        <v>photography</v>
      </c>
      <c r="T377" t="str">
        <f>RIGHT(P377,(LEN(P377)-SEARCH("/",P377)))</f>
        <v>people</v>
      </c>
      <c r="Y377">
        <f t="shared" si="14"/>
        <v>12</v>
      </c>
      <c r="Z377">
        <f t="shared" si="15"/>
        <v>18</v>
      </c>
    </row>
    <row r="378" spans="1:26" ht="57.6" x14ac:dyDescent="0.3">
      <c r="A378">
        <v>2149</v>
      </c>
      <c r="B378" s="3" t="s">
        <v>2150</v>
      </c>
      <c r="C378" s="3" t="s">
        <v>6259</v>
      </c>
      <c r="D378">
        <v>2000</v>
      </c>
      <c r="E378">
        <v>0</v>
      </c>
      <c r="F378" t="s">
        <v>8221</v>
      </c>
      <c r="G378" t="s">
        <v>8224</v>
      </c>
      <c r="H378" t="s">
        <v>8246</v>
      </c>
      <c r="I378">
        <v>1280534400</v>
      </c>
      <c r="J378" s="11">
        <f>(((I378/60)/60)/24)+DATE(1970,1,1)+(-8/24)</f>
        <v>40389.666666666664</v>
      </c>
      <c r="K378">
        <v>1277512556</v>
      </c>
      <c r="L378" s="11">
        <f>(((K378/60)/60)/24)+DATE(1970,1,1)+(-8/24)</f>
        <v>40354.691620370366</v>
      </c>
      <c r="M378" t="b">
        <v>0</v>
      </c>
      <c r="N378">
        <v>0</v>
      </c>
      <c r="O378" t="b">
        <v>0</v>
      </c>
      <c r="P378" t="s">
        <v>8282</v>
      </c>
      <c r="Q378" s="6">
        <f>E378/D378</f>
        <v>0</v>
      </c>
      <c r="R378" s="7" t="str">
        <f>IFERROR(E378/N378,"N/A")</f>
        <v>N/A</v>
      </c>
      <c r="S378" t="str">
        <f>LEFT(P378,SEARCH("/",P378,1)-1)</f>
        <v>games</v>
      </c>
      <c r="T378" t="str">
        <f>RIGHT(P378,(LEN(P378)-SEARCH("/",P378)))</f>
        <v>video games</v>
      </c>
      <c r="Y378">
        <f t="shared" si="14"/>
        <v>6</v>
      </c>
      <c r="Z378">
        <f t="shared" si="15"/>
        <v>17</v>
      </c>
    </row>
    <row r="379" spans="1:26" ht="43.2" x14ac:dyDescent="0.3">
      <c r="A379">
        <v>2847</v>
      </c>
      <c r="B379" s="3" t="s">
        <v>2847</v>
      </c>
      <c r="C379" s="3" t="s">
        <v>6957</v>
      </c>
      <c r="D379">
        <v>2000</v>
      </c>
      <c r="E379">
        <v>0</v>
      </c>
      <c r="F379" t="s">
        <v>8221</v>
      </c>
      <c r="G379" t="s">
        <v>8224</v>
      </c>
      <c r="H379" t="s">
        <v>8246</v>
      </c>
      <c r="I379">
        <v>1464031265</v>
      </c>
      <c r="J379" s="11">
        <f>(((I379/60)/60)/24)+DATE(1970,1,1)+(-8/24)</f>
        <v>42513.472974537035</v>
      </c>
      <c r="K379">
        <v>1458847265</v>
      </c>
      <c r="L379" s="11">
        <f>(((K379/60)/60)/24)+DATE(1970,1,1)+(-8/24)</f>
        <v>42453.472974537035</v>
      </c>
      <c r="M379" t="b">
        <v>0</v>
      </c>
      <c r="N379">
        <v>0</v>
      </c>
      <c r="O379" t="b">
        <v>0</v>
      </c>
      <c r="P379" t="s">
        <v>8271</v>
      </c>
      <c r="Q379" s="6">
        <f>E379/D379</f>
        <v>0</v>
      </c>
      <c r="R379" s="7" t="str">
        <f>IFERROR(E379/N379,"N/A")</f>
        <v>N/A</v>
      </c>
      <c r="S379" t="str">
        <f>LEFT(P379,SEARCH("/",P379,1)-1)</f>
        <v>theater</v>
      </c>
      <c r="T379" t="str">
        <f>RIGHT(P379,(LEN(P379)-SEARCH("/",P379)))</f>
        <v>plays</v>
      </c>
      <c r="Y379">
        <f t="shared" si="14"/>
        <v>8</v>
      </c>
      <c r="Z379">
        <f t="shared" si="15"/>
        <v>13</v>
      </c>
    </row>
    <row r="380" spans="1:26" ht="43.2" x14ac:dyDescent="0.3">
      <c r="A380">
        <v>3916</v>
      </c>
      <c r="B380" s="3" t="s">
        <v>3913</v>
      </c>
      <c r="C380" s="3" t="s">
        <v>8024</v>
      </c>
      <c r="D380">
        <v>2000</v>
      </c>
      <c r="E380">
        <v>0</v>
      </c>
      <c r="F380" t="s">
        <v>8221</v>
      </c>
      <c r="G380" t="s">
        <v>8232</v>
      </c>
      <c r="H380" t="s">
        <v>8253</v>
      </c>
      <c r="I380">
        <v>1464952752</v>
      </c>
      <c r="J380" s="11">
        <f>(((I380/60)/60)/24)+DATE(1970,1,1)+(-8/24)</f>
        <v>42524.138333333329</v>
      </c>
      <c r="K380">
        <v>1462360752</v>
      </c>
      <c r="L380" s="11">
        <f>(((K380/60)/60)/24)+DATE(1970,1,1)+(-8/24)</f>
        <v>42494.138333333329</v>
      </c>
      <c r="M380" t="b">
        <v>0</v>
      </c>
      <c r="N380">
        <v>0</v>
      </c>
      <c r="O380" t="b">
        <v>0</v>
      </c>
      <c r="P380" t="s">
        <v>8271</v>
      </c>
      <c r="Q380" s="6">
        <f>E380/D380</f>
        <v>0</v>
      </c>
      <c r="R380" s="7" t="str">
        <f>IFERROR(E380/N380,"N/A")</f>
        <v>N/A</v>
      </c>
      <c r="S380" t="str">
        <f>LEFT(P380,SEARCH("/",P380,1)-1)</f>
        <v>theater</v>
      </c>
      <c r="T380" t="str">
        <f>RIGHT(P380,(LEN(P380)-SEARCH("/",P380)))</f>
        <v>plays</v>
      </c>
      <c r="Y380">
        <f t="shared" si="14"/>
        <v>8</v>
      </c>
      <c r="Z380">
        <f t="shared" si="15"/>
        <v>13</v>
      </c>
    </row>
    <row r="381" spans="1:26" ht="43.2" x14ac:dyDescent="0.3">
      <c r="A381">
        <v>1986</v>
      </c>
      <c r="B381" s="3" t="s">
        <v>1987</v>
      </c>
      <c r="C381" s="3" t="s">
        <v>6096</v>
      </c>
      <c r="D381">
        <v>2000</v>
      </c>
      <c r="E381">
        <v>1</v>
      </c>
      <c r="F381" t="s">
        <v>8221</v>
      </c>
      <c r="G381" t="s">
        <v>8225</v>
      </c>
      <c r="H381" t="s">
        <v>8247</v>
      </c>
      <c r="I381">
        <v>1457947483</v>
      </c>
      <c r="J381" s="11">
        <f>(((I381/60)/60)/24)+DATE(1970,1,1)+(-8/24)</f>
        <v>42443.058831018519</v>
      </c>
      <c r="K381">
        <v>1455359083</v>
      </c>
      <c r="L381" s="11">
        <f>(((K381/60)/60)/24)+DATE(1970,1,1)+(-8/24)</f>
        <v>42413.100497685176</v>
      </c>
      <c r="M381" t="b">
        <v>0</v>
      </c>
      <c r="N381">
        <v>1</v>
      </c>
      <c r="O381" t="b">
        <v>0</v>
      </c>
      <c r="P381" t="s">
        <v>8296</v>
      </c>
      <c r="Q381" s="6">
        <f>E381/D381</f>
        <v>5.0000000000000001E-4</v>
      </c>
      <c r="R381" s="7">
        <f>IFERROR(E381/N381,"N/A")</f>
        <v>1</v>
      </c>
      <c r="S381" t="str">
        <f>LEFT(P381,SEARCH("/",P381,1)-1)</f>
        <v>photography</v>
      </c>
      <c r="T381" t="str">
        <f>RIGHT(P381,(LEN(P381)-SEARCH("/",P381)))</f>
        <v>people</v>
      </c>
      <c r="Y381">
        <f t="shared" si="14"/>
        <v>12</v>
      </c>
      <c r="Z381">
        <f t="shared" si="15"/>
        <v>18</v>
      </c>
    </row>
    <row r="382" spans="1:26" ht="43.2" x14ac:dyDescent="0.3">
      <c r="A382">
        <v>2946</v>
      </c>
      <c r="B382" s="3" t="s">
        <v>2946</v>
      </c>
      <c r="C382" s="3" t="s">
        <v>7056</v>
      </c>
      <c r="D382">
        <v>2000</v>
      </c>
      <c r="E382">
        <v>2</v>
      </c>
      <c r="F382" t="s">
        <v>8221</v>
      </c>
      <c r="G382" t="s">
        <v>8225</v>
      </c>
      <c r="H382" t="s">
        <v>8247</v>
      </c>
      <c r="I382">
        <v>1471265092</v>
      </c>
      <c r="J382" s="11">
        <f>(((I382/60)/60)/24)+DATE(1970,1,1)+(-8/24)</f>
        <v>42597.197824074072</v>
      </c>
      <c r="K382">
        <v>1468673092</v>
      </c>
      <c r="L382" s="11">
        <f>(((K382/60)/60)/24)+DATE(1970,1,1)+(-8/24)</f>
        <v>42567.197824074072</v>
      </c>
      <c r="M382" t="b">
        <v>0</v>
      </c>
      <c r="N382">
        <v>2</v>
      </c>
      <c r="O382" t="b">
        <v>0</v>
      </c>
      <c r="P382" t="s">
        <v>8303</v>
      </c>
      <c r="Q382" s="6">
        <f>E382/D382</f>
        <v>1E-3</v>
      </c>
      <c r="R382" s="7">
        <f>IFERROR(E382/N382,"N/A")</f>
        <v>1</v>
      </c>
      <c r="S382" t="str">
        <f>LEFT(P382,SEARCH("/",P382,1)-1)</f>
        <v>theater</v>
      </c>
      <c r="T382" t="str">
        <f>RIGHT(P382,(LEN(P382)-SEARCH("/",P382)))</f>
        <v>spaces</v>
      </c>
      <c r="Y382">
        <f t="shared" si="14"/>
        <v>8</v>
      </c>
      <c r="Z382">
        <f t="shared" si="15"/>
        <v>14</v>
      </c>
    </row>
    <row r="383" spans="1:26" ht="43.2" x14ac:dyDescent="0.3">
      <c r="A383">
        <v>1499</v>
      </c>
      <c r="B383" s="3" t="s">
        <v>1500</v>
      </c>
      <c r="C383" s="3" t="s">
        <v>5609</v>
      </c>
      <c r="D383">
        <v>2000</v>
      </c>
      <c r="E383">
        <v>5</v>
      </c>
      <c r="F383" t="s">
        <v>8221</v>
      </c>
      <c r="G383" t="s">
        <v>8224</v>
      </c>
      <c r="H383" t="s">
        <v>8246</v>
      </c>
      <c r="I383">
        <v>1470355833</v>
      </c>
      <c r="J383" s="11">
        <f>(((I383/60)/60)/24)+DATE(1970,1,1)+(-8/24)</f>
        <v>42586.673993055556</v>
      </c>
      <c r="K383">
        <v>1465171833</v>
      </c>
      <c r="L383" s="11">
        <f>(((K383/60)/60)/24)+DATE(1970,1,1)+(-8/24)</f>
        <v>42526.673993055556</v>
      </c>
      <c r="M383" t="b">
        <v>0</v>
      </c>
      <c r="N383">
        <v>1</v>
      </c>
      <c r="O383" t="b">
        <v>0</v>
      </c>
      <c r="P383" t="s">
        <v>8275</v>
      </c>
      <c r="Q383" s="6">
        <f>E383/D383</f>
        <v>2.5000000000000001E-3</v>
      </c>
      <c r="R383" s="7">
        <f>IFERROR(E383/N383,"N/A")</f>
        <v>5</v>
      </c>
      <c r="S383" t="str">
        <f>LEFT(P383,SEARCH("/",P383,1)-1)</f>
        <v>publishing</v>
      </c>
      <c r="T383" t="str">
        <f>RIGHT(P383,(LEN(P383)-SEARCH("/",P383)))</f>
        <v>fiction</v>
      </c>
      <c r="Y383">
        <f t="shared" si="14"/>
        <v>11</v>
      </c>
      <c r="Z383">
        <f t="shared" si="15"/>
        <v>18</v>
      </c>
    </row>
    <row r="384" spans="1:26" ht="43.2" x14ac:dyDescent="0.3">
      <c r="A384">
        <v>3945</v>
      </c>
      <c r="B384" s="3" t="s">
        <v>3942</v>
      </c>
      <c r="C384" s="3" t="s">
        <v>8053</v>
      </c>
      <c r="D384">
        <v>2000</v>
      </c>
      <c r="E384">
        <v>5</v>
      </c>
      <c r="F384" t="s">
        <v>8221</v>
      </c>
      <c r="G384" t="s">
        <v>8224</v>
      </c>
      <c r="H384" t="s">
        <v>8246</v>
      </c>
      <c r="I384">
        <v>1431717268</v>
      </c>
      <c r="J384" s="11">
        <f>(((I384/60)/60)/24)+DATE(1970,1,1)+(-8/24)</f>
        <v>42139.468379629623</v>
      </c>
      <c r="K384">
        <v>1429125268</v>
      </c>
      <c r="L384" s="11">
        <f>(((K384/60)/60)/24)+DATE(1970,1,1)+(-8/24)</f>
        <v>42109.468379629623</v>
      </c>
      <c r="M384" t="b">
        <v>0</v>
      </c>
      <c r="N384">
        <v>1</v>
      </c>
      <c r="O384" t="b">
        <v>0</v>
      </c>
      <c r="P384" t="s">
        <v>8271</v>
      </c>
      <c r="Q384" s="6">
        <f>E384/D384</f>
        <v>2.5000000000000001E-3</v>
      </c>
      <c r="R384" s="7">
        <f>IFERROR(E384/N384,"N/A")</f>
        <v>5</v>
      </c>
      <c r="S384" t="str">
        <f>LEFT(P384,SEARCH("/",P384,1)-1)</f>
        <v>theater</v>
      </c>
      <c r="T384" t="str">
        <f>RIGHT(P384,(LEN(P384)-SEARCH("/",P384)))</f>
        <v>plays</v>
      </c>
      <c r="Y384">
        <f t="shared" si="14"/>
        <v>8</v>
      </c>
      <c r="Z384">
        <f t="shared" si="15"/>
        <v>13</v>
      </c>
    </row>
    <row r="385" spans="1:26" ht="43.2" x14ac:dyDescent="0.3">
      <c r="A385">
        <v>3994</v>
      </c>
      <c r="B385" s="3" t="s">
        <v>3990</v>
      </c>
      <c r="C385" s="3" t="s">
        <v>8100</v>
      </c>
      <c r="D385">
        <v>2000</v>
      </c>
      <c r="E385">
        <v>5</v>
      </c>
      <c r="F385" t="s">
        <v>8221</v>
      </c>
      <c r="G385" t="s">
        <v>8224</v>
      </c>
      <c r="H385" t="s">
        <v>8246</v>
      </c>
      <c r="I385">
        <v>1405761690</v>
      </c>
      <c r="J385" s="11">
        <f>(((I385/60)/60)/24)+DATE(1970,1,1)+(-8/24)</f>
        <v>41839.056597222218</v>
      </c>
      <c r="K385">
        <v>1403169690</v>
      </c>
      <c r="L385" s="11">
        <f>(((K385/60)/60)/24)+DATE(1970,1,1)+(-8/24)</f>
        <v>41809.056597222218</v>
      </c>
      <c r="M385" t="b">
        <v>0</v>
      </c>
      <c r="N385">
        <v>1</v>
      </c>
      <c r="O385" t="b">
        <v>0</v>
      </c>
      <c r="P385" t="s">
        <v>8271</v>
      </c>
      <c r="Q385" s="6">
        <f>E385/D385</f>
        <v>2.5000000000000001E-3</v>
      </c>
      <c r="R385" s="7">
        <f>IFERROR(E385/N385,"N/A")</f>
        <v>5</v>
      </c>
      <c r="S385" t="str">
        <f>LEFT(P385,SEARCH("/",P385,1)-1)</f>
        <v>theater</v>
      </c>
      <c r="T385" t="str">
        <f>RIGHT(P385,(LEN(P385)-SEARCH("/",P385)))</f>
        <v>plays</v>
      </c>
      <c r="Y385">
        <f t="shared" si="14"/>
        <v>8</v>
      </c>
      <c r="Z385">
        <f t="shared" si="15"/>
        <v>13</v>
      </c>
    </row>
    <row r="386" spans="1:26" ht="43.2" x14ac:dyDescent="0.3">
      <c r="A386">
        <v>4007</v>
      </c>
      <c r="B386" s="3" t="s">
        <v>4003</v>
      </c>
      <c r="C386" s="3" t="s">
        <v>8112</v>
      </c>
      <c r="D386">
        <v>2000</v>
      </c>
      <c r="E386">
        <v>5</v>
      </c>
      <c r="F386" t="s">
        <v>8221</v>
      </c>
      <c r="G386" t="s">
        <v>8224</v>
      </c>
      <c r="H386" t="s">
        <v>8246</v>
      </c>
      <c r="I386">
        <v>1409070480</v>
      </c>
      <c r="J386" s="11">
        <f>(((I386/60)/60)/24)+DATE(1970,1,1)+(-8/24)</f>
        <v>41877.352777777778</v>
      </c>
      <c r="K386">
        <v>1406572381</v>
      </c>
      <c r="L386" s="11">
        <f>(((K386/60)/60)/24)+DATE(1970,1,1)+(-8/24)</f>
        <v>41848.439594907402</v>
      </c>
      <c r="M386" t="b">
        <v>0</v>
      </c>
      <c r="N386">
        <v>1</v>
      </c>
      <c r="O386" t="b">
        <v>0</v>
      </c>
      <c r="P386" t="s">
        <v>8271</v>
      </c>
      <c r="Q386" s="6">
        <f>E386/D386</f>
        <v>2.5000000000000001E-3</v>
      </c>
      <c r="R386" s="7">
        <f>IFERROR(E386/N386,"N/A")</f>
        <v>5</v>
      </c>
      <c r="S386" t="str">
        <f>LEFT(P386,SEARCH("/",P386,1)-1)</f>
        <v>theater</v>
      </c>
      <c r="T386" t="str">
        <f>RIGHT(P386,(LEN(P386)-SEARCH("/",P386)))</f>
        <v>plays</v>
      </c>
      <c r="Y386">
        <f t="shared" si="14"/>
        <v>8</v>
      </c>
      <c r="Z386">
        <f t="shared" si="15"/>
        <v>13</v>
      </c>
    </row>
    <row r="387" spans="1:26" ht="43.2" x14ac:dyDescent="0.3">
      <c r="A387">
        <v>1126</v>
      </c>
      <c r="B387" s="3" t="s">
        <v>1127</v>
      </c>
      <c r="C387" s="3" t="s">
        <v>5236</v>
      </c>
      <c r="D387">
        <v>2000</v>
      </c>
      <c r="E387">
        <v>10</v>
      </c>
      <c r="F387" t="s">
        <v>8221</v>
      </c>
      <c r="G387" t="s">
        <v>8224</v>
      </c>
      <c r="H387" t="s">
        <v>8246</v>
      </c>
      <c r="I387">
        <v>1468482694</v>
      </c>
      <c r="J387" s="11">
        <f>(((I387/60)/60)/24)+DATE(1970,1,1)+(-8/24)</f>
        <v>42564.99414351851</v>
      </c>
      <c r="K387">
        <v>1465890694</v>
      </c>
      <c r="L387" s="11">
        <f>(((K387/60)/60)/24)+DATE(1970,1,1)+(-8/24)</f>
        <v>42534.99414351851</v>
      </c>
      <c r="M387" t="b">
        <v>0</v>
      </c>
      <c r="N387">
        <v>2</v>
      </c>
      <c r="O387" t="b">
        <v>0</v>
      </c>
      <c r="P387" t="s">
        <v>8283</v>
      </c>
      <c r="Q387" s="6">
        <f>E387/D387</f>
        <v>5.0000000000000001E-3</v>
      </c>
      <c r="R387" s="7">
        <f>IFERROR(E387/N387,"N/A")</f>
        <v>5</v>
      </c>
      <c r="S387" t="str">
        <f>LEFT(P387,SEARCH("/",P387,1)-1)</f>
        <v>games</v>
      </c>
      <c r="T387" t="str">
        <f>RIGHT(P387,(LEN(P387)-SEARCH("/",P387)))</f>
        <v>mobile games</v>
      </c>
      <c r="Y387">
        <f t="shared" ref="Y387:Y450" si="16">SEARCH("/",P387)</f>
        <v>6</v>
      </c>
      <c r="Z387">
        <f t="shared" ref="Z387:Z450" si="17">LEN(P387)</f>
        <v>18</v>
      </c>
    </row>
    <row r="388" spans="1:26" ht="28.8" x14ac:dyDescent="0.3">
      <c r="A388">
        <v>3866</v>
      </c>
      <c r="B388" s="3" t="s">
        <v>3863</v>
      </c>
      <c r="C388" s="3" t="s">
        <v>7975</v>
      </c>
      <c r="D388">
        <v>2000</v>
      </c>
      <c r="E388">
        <v>11</v>
      </c>
      <c r="F388" t="s">
        <v>8221</v>
      </c>
      <c r="G388" t="s">
        <v>8224</v>
      </c>
      <c r="H388" t="s">
        <v>8246</v>
      </c>
      <c r="I388">
        <v>1458703740</v>
      </c>
      <c r="J388" s="11">
        <f>(((I388/60)/60)/24)+DATE(1970,1,1)+(-8/24)</f>
        <v>42451.811805555553</v>
      </c>
      <c r="K388">
        <v>1454453021</v>
      </c>
      <c r="L388" s="11">
        <f>(((K388/60)/60)/24)+DATE(1970,1,1)+(-8/24)</f>
        <v>42402.613668981481</v>
      </c>
      <c r="M388" t="b">
        <v>0</v>
      </c>
      <c r="N388">
        <v>2</v>
      </c>
      <c r="O388" t="b">
        <v>0</v>
      </c>
      <c r="P388" t="s">
        <v>8271</v>
      </c>
      <c r="Q388" s="6">
        <f>E388/D388</f>
        <v>5.4999999999999997E-3</v>
      </c>
      <c r="R388" s="7">
        <f>IFERROR(E388/N388,"N/A")</f>
        <v>5.5</v>
      </c>
      <c r="S388" t="str">
        <f>LEFT(P388,SEARCH("/",P388,1)-1)</f>
        <v>theater</v>
      </c>
      <c r="T388" t="str">
        <f>RIGHT(P388,(LEN(P388)-SEARCH("/",P388)))</f>
        <v>plays</v>
      </c>
      <c r="Y388">
        <f t="shared" si="16"/>
        <v>8</v>
      </c>
      <c r="Z388">
        <f t="shared" si="17"/>
        <v>13</v>
      </c>
    </row>
    <row r="389" spans="1:26" ht="43.2" x14ac:dyDescent="0.3">
      <c r="A389">
        <v>884</v>
      </c>
      <c r="B389" s="3" t="s">
        <v>885</v>
      </c>
      <c r="C389" s="3" t="s">
        <v>4994</v>
      </c>
      <c r="D389">
        <v>2000</v>
      </c>
      <c r="E389">
        <v>20</v>
      </c>
      <c r="F389" t="s">
        <v>8221</v>
      </c>
      <c r="G389" t="s">
        <v>8224</v>
      </c>
      <c r="H389" t="s">
        <v>8246</v>
      </c>
      <c r="I389">
        <v>1336789860</v>
      </c>
      <c r="J389" s="11">
        <f>(((I389/60)/60)/24)+DATE(1970,1,1)+(-8/24)</f>
        <v>41040.771527777775</v>
      </c>
      <c r="K389">
        <v>1331666146</v>
      </c>
      <c r="L389" s="11">
        <f>(((K389/60)/60)/24)+DATE(1970,1,1)+(-8/24)</f>
        <v>40981.469282407401</v>
      </c>
      <c r="M389" t="b">
        <v>0</v>
      </c>
      <c r="N389">
        <v>2</v>
      </c>
      <c r="O389" t="b">
        <v>0</v>
      </c>
      <c r="P389" t="s">
        <v>8279</v>
      </c>
      <c r="Q389" s="6">
        <f>E389/D389</f>
        <v>0.01</v>
      </c>
      <c r="R389" s="7">
        <f>IFERROR(E389/N389,"N/A")</f>
        <v>10</v>
      </c>
      <c r="S389" t="str">
        <f>LEFT(P389,SEARCH("/",P389,1)-1)</f>
        <v>music</v>
      </c>
      <c r="T389" t="str">
        <f>RIGHT(P389,(LEN(P389)-SEARCH("/",P389)))</f>
        <v>indie rock</v>
      </c>
      <c r="Y389">
        <f t="shared" si="16"/>
        <v>6</v>
      </c>
      <c r="Z389">
        <f t="shared" si="17"/>
        <v>16</v>
      </c>
    </row>
    <row r="390" spans="1:26" ht="57.6" x14ac:dyDescent="0.3">
      <c r="A390">
        <v>1092</v>
      </c>
      <c r="B390" s="3" t="s">
        <v>1093</v>
      </c>
      <c r="C390" s="3" t="s">
        <v>5202</v>
      </c>
      <c r="D390">
        <v>2000</v>
      </c>
      <c r="E390">
        <v>21</v>
      </c>
      <c r="F390" t="s">
        <v>8221</v>
      </c>
      <c r="G390" t="s">
        <v>8224</v>
      </c>
      <c r="H390" t="s">
        <v>8246</v>
      </c>
      <c r="I390">
        <v>1357432638</v>
      </c>
      <c r="J390" s="11">
        <f>(((I390/60)/60)/24)+DATE(1970,1,1)+(-8/24)</f>
        <v>41279.692569444444</v>
      </c>
      <c r="K390">
        <v>1354840638</v>
      </c>
      <c r="L390" s="11">
        <f>(((K390/60)/60)/24)+DATE(1970,1,1)+(-8/24)</f>
        <v>41249.692569444444</v>
      </c>
      <c r="M390" t="b">
        <v>0</v>
      </c>
      <c r="N390">
        <v>7</v>
      </c>
      <c r="O390" t="b">
        <v>0</v>
      </c>
      <c r="P390" t="s">
        <v>8282</v>
      </c>
      <c r="Q390" s="6">
        <f>E390/D390</f>
        <v>1.0500000000000001E-2</v>
      </c>
      <c r="R390" s="7">
        <f>IFERROR(E390/N390,"N/A")</f>
        <v>3</v>
      </c>
      <c r="S390" t="str">
        <f>LEFT(P390,SEARCH("/",P390,1)-1)</f>
        <v>games</v>
      </c>
      <c r="T390" t="str">
        <f>RIGHT(P390,(LEN(P390)-SEARCH("/",P390)))</f>
        <v>video games</v>
      </c>
      <c r="Y390">
        <f t="shared" si="16"/>
        <v>6</v>
      </c>
      <c r="Z390">
        <f t="shared" si="17"/>
        <v>17</v>
      </c>
    </row>
    <row r="391" spans="1:26" ht="43.2" x14ac:dyDescent="0.3">
      <c r="A391">
        <v>2890</v>
      </c>
      <c r="B391" s="3" t="s">
        <v>2890</v>
      </c>
      <c r="C391" s="3" t="s">
        <v>7000</v>
      </c>
      <c r="D391">
        <v>2000</v>
      </c>
      <c r="E391">
        <v>21</v>
      </c>
      <c r="F391" t="s">
        <v>8221</v>
      </c>
      <c r="G391" t="s">
        <v>8224</v>
      </c>
      <c r="H391" t="s">
        <v>8246</v>
      </c>
      <c r="I391">
        <v>1407553200</v>
      </c>
      <c r="J391" s="11">
        <f>(((I391/60)/60)/24)+DATE(1970,1,1)+(-8/24)</f>
        <v>41859.791666666664</v>
      </c>
      <c r="K391">
        <v>1405100992</v>
      </c>
      <c r="L391" s="11">
        <f>(((K391/60)/60)/24)+DATE(1970,1,1)+(-8/24)</f>
        <v>41831.409629629627</v>
      </c>
      <c r="M391" t="b">
        <v>0</v>
      </c>
      <c r="N391">
        <v>3</v>
      </c>
      <c r="O391" t="b">
        <v>0</v>
      </c>
      <c r="P391" t="s">
        <v>8271</v>
      </c>
      <c r="Q391" s="6">
        <f>E391/D391</f>
        <v>1.0500000000000001E-2</v>
      </c>
      <c r="R391" s="7">
        <f>IFERROR(E391/N391,"N/A")</f>
        <v>7</v>
      </c>
      <c r="S391" t="str">
        <f>LEFT(P391,SEARCH("/",P391,1)-1)</f>
        <v>theater</v>
      </c>
      <c r="T391" t="str">
        <f>RIGHT(P391,(LEN(P391)-SEARCH("/",P391)))</f>
        <v>plays</v>
      </c>
      <c r="Y391">
        <f t="shared" si="16"/>
        <v>8</v>
      </c>
      <c r="Z391">
        <f t="shared" si="17"/>
        <v>13</v>
      </c>
    </row>
    <row r="392" spans="1:26" ht="43.2" x14ac:dyDescent="0.3">
      <c r="A392">
        <v>3201</v>
      </c>
      <c r="B392" s="3" t="s">
        <v>3201</v>
      </c>
      <c r="C392" s="3" t="s">
        <v>7311</v>
      </c>
      <c r="D392">
        <v>2000</v>
      </c>
      <c r="E392">
        <v>25</v>
      </c>
      <c r="F392" t="s">
        <v>8221</v>
      </c>
      <c r="G392" t="s">
        <v>8225</v>
      </c>
      <c r="H392" t="s">
        <v>8247</v>
      </c>
      <c r="I392">
        <v>1409509477</v>
      </c>
      <c r="J392" s="11">
        <f>(((I392/60)/60)/24)+DATE(1970,1,1)+(-8/24)</f>
        <v>41882.433761574073</v>
      </c>
      <c r="K392">
        <v>1407695077</v>
      </c>
      <c r="L392" s="11">
        <f>(((K392/60)/60)/24)+DATE(1970,1,1)+(-8/24)</f>
        <v>41861.433761574073</v>
      </c>
      <c r="M392" t="b">
        <v>0</v>
      </c>
      <c r="N392">
        <v>2</v>
      </c>
      <c r="O392" t="b">
        <v>0</v>
      </c>
      <c r="P392" t="s">
        <v>8305</v>
      </c>
      <c r="Q392" s="6">
        <f>E392/D392</f>
        <v>1.2500000000000001E-2</v>
      </c>
      <c r="R392" s="7">
        <f>IFERROR(E392/N392,"N/A")</f>
        <v>12.5</v>
      </c>
      <c r="S392" t="str">
        <f>LEFT(P392,SEARCH("/",P392,1)-1)</f>
        <v>theater</v>
      </c>
      <c r="T392" t="str">
        <f>RIGHT(P392,(LEN(P392)-SEARCH("/",P392)))</f>
        <v>musical</v>
      </c>
      <c r="Y392">
        <f t="shared" si="16"/>
        <v>8</v>
      </c>
      <c r="Z392">
        <f t="shared" si="17"/>
        <v>15</v>
      </c>
    </row>
    <row r="393" spans="1:26" ht="57.6" x14ac:dyDescent="0.3">
      <c r="A393">
        <v>4013</v>
      </c>
      <c r="B393" s="3" t="s">
        <v>4009</v>
      </c>
      <c r="C393" s="3" t="s">
        <v>8118</v>
      </c>
      <c r="D393">
        <v>2000</v>
      </c>
      <c r="E393">
        <v>26</v>
      </c>
      <c r="F393" t="s">
        <v>8221</v>
      </c>
      <c r="G393" t="s">
        <v>8224</v>
      </c>
      <c r="H393" t="s">
        <v>8246</v>
      </c>
      <c r="I393">
        <v>1424070823</v>
      </c>
      <c r="J393" s="11">
        <f>(((I393/60)/60)/24)+DATE(1970,1,1)+(-8/24)</f>
        <v>42050.967858796292</v>
      </c>
      <c r="K393">
        <v>1421478823</v>
      </c>
      <c r="L393" s="11">
        <f>(((K393/60)/60)/24)+DATE(1970,1,1)+(-8/24)</f>
        <v>42020.967858796292</v>
      </c>
      <c r="M393" t="b">
        <v>0</v>
      </c>
      <c r="N393">
        <v>2</v>
      </c>
      <c r="O393" t="b">
        <v>0</v>
      </c>
      <c r="P393" t="s">
        <v>8271</v>
      </c>
      <c r="Q393" s="6">
        <f>E393/D393</f>
        <v>1.2999999999999999E-2</v>
      </c>
      <c r="R393" s="7">
        <f>IFERROR(E393/N393,"N/A")</f>
        <v>13</v>
      </c>
      <c r="S393" t="str">
        <f>LEFT(P393,SEARCH("/",P393,1)-1)</f>
        <v>theater</v>
      </c>
      <c r="T393" t="str">
        <f>RIGHT(P393,(LEN(P393)-SEARCH("/",P393)))</f>
        <v>plays</v>
      </c>
      <c r="Y393">
        <f t="shared" si="16"/>
        <v>8</v>
      </c>
      <c r="Z393">
        <f t="shared" si="17"/>
        <v>13</v>
      </c>
    </row>
    <row r="394" spans="1:26" ht="43.2" x14ac:dyDescent="0.3">
      <c r="A394">
        <v>2859</v>
      </c>
      <c r="B394" s="3" t="s">
        <v>2859</v>
      </c>
      <c r="C394" s="3" t="s">
        <v>6969</v>
      </c>
      <c r="D394">
        <v>2000</v>
      </c>
      <c r="E394">
        <v>35</v>
      </c>
      <c r="F394" t="s">
        <v>8221</v>
      </c>
      <c r="G394" t="s">
        <v>8226</v>
      </c>
      <c r="H394" t="s">
        <v>8248</v>
      </c>
      <c r="I394">
        <v>1444984904</v>
      </c>
      <c r="J394" s="11">
        <f>(((I394/60)/60)/24)+DATE(1970,1,1)+(-8/24)</f>
        <v>42293.028981481482</v>
      </c>
      <c r="K394">
        <v>1439800904</v>
      </c>
      <c r="L394" s="11">
        <f>(((K394/60)/60)/24)+DATE(1970,1,1)+(-8/24)</f>
        <v>42233.028981481482</v>
      </c>
      <c r="M394" t="b">
        <v>0</v>
      </c>
      <c r="N394">
        <v>1</v>
      </c>
      <c r="O394" t="b">
        <v>0</v>
      </c>
      <c r="P394" t="s">
        <v>8271</v>
      </c>
      <c r="Q394" s="6">
        <f>E394/D394</f>
        <v>1.7500000000000002E-2</v>
      </c>
      <c r="R394" s="7">
        <f>IFERROR(E394/N394,"N/A")</f>
        <v>35</v>
      </c>
      <c r="S394" t="str">
        <f>LEFT(P394,SEARCH("/",P394,1)-1)</f>
        <v>theater</v>
      </c>
      <c r="T394" t="str">
        <f>RIGHT(P394,(LEN(P394)-SEARCH("/",P394)))</f>
        <v>plays</v>
      </c>
      <c r="Y394">
        <f t="shared" si="16"/>
        <v>8</v>
      </c>
      <c r="Z394">
        <f t="shared" si="17"/>
        <v>13</v>
      </c>
    </row>
    <row r="395" spans="1:26" ht="43.2" x14ac:dyDescent="0.3">
      <c r="A395">
        <v>4107</v>
      </c>
      <c r="B395" s="3" t="s">
        <v>4103</v>
      </c>
      <c r="C395" s="3" t="s">
        <v>8210</v>
      </c>
      <c r="D395">
        <v>2000</v>
      </c>
      <c r="E395">
        <v>41</v>
      </c>
      <c r="F395" t="s">
        <v>8221</v>
      </c>
      <c r="G395" t="s">
        <v>8224</v>
      </c>
      <c r="H395" t="s">
        <v>8246</v>
      </c>
      <c r="I395">
        <v>1411596001</v>
      </c>
      <c r="J395" s="11">
        <f>(((I395/60)/60)/24)+DATE(1970,1,1)+(-8/24)</f>
        <v>41906.583344907405</v>
      </c>
      <c r="K395">
        <v>1409608801</v>
      </c>
      <c r="L395" s="11">
        <f>(((K395/60)/60)/24)+DATE(1970,1,1)+(-8/24)</f>
        <v>41883.583344907405</v>
      </c>
      <c r="M395" t="b">
        <v>0</v>
      </c>
      <c r="N395">
        <v>4</v>
      </c>
      <c r="O395" t="b">
        <v>0</v>
      </c>
      <c r="P395" t="s">
        <v>8271</v>
      </c>
      <c r="Q395" s="6">
        <f>E395/D395</f>
        <v>2.0500000000000001E-2</v>
      </c>
      <c r="R395" s="7">
        <f>IFERROR(E395/N395,"N/A")</f>
        <v>10.25</v>
      </c>
      <c r="S395" t="str">
        <f>LEFT(P395,SEARCH("/",P395,1)-1)</f>
        <v>theater</v>
      </c>
      <c r="T395" t="str">
        <f>RIGHT(P395,(LEN(P395)-SEARCH("/",P395)))</f>
        <v>plays</v>
      </c>
      <c r="Y395">
        <f t="shared" si="16"/>
        <v>8</v>
      </c>
      <c r="Z395">
        <f t="shared" si="17"/>
        <v>13</v>
      </c>
    </row>
    <row r="396" spans="1:26" ht="43.2" x14ac:dyDescent="0.3">
      <c r="A396">
        <v>449</v>
      </c>
      <c r="B396" s="3" t="s">
        <v>450</v>
      </c>
      <c r="C396" s="3" t="s">
        <v>4559</v>
      </c>
      <c r="D396">
        <v>2000</v>
      </c>
      <c r="E396">
        <v>45</v>
      </c>
      <c r="F396" t="s">
        <v>8221</v>
      </c>
      <c r="G396" t="s">
        <v>8225</v>
      </c>
      <c r="H396" t="s">
        <v>8247</v>
      </c>
      <c r="I396">
        <v>1382017085</v>
      </c>
      <c r="J396" s="11">
        <f>(((I396/60)/60)/24)+DATE(1970,1,1)+(-8/24)</f>
        <v>41564.234780092593</v>
      </c>
      <c r="K396">
        <v>1379425085</v>
      </c>
      <c r="L396" s="11">
        <f>(((K396/60)/60)/24)+DATE(1970,1,1)+(-8/24)</f>
        <v>41534.234780092593</v>
      </c>
      <c r="M396" t="b">
        <v>0</v>
      </c>
      <c r="N396">
        <v>5</v>
      </c>
      <c r="O396" t="b">
        <v>0</v>
      </c>
      <c r="P396" t="s">
        <v>8270</v>
      </c>
      <c r="Q396" s="6">
        <f>E396/D396</f>
        <v>2.2499999999999999E-2</v>
      </c>
      <c r="R396" s="7">
        <f>IFERROR(E396/N396,"N/A")</f>
        <v>9</v>
      </c>
      <c r="S396" t="str">
        <f>LEFT(P396,SEARCH("/",P396,1)-1)</f>
        <v>film &amp; video</v>
      </c>
      <c r="T396" t="str">
        <f>RIGHT(P396,(LEN(P396)-SEARCH("/",P396)))</f>
        <v>animation</v>
      </c>
      <c r="Y396">
        <f t="shared" si="16"/>
        <v>13</v>
      </c>
      <c r="Z396">
        <f t="shared" si="17"/>
        <v>22</v>
      </c>
    </row>
    <row r="397" spans="1:26" ht="43.2" x14ac:dyDescent="0.3">
      <c r="A397">
        <v>863</v>
      </c>
      <c r="B397" s="3" t="s">
        <v>864</v>
      </c>
      <c r="C397" s="3" t="s">
        <v>4973</v>
      </c>
      <c r="D397">
        <v>2000</v>
      </c>
      <c r="E397">
        <v>90</v>
      </c>
      <c r="F397" t="s">
        <v>8221</v>
      </c>
      <c r="G397" t="s">
        <v>8224</v>
      </c>
      <c r="H397" t="s">
        <v>8246</v>
      </c>
      <c r="I397">
        <v>1329014966</v>
      </c>
      <c r="J397" s="11">
        <f>(((I397/60)/60)/24)+DATE(1970,1,1)+(-8/24)</f>
        <v>40950.784328703703</v>
      </c>
      <c r="K397">
        <v>1326422966</v>
      </c>
      <c r="L397" s="11">
        <f>(((K397/60)/60)/24)+DATE(1970,1,1)+(-8/24)</f>
        <v>40920.784328703703</v>
      </c>
      <c r="M397" t="b">
        <v>0</v>
      </c>
      <c r="N397">
        <v>5</v>
      </c>
      <c r="O397" t="b">
        <v>0</v>
      </c>
      <c r="P397" t="s">
        <v>8278</v>
      </c>
      <c r="Q397" s="6">
        <f>E397/D397</f>
        <v>4.4999999999999998E-2</v>
      </c>
      <c r="R397" s="7">
        <f>IFERROR(E397/N397,"N/A")</f>
        <v>18</v>
      </c>
      <c r="S397" t="str">
        <f>LEFT(P397,SEARCH("/",P397,1)-1)</f>
        <v>music</v>
      </c>
      <c r="T397" t="str">
        <f>RIGHT(P397,(LEN(P397)-SEARCH("/",P397)))</f>
        <v>jazz</v>
      </c>
      <c r="Y397">
        <f t="shared" si="16"/>
        <v>6</v>
      </c>
      <c r="Z397">
        <f t="shared" si="17"/>
        <v>10</v>
      </c>
    </row>
    <row r="398" spans="1:26" ht="57.6" x14ac:dyDescent="0.3">
      <c r="A398">
        <v>1413</v>
      </c>
      <c r="B398" s="3" t="s">
        <v>1414</v>
      </c>
      <c r="C398" s="3" t="s">
        <v>5523</v>
      </c>
      <c r="D398">
        <v>2000</v>
      </c>
      <c r="E398">
        <v>100</v>
      </c>
      <c r="F398" t="s">
        <v>8221</v>
      </c>
      <c r="G398" t="s">
        <v>8237</v>
      </c>
      <c r="H398" t="s">
        <v>8249</v>
      </c>
      <c r="I398">
        <v>1455964170</v>
      </c>
      <c r="J398" s="11">
        <f>(((I398/60)/60)/24)+DATE(1970,1,1)+(-8/24)</f>
        <v>42420.103819444441</v>
      </c>
      <c r="K398">
        <v>1450780170</v>
      </c>
      <c r="L398" s="11">
        <f>(((K398/60)/60)/24)+DATE(1970,1,1)+(-8/24)</f>
        <v>42360.103819444441</v>
      </c>
      <c r="M398" t="b">
        <v>0</v>
      </c>
      <c r="N398">
        <v>1</v>
      </c>
      <c r="O398" t="b">
        <v>0</v>
      </c>
      <c r="P398" t="s">
        <v>8287</v>
      </c>
      <c r="Q398" s="6">
        <f>E398/D398</f>
        <v>0.05</v>
      </c>
      <c r="R398" s="7">
        <f>IFERROR(E398/N398,"N/A")</f>
        <v>100</v>
      </c>
      <c r="S398" t="str">
        <f>LEFT(P398,SEARCH("/",P398,1)-1)</f>
        <v>publishing</v>
      </c>
      <c r="T398" t="str">
        <f>RIGHT(P398,(LEN(P398)-SEARCH("/",P398)))</f>
        <v>translations</v>
      </c>
      <c r="Y398">
        <f t="shared" si="16"/>
        <v>11</v>
      </c>
      <c r="Z398">
        <f t="shared" si="17"/>
        <v>23</v>
      </c>
    </row>
    <row r="399" spans="1:26" x14ac:dyDescent="0.3">
      <c r="A399">
        <v>3861</v>
      </c>
      <c r="B399" s="3" t="s">
        <v>3858</v>
      </c>
      <c r="C399" s="3" t="s">
        <v>7970</v>
      </c>
      <c r="D399">
        <v>2000</v>
      </c>
      <c r="E399">
        <v>100</v>
      </c>
      <c r="F399" t="s">
        <v>8221</v>
      </c>
      <c r="G399" t="s">
        <v>8224</v>
      </c>
      <c r="H399" t="s">
        <v>8246</v>
      </c>
      <c r="I399">
        <v>1415828820</v>
      </c>
      <c r="J399" s="11">
        <f>(((I399/60)/60)/24)+DATE(1970,1,1)+(-8/24)</f>
        <v>41955.574305555558</v>
      </c>
      <c r="K399">
        <v>1412258977</v>
      </c>
      <c r="L399" s="11">
        <f>(((K399/60)/60)/24)+DATE(1970,1,1)+(-8/24)</f>
        <v>41914.256678240738</v>
      </c>
      <c r="M399" t="b">
        <v>0</v>
      </c>
      <c r="N399">
        <v>1</v>
      </c>
      <c r="O399" t="b">
        <v>0</v>
      </c>
      <c r="P399" t="s">
        <v>8271</v>
      </c>
      <c r="Q399" s="6">
        <f>E399/D399</f>
        <v>0.05</v>
      </c>
      <c r="R399" s="7">
        <f>IFERROR(E399/N399,"N/A")</f>
        <v>100</v>
      </c>
      <c r="S399" t="str">
        <f>LEFT(P399,SEARCH("/",P399,1)-1)</f>
        <v>theater</v>
      </c>
      <c r="T399" t="str">
        <f>RIGHT(P399,(LEN(P399)-SEARCH("/",P399)))</f>
        <v>plays</v>
      </c>
      <c r="Y399">
        <f t="shared" si="16"/>
        <v>8</v>
      </c>
      <c r="Z399">
        <f t="shared" si="17"/>
        <v>13</v>
      </c>
    </row>
    <row r="400" spans="1:26" ht="43.2" x14ac:dyDescent="0.3">
      <c r="A400">
        <v>933</v>
      </c>
      <c r="B400" s="3" t="s">
        <v>934</v>
      </c>
      <c r="C400" s="3" t="s">
        <v>5043</v>
      </c>
      <c r="D400">
        <v>2000</v>
      </c>
      <c r="E400">
        <v>120</v>
      </c>
      <c r="F400" t="s">
        <v>8221</v>
      </c>
      <c r="G400" t="s">
        <v>8224</v>
      </c>
      <c r="H400" t="s">
        <v>8246</v>
      </c>
      <c r="I400">
        <v>1399867409</v>
      </c>
      <c r="J400" s="11">
        <f>(((I400/60)/60)/24)+DATE(1970,1,1)+(-8/24)</f>
        <v>41770.835752314815</v>
      </c>
      <c r="K400">
        <v>1394683409</v>
      </c>
      <c r="L400" s="11">
        <f>(((K400/60)/60)/24)+DATE(1970,1,1)+(-8/24)</f>
        <v>41710.835752314815</v>
      </c>
      <c r="M400" t="b">
        <v>0</v>
      </c>
      <c r="N400">
        <v>2</v>
      </c>
      <c r="O400" t="b">
        <v>0</v>
      </c>
      <c r="P400" t="s">
        <v>8278</v>
      </c>
      <c r="Q400" s="6">
        <f>E400/D400</f>
        <v>0.06</v>
      </c>
      <c r="R400" s="7">
        <f>IFERROR(E400/N400,"N/A")</f>
        <v>60</v>
      </c>
      <c r="S400" t="str">
        <f>LEFT(P400,SEARCH("/",P400,1)-1)</f>
        <v>music</v>
      </c>
      <c r="T400" t="str">
        <f>RIGHT(P400,(LEN(P400)-SEARCH("/",P400)))</f>
        <v>jazz</v>
      </c>
      <c r="Y400">
        <f t="shared" si="16"/>
        <v>6</v>
      </c>
      <c r="Z400">
        <f t="shared" si="17"/>
        <v>10</v>
      </c>
    </row>
    <row r="401" spans="1:26" ht="43.2" x14ac:dyDescent="0.3">
      <c r="A401">
        <v>3964</v>
      </c>
      <c r="B401" s="3" t="s">
        <v>3961</v>
      </c>
      <c r="C401" s="3" t="s">
        <v>8071</v>
      </c>
      <c r="D401">
        <v>2000</v>
      </c>
      <c r="E401">
        <v>126</v>
      </c>
      <c r="F401" t="s">
        <v>8221</v>
      </c>
      <c r="G401" t="s">
        <v>8224</v>
      </c>
      <c r="H401" t="s">
        <v>8246</v>
      </c>
      <c r="I401">
        <v>1429460386</v>
      </c>
      <c r="J401" s="11">
        <f>(((I401/60)/60)/24)+DATE(1970,1,1)+(-8/24)</f>
        <v>42113.34706018518</v>
      </c>
      <c r="K401">
        <v>1424279986</v>
      </c>
      <c r="L401" s="11">
        <f>(((K401/60)/60)/24)+DATE(1970,1,1)+(-8/24)</f>
        <v>42053.388726851852</v>
      </c>
      <c r="M401" t="b">
        <v>0</v>
      </c>
      <c r="N401">
        <v>3</v>
      </c>
      <c r="O401" t="b">
        <v>0</v>
      </c>
      <c r="P401" t="s">
        <v>8271</v>
      </c>
      <c r="Q401" s="6">
        <f>E401/D401</f>
        <v>6.3E-2</v>
      </c>
      <c r="R401" s="7">
        <f>IFERROR(E401/N401,"N/A")</f>
        <v>42</v>
      </c>
      <c r="S401" t="str">
        <f>LEFT(P401,SEARCH("/",P401,1)-1)</f>
        <v>theater</v>
      </c>
      <c r="T401" t="str">
        <f>RIGHT(P401,(LEN(P401)-SEARCH("/",P401)))</f>
        <v>plays</v>
      </c>
      <c r="Y401">
        <f t="shared" si="16"/>
        <v>8</v>
      </c>
      <c r="Z401">
        <f t="shared" si="17"/>
        <v>13</v>
      </c>
    </row>
    <row r="402" spans="1:26" ht="43.2" x14ac:dyDescent="0.3">
      <c r="A402">
        <v>931</v>
      </c>
      <c r="B402" s="3" t="s">
        <v>932</v>
      </c>
      <c r="C402" s="3" t="s">
        <v>5041</v>
      </c>
      <c r="D402">
        <v>2000</v>
      </c>
      <c r="E402">
        <v>131</v>
      </c>
      <c r="F402" t="s">
        <v>8221</v>
      </c>
      <c r="G402" t="s">
        <v>8225</v>
      </c>
      <c r="H402" t="s">
        <v>8247</v>
      </c>
      <c r="I402">
        <v>1395007200</v>
      </c>
      <c r="J402" s="11">
        <f>(((I402/60)/60)/24)+DATE(1970,1,1)+(-8/24)</f>
        <v>41714.583333333328</v>
      </c>
      <c r="K402">
        <v>1392021502</v>
      </c>
      <c r="L402" s="11">
        <f>(((K402/60)/60)/24)+DATE(1970,1,1)+(-8/24)</f>
        <v>41680.026643518519</v>
      </c>
      <c r="M402" t="b">
        <v>0</v>
      </c>
      <c r="N402">
        <v>7</v>
      </c>
      <c r="O402" t="b">
        <v>0</v>
      </c>
      <c r="P402" t="s">
        <v>8278</v>
      </c>
      <c r="Q402" s="6">
        <f>E402/D402</f>
        <v>6.5500000000000003E-2</v>
      </c>
      <c r="R402" s="7">
        <f>IFERROR(E402/N402,"N/A")</f>
        <v>18.714285714285715</v>
      </c>
      <c r="S402" t="str">
        <f>LEFT(P402,SEARCH("/",P402,1)-1)</f>
        <v>music</v>
      </c>
      <c r="T402" t="str">
        <f>RIGHT(P402,(LEN(P402)-SEARCH("/",P402)))</f>
        <v>jazz</v>
      </c>
      <c r="Y402">
        <f t="shared" si="16"/>
        <v>6</v>
      </c>
      <c r="Z402">
        <f t="shared" si="17"/>
        <v>10</v>
      </c>
    </row>
    <row r="403" spans="1:26" ht="28.8" x14ac:dyDescent="0.3">
      <c r="A403">
        <v>1991</v>
      </c>
      <c r="B403" s="3" t="s">
        <v>1992</v>
      </c>
      <c r="C403" s="3" t="s">
        <v>6101</v>
      </c>
      <c r="D403">
        <v>2000</v>
      </c>
      <c r="E403">
        <v>140</v>
      </c>
      <c r="F403" t="s">
        <v>8221</v>
      </c>
      <c r="G403" t="s">
        <v>8224</v>
      </c>
      <c r="H403" t="s">
        <v>8246</v>
      </c>
      <c r="I403">
        <v>1435958786</v>
      </c>
      <c r="J403" s="11">
        <f>(((I403/60)/60)/24)+DATE(1970,1,1)+(-8/24)</f>
        <v>42188.560023148144</v>
      </c>
      <c r="K403">
        <v>1434144386</v>
      </c>
      <c r="L403" s="11">
        <f>(((K403/60)/60)/24)+DATE(1970,1,1)+(-8/24)</f>
        <v>42167.560023148144</v>
      </c>
      <c r="M403" t="b">
        <v>0</v>
      </c>
      <c r="N403">
        <v>3</v>
      </c>
      <c r="O403" t="b">
        <v>0</v>
      </c>
      <c r="P403" t="s">
        <v>8296</v>
      </c>
      <c r="Q403" s="6">
        <f>E403/D403</f>
        <v>7.0000000000000007E-2</v>
      </c>
      <c r="R403" s="7">
        <f>IFERROR(E403/N403,"N/A")</f>
        <v>46.666666666666664</v>
      </c>
      <c r="S403" t="str">
        <f>LEFT(P403,SEARCH("/",P403,1)-1)</f>
        <v>photography</v>
      </c>
      <c r="T403" t="str">
        <f>RIGHT(P403,(LEN(P403)-SEARCH("/",P403)))</f>
        <v>people</v>
      </c>
      <c r="Y403">
        <f t="shared" si="16"/>
        <v>12</v>
      </c>
      <c r="Z403">
        <f t="shared" si="17"/>
        <v>18</v>
      </c>
    </row>
    <row r="404" spans="1:26" ht="43.2" x14ac:dyDescent="0.3">
      <c r="A404">
        <v>1716</v>
      </c>
      <c r="B404" s="3" t="s">
        <v>1717</v>
      </c>
      <c r="C404" s="3" t="s">
        <v>5826</v>
      </c>
      <c r="D404">
        <v>2000</v>
      </c>
      <c r="E404">
        <v>150</v>
      </c>
      <c r="F404" t="s">
        <v>8221</v>
      </c>
      <c r="G404" t="s">
        <v>8224</v>
      </c>
      <c r="H404" t="s">
        <v>8246</v>
      </c>
      <c r="I404">
        <v>1481295099</v>
      </c>
      <c r="J404" s="11">
        <f>(((I404/60)/60)/24)+DATE(1970,1,1)+(-8/24)</f>
        <v>42713.285868055551</v>
      </c>
      <c r="K404">
        <v>1477835499</v>
      </c>
      <c r="L404" s="11">
        <f>(((K404/60)/60)/24)+DATE(1970,1,1)+(-8/24)</f>
        <v>42673.244201388887</v>
      </c>
      <c r="M404" t="b">
        <v>0</v>
      </c>
      <c r="N404">
        <v>3</v>
      </c>
      <c r="O404" t="b">
        <v>0</v>
      </c>
      <c r="P404" t="s">
        <v>8293</v>
      </c>
      <c r="Q404" s="6">
        <f>E404/D404</f>
        <v>7.4999999999999997E-2</v>
      </c>
      <c r="R404" s="7">
        <f>IFERROR(E404/N404,"N/A")</f>
        <v>50</v>
      </c>
      <c r="S404" t="str">
        <f>LEFT(P404,SEARCH("/",P404,1)-1)</f>
        <v>music</v>
      </c>
      <c r="T404" t="str">
        <f>RIGHT(P404,(LEN(P404)-SEARCH("/",P404)))</f>
        <v>faith</v>
      </c>
      <c r="Y404">
        <f t="shared" si="16"/>
        <v>6</v>
      </c>
      <c r="Z404">
        <f t="shared" si="17"/>
        <v>11</v>
      </c>
    </row>
    <row r="405" spans="1:26" ht="43.2" x14ac:dyDescent="0.3">
      <c r="A405">
        <v>893</v>
      </c>
      <c r="B405" s="3" t="s">
        <v>894</v>
      </c>
      <c r="C405" s="3" t="s">
        <v>5003</v>
      </c>
      <c r="D405">
        <v>2000</v>
      </c>
      <c r="E405">
        <v>200</v>
      </c>
      <c r="F405" t="s">
        <v>8221</v>
      </c>
      <c r="G405" t="s">
        <v>8224</v>
      </c>
      <c r="H405" t="s">
        <v>8246</v>
      </c>
      <c r="I405">
        <v>1427920363</v>
      </c>
      <c r="J405" s="11">
        <f>(((I405/60)/60)/24)+DATE(1970,1,1)+(-8/24)</f>
        <v>42095.522719907407</v>
      </c>
      <c r="K405">
        <v>1425331963</v>
      </c>
      <c r="L405" s="11">
        <f>(((K405/60)/60)/24)+DATE(1970,1,1)+(-8/24)</f>
        <v>42065.564386574071</v>
      </c>
      <c r="M405" t="b">
        <v>0</v>
      </c>
      <c r="N405">
        <v>5</v>
      </c>
      <c r="O405" t="b">
        <v>0</v>
      </c>
      <c r="P405" t="s">
        <v>8279</v>
      </c>
      <c r="Q405" s="6">
        <f>E405/D405</f>
        <v>0.1</v>
      </c>
      <c r="R405" s="7">
        <f>IFERROR(E405/N405,"N/A")</f>
        <v>40</v>
      </c>
      <c r="S405" t="str">
        <f>LEFT(P405,SEARCH("/",P405,1)-1)</f>
        <v>music</v>
      </c>
      <c r="T405" t="str">
        <f>RIGHT(P405,(LEN(P405)-SEARCH("/",P405)))</f>
        <v>indie rock</v>
      </c>
      <c r="Y405">
        <f t="shared" si="16"/>
        <v>6</v>
      </c>
      <c r="Z405">
        <f t="shared" si="17"/>
        <v>16</v>
      </c>
    </row>
    <row r="406" spans="1:26" ht="43.2" x14ac:dyDescent="0.3">
      <c r="A406">
        <v>4003</v>
      </c>
      <c r="B406" s="3" t="s">
        <v>3999</v>
      </c>
      <c r="C406" s="3" t="s">
        <v>8071</v>
      </c>
      <c r="D406">
        <v>2000</v>
      </c>
      <c r="E406">
        <v>201</v>
      </c>
      <c r="F406" t="s">
        <v>8221</v>
      </c>
      <c r="G406" t="s">
        <v>8224</v>
      </c>
      <c r="H406" t="s">
        <v>8246</v>
      </c>
      <c r="I406">
        <v>1424009147</v>
      </c>
      <c r="J406" s="11">
        <f>(((I406/60)/60)/24)+DATE(1970,1,1)+(-8/24)</f>
        <v>42050.254016203697</v>
      </c>
      <c r="K406">
        <v>1421417147</v>
      </c>
      <c r="L406" s="11">
        <f>(((K406/60)/60)/24)+DATE(1970,1,1)+(-8/24)</f>
        <v>42020.254016203697</v>
      </c>
      <c r="M406" t="b">
        <v>0</v>
      </c>
      <c r="N406">
        <v>2</v>
      </c>
      <c r="O406" t="b">
        <v>0</v>
      </c>
      <c r="P406" t="s">
        <v>8271</v>
      </c>
      <c r="Q406" s="6">
        <f>E406/D406</f>
        <v>0.10050000000000001</v>
      </c>
      <c r="R406" s="7">
        <f>IFERROR(E406/N406,"N/A")</f>
        <v>100.5</v>
      </c>
      <c r="S406" t="str">
        <f>LEFT(P406,SEARCH("/",P406,1)-1)</f>
        <v>theater</v>
      </c>
      <c r="T406" t="str">
        <f>RIGHT(P406,(LEN(P406)-SEARCH("/",P406)))</f>
        <v>plays</v>
      </c>
      <c r="Y406">
        <f t="shared" si="16"/>
        <v>8</v>
      </c>
      <c r="Z406">
        <f t="shared" si="17"/>
        <v>13</v>
      </c>
    </row>
    <row r="407" spans="1:26" ht="43.2" x14ac:dyDescent="0.3">
      <c r="A407">
        <v>3978</v>
      </c>
      <c r="B407" s="3" t="s">
        <v>3975</v>
      </c>
      <c r="C407" s="3" t="s">
        <v>8085</v>
      </c>
      <c r="D407">
        <v>2000</v>
      </c>
      <c r="E407">
        <v>214</v>
      </c>
      <c r="F407" t="s">
        <v>8221</v>
      </c>
      <c r="G407" t="s">
        <v>8224</v>
      </c>
      <c r="H407" t="s">
        <v>8246</v>
      </c>
      <c r="I407">
        <v>1422717953</v>
      </c>
      <c r="J407" s="11">
        <f>(((I407/60)/60)/24)+DATE(1970,1,1)+(-8/24)</f>
        <v>42035.309641203705</v>
      </c>
      <c r="K407">
        <v>1417533953</v>
      </c>
      <c r="L407" s="11">
        <f>(((K407/60)/60)/24)+DATE(1970,1,1)+(-8/24)</f>
        <v>41975.309641203705</v>
      </c>
      <c r="M407" t="b">
        <v>0</v>
      </c>
      <c r="N407">
        <v>8</v>
      </c>
      <c r="O407" t="b">
        <v>0</v>
      </c>
      <c r="P407" t="s">
        <v>8271</v>
      </c>
      <c r="Q407" s="6">
        <f>E407/D407</f>
        <v>0.107</v>
      </c>
      <c r="R407" s="7">
        <f>IFERROR(E407/N407,"N/A")</f>
        <v>26.75</v>
      </c>
      <c r="S407" t="str">
        <f>LEFT(P407,SEARCH("/",P407,1)-1)</f>
        <v>theater</v>
      </c>
      <c r="T407" t="str">
        <f>RIGHT(P407,(LEN(P407)-SEARCH("/",P407)))</f>
        <v>plays</v>
      </c>
      <c r="Y407">
        <f t="shared" si="16"/>
        <v>8</v>
      </c>
      <c r="Z407">
        <f t="shared" si="17"/>
        <v>13</v>
      </c>
    </row>
    <row r="408" spans="1:26" ht="43.2" x14ac:dyDescent="0.3">
      <c r="A408">
        <v>4088</v>
      </c>
      <c r="B408" s="3" t="s">
        <v>4084</v>
      </c>
      <c r="C408" s="3" t="s">
        <v>8191</v>
      </c>
      <c r="D408">
        <v>2000</v>
      </c>
      <c r="E408">
        <v>216</v>
      </c>
      <c r="F408" t="s">
        <v>8221</v>
      </c>
      <c r="G408" t="s">
        <v>8225</v>
      </c>
      <c r="H408" t="s">
        <v>8247</v>
      </c>
      <c r="I408">
        <v>1421403960</v>
      </c>
      <c r="J408" s="11">
        <f>(((I408/60)/60)/24)+DATE(1970,1,1)+(-8/24)</f>
        <v>42020.101388888892</v>
      </c>
      <c r="K408">
        <v>1418827324</v>
      </c>
      <c r="L408" s="11">
        <f>(((K408/60)/60)/24)+DATE(1970,1,1)+(-8/24)</f>
        <v>41990.27921296296</v>
      </c>
      <c r="M408" t="b">
        <v>0</v>
      </c>
      <c r="N408">
        <v>3</v>
      </c>
      <c r="O408" t="b">
        <v>0</v>
      </c>
      <c r="P408" t="s">
        <v>8271</v>
      </c>
      <c r="Q408" s="6">
        <f>E408/D408</f>
        <v>0.108</v>
      </c>
      <c r="R408" s="7">
        <f>IFERROR(E408/N408,"N/A")</f>
        <v>72</v>
      </c>
      <c r="S408" t="str">
        <f>LEFT(P408,SEARCH("/",P408,1)-1)</f>
        <v>theater</v>
      </c>
      <c r="T408" t="str">
        <f>RIGHT(P408,(LEN(P408)-SEARCH("/",P408)))</f>
        <v>plays</v>
      </c>
      <c r="Y408">
        <f t="shared" si="16"/>
        <v>8</v>
      </c>
      <c r="Z408">
        <f t="shared" si="17"/>
        <v>13</v>
      </c>
    </row>
    <row r="409" spans="1:26" ht="43.2" x14ac:dyDescent="0.3">
      <c r="A409">
        <v>2143</v>
      </c>
      <c r="B409" s="3" t="s">
        <v>2144</v>
      </c>
      <c r="C409" s="3" t="s">
        <v>6253</v>
      </c>
      <c r="D409">
        <v>2000</v>
      </c>
      <c r="E409">
        <v>225</v>
      </c>
      <c r="F409" t="s">
        <v>8221</v>
      </c>
      <c r="G409" t="s">
        <v>8224</v>
      </c>
      <c r="H409" t="s">
        <v>8246</v>
      </c>
      <c r="I409">
        <v>1279738800</v>
      </c>
      <c r="J409" s="11">
        <f>(((I409/60)/60)/24)+DATE(1970,1,1)+(-8/24)</f>
        <v>40380.458333333328</v>
      </c>
      <c r="K409">
        <v>1275599812</v>
      </c>
      <c r="L409" s="11">
        <f>(((K409/60)/60)/24)+DATE(1970,1,1)+(-8/24)</f>
        <v>40332.553379629629</v>
      </c>
      <c r="M409" t="b">
        <v>0</v>
      </c>
      <c r="N409">
        <v>5</v>
      </c>
      <c r="O409" t="b">
        <v>0</v>
      </c>
      <c r="P409" t="s">
        <v>8282</v>
      </c>
      <c r="Q409" s="6">
        <f>E409/D409</f>
        <v>0.1125</v>
      </c>
      <c r="R409" s="7">
        <f>IFERROR(E409/N409,"N/A")</f>
        <v>45</v>
      </c>
      <c r="S409" t="str">
        <f>LEFT(P409,SEARCH("/",P409,1)-1)</f>
        <v>games</v>
      </c>
      <c r="T409" t="str">
        <f>RIGHT(P409,(LEN(P409)-SEARCH("/",P409)))</f>
        <v>video games</v>
      </c>
      <c r="Y409">
        <f t="shared" si="16"/>
        <v>6</v>
      </c>
      <c r="Z409">
        <f t="shared" si="17"/>
        <v>17</v>
      </c>
    </row>
    <row r="410" spans="1:26" ht="57.6" x14ac:dyDescent="0.3">
      <c r="A410">
        <v>2758</v>
      </c>
      <c r="B410" s="3" t="s">
        <v>2758</v>
      </c>
      <c r="C410" s="3" t="s">
        <v>6868</v>
      </c>
      <c r="D410">
        <v>2000</v>
      </c>
      <c r="E410">
        <v>234</v>
      </c>
      <c r="F410" t="s">
        <v>8221</v>
      </c>
      <c r="G410" t="s">
        <v>8226</v>
      </c>
      <c r="H410" t="s">
        <v>8248</v>
      </c>
      <c r="I410">
        <v>1476095783</v>
      </c>
      <c r="J410" s="11">
        <f>(((I410/60)/60)/24)+DATE(1970,1,1)+(-8/24)</f>
        <v>42653.10859953703</v>
      </c>
      <c r="K410">
        <v>1474886183</v>
      </c>
      <c r="L410" s="11">
        <f>(((K410/60)/60)/24)+DATE(1970,1,1)+(-8/24)</f>
        <v>42639.10859953703</v>
      </c>
      <c r="M410" t="b">
        <v>0</v>
      </c>
      <c r="N410">
        <v>6</v>
      </c>
      <c r="O410" t="b">
        <v>0</v>
      </c>
      <c r="P410" t="s">
        <v>8304</v>
      </c>
      <c r="Q410" s="6">
        <f>E410/D410</f>
        <v>0.11700000000000001</v>
      </c>
      <c r="R410" s="7">
        <f>IFERROR(E410/N410,"N/A")</f>
        <v>39</v>
      </c>
      <c r="S410" t="str">
        <f>LEFT(P410,SEARCH("/",P410,1)-1)</f>
        <v>publishing</v>
      </c>
      <c r="T410" t="str">
        <f>RIGHT(P410,(LEN(P410)-SEARCH("/",P410)))</f>
        <v>children's books</v>
      </c>
      <c r="Y410">
        <f t="shared" si="16"/>
        <v>11</v>
      </c>
      <c r="Z410">
        <f t="shared" si="17"/>
        <v>27</v>
      </c>
    </row>
    <row r="411" spans="1:26" ht="43.2" x14ac:dyDescent="0.3">
      <c r="A411">
        <v>2129</v>
      </c>
      <c r="B411" s="3" t="s">
        <v>2130</v>
      </c>
      <c r="C411" s="3" t="s">
        <v>6239</v>
      </c>
      <c r="D411">
        <v>2000</v>
      </c>
      <c r="E411">
        <v>236</v>
      </c>
      <c r="F411" t="s">
        <v>8221</v>
      </c>
      <c r="G411" t="s">
        <v>8224</v>
      </c>
      <c r="H411" t="s">
        <v>8246</v>
      </c>
      <c r="I411">
        <v>1457570100</v>
      </c>
      <c r="J411" s="11">
        <f>(((I411/60)/60)/24)+DATE(1970,1,1)+(-8/24)</f>
        <v>42438.690972222219</v>
      </c>
      <c r="K411">
        <v>1454978100</v>
      </c>
      <c r="L411" s="11">
        <f>(((K411/60)/60)/24)+DATE(1970,1,1)+(-8/24)</f>
        <v>42408.690972222219</v>
      </c>
      <c r="M411" t="b">
        <v>0</v>
      </c>
      <c r="N411">
        <v>12</v>
      </c>
      <c r="O411" t="b">
        <v>0</v>
      </c>
      <c r="P411" t="s">
        <v>8282</v>
      </c>
      <c r="Q411" s="6">
        <f>E411/D411</f>
        <v>0.11799999999999999</v>
      </c>
      <c r="R411" s="7">
        <f>IFERROR(E411/N411,"N/A")</f>
        <v>19.666666666666668</v>
      </c>
      <c r="S411" t="str">
        <f>LEFT(P411,SEARCH("/",P411,1)-1)</f>
        <v>games</v>
      </c>
      <c r="T411" t="str">
        <f>RIGHT(P411,(LEN(P411)-SEARCH("/",P411)))</f>
        <v>video games</v>
      </c>
      <c r="Y411">
        <f t="shared" si="16"/>
        <v>6</v>
      </c>
      <c r="Z411">
        <f t="shared" si="17"/>
        <v>17</v>
      </c>
    </row>
    <row r="412" spans="1:26" ht="28.8" x14ac:dyDescent="0.3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 s="11">
        <f>(((I412/60)/60)/24)+DATE(1970,1,1)+(-8/24)</f>
        <v>41968.358680555553</v>
      </c>
      <c r="K412">
        <v>1411745790</v>
      </c>
      <c r="L412" s="11">
        <f>(((K412/60)/60)/24)+DATE(1970,1,1)+(-8/24)</f>
        <v>41908.317013888889</v>
      </c>
      <c r="M412" t="b">
        <v>0</v>
      </c>
      <c r="N412">
        <v>1</v>
      </c>
      <c r="O412" t="b">
        <v>0</v>
      </c>
      <c r="P412" t="s">
        <v>8272</v>
      </c>
      <c r="Q412" s="6">
        <f>E412/D412</f>
        <v>3.9999999999999998E-7</v>
      </c>
      <c r="R412" s="7">
        <f>IFERROR(E412/N412,"N/A")</f>
        <v>1</v>
      </c>
      <c r="S412" t="str">
        <f>LEFT(P412,SEARCH("/",P412,1)-1)</f>
        <v>technology</v>
      </c>
      <c r="T412" t="str">
        <f>RIGHT(P412,(LEN(P412)-SEARCH("/",P412)))</f>
        <v>web</v>
      </c>
      <c r="Y412">
        <f t="shared" si="16"/>
        <v>11</v>
      </c>
      <c r="Z412">
        <f t="shared" si="17"/>
        <v>14</v>
      </c>
    </row>
    <row r="413" spans="1:26" ht="28.8" x14ac:dyDescent="0.3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 s="11">
        <f>(((I413/60)/60)/24)+DATE(1970,1,1)+(-8/24)</f>
        <v>41925.249942129631</v>
      </c>
      <c r="K413">
        <v>1408024795</v>
      </c>
      <c r="L413" s="11">
        <f>(((K413/60)/60)/24)+DATE(1970,1,1)+(-8/24)</f>
        <v>41865.249942129631</v>
      </c>
      <c r="M413" t="b">
        <v>0</v>
      </c>
      <c r="N413">
        <v>1</v>
      </c>
      <c r="O413" t="b">
        <v>0</v>
      </c>
      <c r="P413" t="s">
        <v>8272</v>
      </c>
      <c r="Q413" s="6">
        <f>E413/D413</f>
        <v>9.9999999999999995E-7</v>
      </c>
      <c r="R413" s="7">
        <f>IFERROR(E413/N413,"N/A")</f>
        <v>1</v>
      </c>
      <c r="S413" t="str">
        <f>LEFT(P413,SEARCH("/",P413,1)-1)</f>
        <v>technology</v>
      </c>
      <c r="T413" t="str">
        <f>RIGHT(P413,(LEN(P413)-SEARCH("/",P413)))</f>
        <v>web</v>
      </c>
      <c r="Y413">
        <f t="shared" si="16"/>
        <v>11</v>
      </c>
      <c r="Z413">
        <f t="shared" si="17"/>
        <v>14</v>
      </c>
    </row>
    <row r="414" spans="1:26" ht="43.2" x14ac:dyDescent="0.3">
      <c r="A414">
        <v>3867</v>
      </c>
      <c r="B414" s="3" t="s">
        <v>3864</v>
      </c>
      <c r="C414" s="3" t="s">
        <v>7976</v>
      </c>
      <c r="D414">
        <v>2000</v>
      </c>
      <c r="E414">
        <v>251</v>
      </c>
      <c r="F414" t="s">
        <v>8221</v>
      </c>
      <c r="G414" t="s">
        <v>8224</v>
      </c>
      <c r="H414" t="s">
        <v>8246</v>
      </c>
      <c r="I414">
        <v>1466278339</v>
      </c>
      <c r="J414" s="11">
        <f>(((I414/60)/60)/24)+DATE(1970,1,1)+(-8/24)</f>
        <v>42539.480775462966</v>
      </c>
      <c r="K414">
        <v>1463686339</v>
      </c>
      <c r="L414" s="11">
        <f>(((K414/60)/60)/24)+DATE(1970,1,1)+(-8/24)</f>
        <v>42509.480775462966</v>
      </c>
      <c r="M414" t="b">
        <v>0</v>
      </c>
      <c r="N414">
        <v>5</v>
      </c>
      <c r="O414" t="b">
        <v>0</v>
      </c>
      <c r="P414" t="s">
        <v>8271</v>
      </c>
      <c r="Q414" s="6">
        <f>E414/D414</f>
        <v>0.1255</v>
      </c>
      <c r="R414" s="7">
        <f>IFERROR(E414/N414,"N/A")</f>
        <v>50.2</v>
      </c>
      <c r="S414" t="str">
        <f>LEFT(P414,SEARCH("/",P414,1)-1)</f>
        <v>theater</v>
      </c>
      <c r="T414" t="str">
        <f>RIGHT(P414,(LEN(P414)-SEARCH("/",P414)))</f>
        <v>plays</v>
      </c>
      <c r="Y414">
        <f t="shared" si="16"/>
        <v>8</v>
      </c>
      <c r="Z414">
        <f t="shared" si="17"/>
        <v>13</v>
      </c>
    </row>
    <row r="415" spans="1:26" ht="43.2" x14ac:dyDescent="0.3">
      <c r="A415">
        <v>3099</v>
      </c>
      <c r="B415" s="3" t="s">
        <v>3099</v>
      </c>
      <c r="C415" s="3" t="s">
        <v>7209</v>
      </c>
      <c r="D415">
        <v>2000</v>
      </c>
      <c r="E415">
        <v>278</v>
      </c>
      <c r="F415" t="s">
        <v>8221</v>
      </c>
      <c r="G415" t="s">
        <v>8224</v>
      </c>
      <c r="H415" t="s">
        <v>8246</v>
      </c>
      <c r="I415">
        <v>1455251591</v>
      </c>
      <c r="J415" s="11">
        <f>(((I415/60)/60)/24)+DATE(1970,1,1)+(-8/24)</f>
        <v>42411.856377314813</v>
      </c>
      <c r="K415">
        <v>1452659591</v>
      </c>
      <c r="L415" s="11">
        <f>(((K415/60)/60)/24)+DATE(1970,1,1)+(-8/24)</f>
        <v>42381.856377314813</v>
      </c>
      <c r="M415" t="b">
        <v>0</v>
      </c>
      <c r="N415">
        <v>5</v>
      </c>
      <c r="O415" t="b">
        <v>0</v>
      </c>
      <c r="P415" t="s">
        <v>8303</v>
      </c>
      <c r="Q415" s="6">
        <f>E415/D415</f>
        <v>0.13900000000000001</v>
      </c>
      <c r="R415" s="7">
        <f>IFERROR(E415/N415,"N/A")</f>
        <v>55.6</v>
      </c>
      <c r="S415" t="str">
        <f>LEFT(P415,SEARCH("/",P415,1)-1)</f>
        <v>theater</v>
      </c>
      <c r="T415" t="str">
        <f>RIGHT(P415,(LEN(P415)-SEARCH("/",P415)))</f>
        <v>spaces</v>
      </c>
      <c r="Y415">
        <f t="shared" si="16"/>
        <v>8</v>
      </c>
      <c r="Z415">
        <f t="shared" si="17"/>
        <v>14</v>
      </c>
    </row>
    <row r="416" spans="1:26" ht="43.2" x14ac:dyDescent="0.3">
      <c r="A416">
        <v>3965</v>
      </c>
      <c r="B416" s="3" t="s">
        <v>3962</v>
      </c>
      <c r="C416" s="3" t="s">
        <v>8072</v>
      </c>
      <c r="D416">
        <v>2000</v>
      </c>
      <c r="E416">
        <v>285</v>
      </c>
      <c r="F416" t="s">
        <v>8221</v>
      </c>
      <c r="G416" t="s">
        <v>8224</v>
      </c>
      <c r="H416" t="s">
        <v>8246</v>
      </c>
      <c r="I416">
        <v>1460608780</v>
      </c>
      <c r="J416" s="11">
        <f>(((I416/60)/60)/24)+DATE(1970,1,1)+(-8/24)</f>
        <v>42473.860879629625</v>
      </c>
      <c r="K416">
        <v>1455428380</v>
      </c>
      <c r="L416" s="11">
        <f>(((K416/60)/60)/24)+DATE(1970,1,1)+(-8/24)</f>
        <v>42413.902546296296</v>
      </c>
      <c r="M416" t="b">
        <v>0</v>
      </c>
      <c r="N416">
        <v>4</v>
      </c>
      <c r="O416" t="b">
        <v>0</v>
      </c>
      <c r="P416" t="s">
        <v>8271</v>
      </c>
      <c r="Q416" s="6">
        <f>E416/D416</f>
        <v>0.14249999999999999</v>
      </c>
      <c r="R416" s="7">
        <f>IFERROR(E416/N416,"N/A")</f>
        <v>71.25</v>
      </c>
      <c r="S416" t="str">
        <f>LEFT(P416,SEARCH("/",P416,1)-1)</f>
        <v>theater</v>
      </c>
      <c r="T416" t="str">
        <f>RIGHT(P416,(LEN(P416)-SEARCH("/",P416)))</f>
        <v>plays</v>
      </c>
      <c r="Y416">
        <f t="shared" si="16"/>
        <v>8</v>
      </c>
      <c r="Z416">
        <f t="shared" si="17"/>
        <v>13</v>
      </c>
    </row>
    <row r="417" spans="1:26" ht="43.2" x14ac:dyDescent="0.3">
      <c r="A417">
        <v>3740</v>
      </c>
      <c r="B417" s="3" t="s">
        <v>3737</v>
      </c>
      <c r="C417" s="3" t="s">
        <v>7850</v>
      </c>
      <c r="D417">
        <v>2000</v>
      </c>
      <c r="E417">
        <v>358</v>
      </c>
      <c r="F417" t="s">
        <v>8221</v>
      </c>
      <c r="G417" t="s">
        <v>8224</v>
      </c>
      <c r="H417" t="s">
        <v>8246</v>
      </c>
      <c r="I417">
        <v>1407808438</v>
      </c>
      <c r="J417" s="11">
        <f>(((I417/60)/60)/24)+DATE(1970,1,1)+(-8/24)</f>
        <v>41862.745810185181</v>
      </c>
      <c r="K417">
        <v>1405217355</v>
      </c>
      <c r="L417" s="11">
        <f>(((K417/60)/60)/24)+DATE(1970,1,1)+(-8/24)</f>
        <v>41832.756423611107</v>
      </c>
      <c r="M417" t="b">
        <v>0</v>
      </c>
      <c r="N417">
        <v>14</v>
      </c>
      <c r="O417" t="b">
        <v>0</v>
      </c>
      <c r="P417" t="s">
        <v>8271</v>
      </c>
      <c r="Q417" s="6">
        <f>E417/D417</f>
        <v>0.17899999999999999</v>
      </c>
      <c r="R417" s="7">
        <f>IFERROR(E417/N417,"N/A")</f>
        <v>25.571428571428573</v>
      </c>
      <c r="S417" t="str">
        <f>LEFT(P417,SEARCH("/",P417,1)-1)</f>
        <v>theater</v>
      </c>
      <c r="T417" t="str">
        <f>RIGHT(P417,(LEN(P417)-SEARCH("/",P417)))</f>
        <v>plays</v>
      </c>
      <c r="Y417">
        <f t="shared" si="16"/>
        <v>8</v>
      </c>
      <c r="Z417">
        <f t="shared" si="17"/>
        <v>13</v>
      </c>
    </row>
    <row r="418" spans="1:26" ht="43.2" x14ac:dyDescent="0.3">
      <c r="A418">
        <v>2753</v>
      </c>
      <c r="B418" s="3" t="s">
        <v>2753</v>
      </c>
      <c r="C418" s="3" t="s">
        <v>6863</v>
      </c>
      <c r="D418">
        <v>2000</v>
      </c>
      <c r="E418">
        <v>380</v>
      </c>
      <c r="F418" t="s">
        <v>8221</v>
      </c>
      <c r="G418" t="s">
        <v>8224</v>
      </c>
      <c r="H418" t="s">
        <v>8246</v>
      </c>
      <c r="I418">
        <v>1346017023</v>
      </c>
      <c r="J418" s="11">
        <f>(((I418/60)/60)/24)+DATE(1970,1,1)+(-8/24)</f>
        <v>41147.567395833328</v>
      </c>
      <c r="K418">
        <v>1343425023</v>
      </c>
      <c r="L418" s="11">
        <f>(((K418/60)/60)/24)+DATE(1970,1,1)+(-8/24)</f>
        <v>41117.567395833328</v>
      </c>
      <c r="M418" t="b">
        <v>0</v>
      </c>
      <c r="N418">
        <v>8</v>
      </c>
      <c r="O418" t="b">
        <v>0</v>
      </c>
      <c r="P418" t="s">
        <v>8304</v>
      </c>
      <c r="Q418" s="6">
        <f>E418/D418</f>
        <v>0.19</v>
      </c>
      <c r="R418" s="7">
        <f>IFERROR(E418/N418,"N/A")</f>
        <v>47.5</v>
      </c>
      <c r="S418" t="str">
        <f>LEFT(P418,SEARCH("/",P418,1)-1)</f>
        <v>publishing</v>
      </c>
      <c r="T418" t="str">
        <f>RIGHT(P418,(LEN(P418)-SEARCH("/",P418)))</f>
        <v>children's books</v>
      </c>
      <c r="Y418">
        <f t="shared" si="16"/>
        <v>11</v>
      </c>
      <c r="Z418">
        <f t="shared" si="17"/>
        <v>27</v>
      </c>
    </row>
    <row r="419" spans="1:26" ht="43.2" x14ac:dyDescent="0.3">
      <c r="A419">
        <v>4064</v>
      </c>
      <c r="B419" s="3" t="s">
        <v>4060</v>
      </c>
      <c r="C419" s="3" t="s">
        <v>8168</v>
      </c>
      <c r="D419">
        <v>2000</v>
      </c>
      <c r="E419">
        <v>385</v>
      </c>
      <c r="F419" t="s">
        <v>8221</v>
      </c>
      <c r="G419" t="s">
        <v>8226</v>
      </c>
      <c r="H419" t="s">
        <v>8248</v>
      </c>
      <c r="I419">
        <v>1430316426</v>
      </c>
      <c r="J419" s="11">
        <f>(((I419/60)/60)/24)+DATE(1970,1,1)+(-8/24)</f>
        <v>42123.254930555551</v>
      </c>
      <c r="K419">
        <v>1427724426</v>
      </c>
      <c r="L419" s="11">
        <f>(((K419/60)/60)/24)+DATE(1970,1,1)+(-8/24)</f>
        <v>42093.254930555551</v>
      </c>
      <c r="M419" t="b">
        <v>0</v>
      </c>
      <c r="N419">
        <v>6</v>
      </c>
      <c r="O419" t="b">
        <v>0</v>
      </c>
      <c r="P419" t="s">
        <v>8271</v>
      </c>
      <c r="Q419" s="6">
        <f>E419/D419</f>
        <v>0.1925</v>
      </c>
      <c r="R419" s="7">
        <f>IFERROR(E419/N419,"N/A")</f>
        <v>64.166666666666671</v>
      </c>
      <c r="S419" t="str">
        <f>LEFT(P419,SEARCH("/",P419,1)-1)</f>
        <v>theater</v>
      </c>
      <c r="T419" t="str">
        <f>RIGHT(P419,(LEN(P419)-SEARCH("/",P419)))</f>
        <v>plays</v>
      </c>
      <c r="Y419">
        <f t="shared" si="16"/>
        <v>8</v>
      </c>
      <c r="Z419">
        <f t="shared" si="17"/>
        <v>13</v>
      </c>
    </row>
    <row r="420" spans="1:26" ht="43.2" x14ac:dyDescent="0.3">
      <c r="A420">
        <v>2917</v>
      </c>
      <c r="B420" s="3" t="s">
        <v>2917</v>
      </c>
      <c r="C420" s="3" t="s">
        <v>7027</v>
      </c>
      <c r="D420">
        <v>2000</v>
      </c>
      <c r="E420">
        <v>437</v>
      </c>
      <c r="F420" t="s">
        <v>8221</v>
      </c>
      <c r="G420" t="s">
        <v>8224</v>
      </c>
      <c r="H420" t="s">
        <v>8246</v>
      </c>
      <c r="I420">
        <v>1442381847</v>
      </c>
      <c r="J420" s="11">
        <f>(((I420/60)/60)/24)+DATE(1970,1,1)+(-8/24)</f>
        <v>42262.901006944441</v>
      </c>
      <c r="K420">
        <v>1440826647</v>
      </c>
      <c r="L420" s="11">
        <f>(((K420/60)/60)/24)+DATE(1970,1,1)+(-8/24)</f>
        <v>42244.901006944441</v>
      </c>
      <c r="M420" t="b">
        <v>0</v>
      </c>
      <c r="N420">
        <v>9</v>
      </c>
      <c r="O420" t="b">
        <v>0</v>
      </c>
      <c r="P420" t="s">
        <v>8271</v>
      </c>
      <c r="Q420" s="6">
        <f>E420/D420</f>
        <v>0.2185</v>
      </c>
      <c r="R420" s="7">
        <f>IFERROR(E420/N420,"N/A")</f>
        <v>48.555555555555557</v>
      </c>
      <c r="S420" t="str">
        <f>LEFT(P420,SEARCH("/",P420,1)-1)</f>
        <v>theater</v>
      </c>
      <c r="T420" t="str">
        <f>RIGHT(P420,(LEN(P420)-SEARCH("/",P420)))</f>
        <v>plays</v>
      </c>
      <c r="Y420">
        <f t="shared" si="16"/>
        <v>8</v>
      </c>
      <c r="Z420">
        <f t="shared" si="17"/>
        <v>13</v>
      </c>
    </row>
    <row r="421" spans="1:26" ht="43.2" x14ac:dyDescent="0.3">
      <c r="A421">
        <v>3888</v>
      </c>
      <c r="B421" s="3" t="s">
        <v>3885</v>
      </c>
      <c r="C421" s="3" t="s">
        <v>7996</v>
      </c>
      <c r="D421">
        <v>2000</v>
      </c>
      <c r="E421">
        <v>542</v>
      </c>
      <c r="F421" t="s">
        <v>8221</v>
      </c>
      <c r="G421" t="s">
        <v>8225</v>
      </c>
      <c r="H421" t="s">
        <v>8247</v>
      </c>
      <c r="I421">
        <v>1488114358</v>
      </c>
      <c r="J421" s="11">
        <f>(((I421/60)/60)/24)+DATE(1970,1,1)+(-8/24)</f>
        <v>42792.212476851848</v>
      </c>
      <c r="K421">
        <v>1485522358</v>
      </c>
      <c r="L421" s="11">
        <f>(((K421/60)/60)/24)+DATE(1970,1,1)+(-8/24)</f>
        <v>42762.212476851848</v>
      </c>
      <c r="M421" t="b">
        <v>0</v>
      </c>
      <c r="N421">
        <v>14</v>
      </c>
      <c r="O421" t="b">
        <v>0</v>
      </c>
      <c r="P421" t="s">
        <v>8271</v>
      </c>
      <c r="Q421" s="6">
        <f>E421/D421</f>
        <v>0.27100000000000002</v>
      </c>
      <c r="R421" s="7">
        <f>IFERROR(E421/N421,"N/A")</f>
        <v>38.714285714285715</v>
      </c>
      <c r="S421" t="str">
        <f>LEFT(P421,SEARCH("/",P421,1)-1)</f>
        <v>theater</v>
      </c>
      <c r="T421" t="str">
        <f>RIGHT(P421,(LEN(P421)-SEARCH("/",P421)))</f>
        <v>plays</v>
      </c>
      <c r="Y421">
        <f t="shared" si="16"/>
        <v>8</v>
      </c>
      <c r="Z421">
        <f t="shared" si="17"/>
        <v>13</v>
      </c>
    </row>
    <row r="422" spans="1:26" ht="43.2" x14ac:dyDescent="0.3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 s="11">
        <f>(((I422/60)/60)/24)+DATE(1970,1,1)+(-8/24)</f>
        <v>42428.628576388881</v>
      </c>
      <c r="K422">
        <v>1453676709</v>
      </c>
      <c r="L422" s="11">
        <f>(((K422/60)/60)/24)+DATE(1970,1,1)+(-8/24)</f>
        <v>42393.628576388881</v>
      </c>
      <c r="M422" t="b">
        <v>0</v>
      </c>
      <c r="N422">
        <v>1</v>
      </c>
      <c r="O422" t="b">
        <v>0</v>
      </c>
      <c r="P422" t="s">
        <v>8273</v>
      </c>
      <c r="Q422" s="6">
        <f>E422/D422</f>
        <v>1.3333333333333333E-5</v>
      </c>
      <c r="R422" s="7">
        <f>IFERROR(E422/N422,"N/A")</f>
        <v>1</v>
      </c>
      <c r="S422" t="str">
        <f>LEFT(P422,SEARCH("/",P422,1)-1)</f>
        <v>technology</v>
      </c>
      <c r="T422" t="str">
        <f>RIGHT(P422,(LEN(P422)-SEARCH("/",P422)))</f>
        <v>wearables</v>
      </c>
      <c r="Y422">
        <f t="shared" si="16"/>
        <v>11</v>
      </c>
      <c r="Z422">
        <f t="shared" si="17"/>
        <v>20</v>
      </c>
    </row>
    <row r="423" spans="1:26" ht="43.2" x14ac:dyDescent="0.3">
      <c r="A423">
        <v>685</v>
      </c>
      <c r="B423" s="3" t="s">
        <v>686</v>
      </c>
      <c r="C423" s="3" t="s">
        <v>4795</v>
      </c>
      <c r="D423">
        <v>2000</v>
      </c>
      <c r="E423">
        <v>553</v>
      </c>
      <c r="F423" t="s">
        <v>8221</v>
      </c>
      <c r="G423" t="s">
        <v>8224</v>
      </c>
      <c r="H423" t="s">
        <v>8246</v>
      </c>
      <c r="I423">
        <v>1421095672</v>
      </c>
      <c r="J423" s="11">
        <f>(((I423/60)/60)/24)+DATE(1970,1,1)+(-8/24)</f>
        <v>42016.533240740733</v>
      </c>
      <c r="K423">
        <v>1417207672</v>
      </c>
      <c r="L423" s="11">
        <f>(((K423/60)/60)/24)+DATE(1970,1,1)+(-8/24)</f>
        <v>41971.533240740733</v>
      </c>
      <c r="M423" t="b">
        <v>0</v>
      </c>
      <c r="N423">
        <v>10</v>
      </c>
      <c r="O423" t="b">
        <v>0</v>
      </c>
      <c r="P423" t="s">
        <v>8273</v>
      </c>
      <c r="Q423" s="6">
        <f>E423/D423</f>
        <v>0.27650000000000002</v>
      </c>
      <c r="R423" s="7">
        <f>IFERROR(E423/N423,"N/A")</f>
        <v>55.3</v>
      </c>
      <c r="S423" t="str">
        <f>LEFT(P423,SEARCH("/",P423,1)-1)</f>
        <v>technology</v>
      </c>
      <c r="T423" t="str">
        <f>RIGHT(P423,(LEN(P423)-SEARCH("/",P423)))</f>
        <v>wearables</v>
      </c>
      <c r="Y423">
        <f t="shared" si="16"/>
        <v>11</v>
      </c>
      <c r="Z423">
        <f t="shared" si="17"/>
        <v>20</v>
      </c>
    </row>
    <row r="424" spans="1:26" ht="43.2" x14ac:dyDescent="0.3">
      <c r="A424">
        <v>4028</v>
      </c>
      <c r="B424" s="3" t="s">
        <v>4024</v>
      </c>
      <c r="C424" s="3" t="s">
        <v>8133</v>
      </c>
      <c r="D424">
        <v>2000</v>
      </c>
      <c r="E424">
        <v>561</v>
      </c>
      <c r="F424" t="s">
        <v>8221</v>
      </c>
      <c r="G424" t="s">
        <v>8224</v>
      </c>
      <c r="H424" t="s">
        <v>8246</v>
      </c>
      <c r="I424">
        <v>1402007500</v>
      </c>
      <c r="J424" s="11">
        <f>(((I424/60)/60)/24)+DATE(1970,1,1)+(-8/24)</f>
        <v>41795.605324074073</v>
      </c>
      <c r="K424">
        <v>1399415500</v>
      </c>
      <c r="L424" s="11">
        <f>(((K424/60)/60)/24)+DATE(1970,1,1)+(-8/24)</f>
        <v>41765.605324074073</v>
      </c>
      <c r="M424" t="b">
        <v>0</v>
      </c>
      <c r="N424">
        <v>11</v>
      </c>
      <c r="O424" t="b">
        <v>0</v>
      </c>
      <c r="P424" t="s">
        <v>8271</v>
      </c>
      <c r="Q424" s="6">
        <f>E424/D424</f>
        <v>0.28050000000000003</v>
      </c>
      <c r="R424" s="7">
        <f>IFERROR(E424/N424,"N/A")</f>
        <v>51</v>
      </c>
      <c r="S424" t="str">
        <f>LEFT(P424,SEARCH("/",P424,1)-1)</f>
        <v>theater</v>
      </c>
      <c r="T424" t="str">
        <f>RIGHT(P424,(LEN(P424)-SEARCH("/",P424)))</f>
        <v>plays</v>
      </c>
      <c r="Y424">
        <f t="shared" si="16"/>
        <v>8</v>
      </c>
      <c r="Z424">
        <f t="shared" si="17"/>
        <v>13</v>
      </c>
    </row>
    <row r="425" spans="1:26" ht="43.2" x14ac:dyDescent="0.3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 s="11">
        <f>(((I425/60)/60)/24)+DATE(1970,1,1)+(-8/24)</f>
        <v>42554.101215277777</v>
      </c>
      <c r="K425">
        <v>1464085545</v>
      </c>
      <c r="L425" s="11">
        <f>(((K425/60)/60)/24)+DATE(1970,1,1)+(-8/24)</f>
        <v>42514.101215277777</v>
      </c>
      <c r="M425" t="b">
        <v>0</v>
      </c>
      <c r="N425">
        <v>1</v>
      </c>
      <c r="O425" t="b">
        <v>0</v>
      </c>
      <c r="P425" t="s">
        <v>8267</v>
      </c>
      <c r="Q425" s="6">
        <f>E425/D425</f>
        <v>2.0000000000000002E-5</v>
      </c>
      <c r="R425" s="7">
        <f>IFERROR(E425/N425,"N/A")</f>
        <v>10</v>
      </c>
      <c r="S425" t="str">
        <f>LEFT(P425,SEARCH("/",P425,1)-1)</f>
        <v>film &amp; video</v>
      </c>
      <c r="T425" t="str">
        <f>RIGHT(P425,(LEN(P425)-SEARCH("/",P425)))</f>
        <v>science fiction</v>
      </c>
      <c r="Y425">
        <f t="shared" si="16"/>
        <v>13</v>
      </c>
      <c r="Z425">
        <f t="shared" si="17"/>
        <v>28</v>
      </c>
    </row>
    <row r="426" spans="1:26" ht="43.2" x14ac:dyDescent="0.3">
      <c r="A426">
        <v>4075</v>
      </c>
      <c r="B426" s="3" t="s">
        <v>4071</v>
      </c>
      <c r="C426" s="3" t="s">
        <v>8178</v>
      </c>
      <c r="D426">
        <v>2000</v>
      </c>
      <c r="E426">
        <v>576</v>
      </c>
      <c r="F426" t="s">
        <v>8221</v>
      </c>
      <c r="G426" t="s">
        <v>8225</v>
      </c>
      <c r="H426" t="s">
        <v>8247</v>
      </c>
      <c r="I426">
        <v>1404149280</v>
      </c>
      <c r="J426" s="11">
        <f>(((I426/60)/60)/24)+DATE(1970,1,1)+(-8/24)</f>
        <v>41820.394444444442</v>
      </c>
      <c r="K426">
        <v>1400547969</v>
      </c>
      <c r="L426" s="11">
        <f>(((K426/60)/60)/24)+DATE(1970,1,1)+(-8/24)</f>
        <v>41778.712604166663</v>
      </c>
      <c r="M426" t="b">
        <v>0</v>
      </c>
      <c r="N426">
        <v>13</v>
      </c>
      <c r="O426" t="b">
        <v>0</v>
      </c>
      <c r="P426" t="s">
        <v>8271</v>
      </c>
      <c r="Q426" s="6">
        <f>E426/D426</f>
        <v>0.28799999999999998</v>
      </c>
      <c r="R426" s="7">
        <f>IFERROR(E426/N426,"N/A")</f>
        <v>44.307692307692307</v>
      </c>
      <c r="S426" t="str">
        <f>LEFT(P426,SEARCH("/",P426,1)-1)</f>
        <v>theater</v>
      </c>
      <c r="T426" t="str">
        <f>RIGHT(P426,(LEN(P426)-SEARCH("/",P426)))</f>
        <v>plays</v>
      </c>
      <c r="Y426">
        <f t="shared" si="16"/>
        <v>8</v>
      </c>
      <c r="Z426">
        <f t="shared" si="17"/>
        <v>13</v>
      </c>
    </row>
    <row r="427" spans="1:26" ht="43.2" x14ac:dyDescent="0.3">
      <c r="A427">
        <v>3958</v>
      </c>
      <c r="B427" s="3" t="s">
        <v>3955</v>
      </c>
      <c r="C427" s="3" t="s">
        <v>8065</v>
      </c>
      <c r="D427">
        <v>2000</v>
      </c>
      <c r="E427">
        <v>641</v>
      </c>
      <c r="F427" t="s">
        <v>8221</v>
      </c>
      <c r="G427" t="s">
        <v>8224</v>
      </c>
      <c r="H427" t="s">
        <v>8246</v>
      </c>
      <c r="I427">
        <v>1406988000</v>
      </c>
      <c r="J427" s="11">
        <f>(((I427/60)/60)/24)+DATE(1970,1,1)+(-8/24)</f>
        <v>41853.25</v>
      </c>
      <c r="K427">
        <v>1403822912</v>
      </c>
      <c r="L427" s="11">
        <f>(((K427/60)/60)/24)+DATE(1970,1,1)+(-8/24)</f>
        <v>41816.617037037038</v>
      </c>
      <c r="M427" t="b">
        <v>0</v>
      </c>
      <c r="N427">
        <v>16</v>
      </c>
      <c r="O427" t="b">
        <v>0</v>
      </c>
      <c r="P427" t="s">
        <v>8271</v>
      </c>
      <c r="Q427" s="6">
        <f>E427/D427</f>
        <v>0.32050000000000001</v>
      </c>
      <c r="R427" s="7">
        <f>IFERROR(E427/N427,"N/A")</f>
        <v>40.0625</v>
      </c>
      <c r="S427" t="str">
        <f>LEFT(P427,SEARCH("/",P427,1)-1)</f>
        <v>theater</v>
      </c>
      <c r="T427" t="str">
        <f>RIGHT(P427,(LEN(P427)-SEARCH("/",P427)))</f>
        <v>plays</v>
      </c>
      <c r="Y427">
        <f t="shared" si="16"/>
        <v>8</v>
      </c>
      <c r="Z427">
        <f t="shared" si="17"/>
        <v>13</v>
      </c>
    </row>
    <row r="428" spans="1:26" ht="57.6" x14ac:dyDescent="0.3">
      <c r="A428">
        <v>3985</v>
      </c>
      <c r="B428" s="3" t="s">
        <v>3981</v>
      </c>
      <c r="C428" s="3" t="s">
        <v>8091</v>
      </c>
      <c r="D428">
        <v>2000</v>
      </c>
      <c r="E428">
        <v>641</v>
      </c>
      <c r="F428" t="s">
        <v>8221</v>
      </c>
      <c r="G428" t="s">
        <v>8224</v>
      </c>
      <c r="H428" t="s">
        <v>8246</v>
      </c>
      <c r="I428">
        <v>1456002300</v>
      </c>
      <c r="J428" s="11">
        <f>(((I428/60)/60)/24)+DATE(1970,1,1)+(-8/24)</f>
        <v>42420.545138888883</v>
      </c>
      <c r="K428">
        <v>1454173120</v>
      </c>
      <c r="L428" s="11">
        <f>(((K428/60)/60)/24)+DATE(1970,1,1)+(-8/24)</f>
        <v>42399.374074074069</v>
      </c>
      <c r="M428" t="b">
        <v>0</v>
      </c>
      <c r="N428">
        <v>19</v>
      </c>
      <c r="O428" t="b">
        <v>0</v>
      </c>
      <c r="P428" t="s">
        <v>8271</v>
      </c>
      <c r="Q428" s="6">
        <f>E428/D428</f>
        <v>0.32050000000000001</v>
      </c>
      <c r="R428" s="7">
        <f>IFERROR(E428/N428,"N/A")</f>
        <v>33.736842105263158</v>
      </c>
      <c r="S428" t="str">
        <f>LEFT(P428,SEARCH("/",P428,1)-1)</f>
        <v>theater</v>
      </c>
      <c r="T428" t="str">
        <f>RIGHT(P428,(LEN(P428)-SEARCH("/",P428)))</f>
        <v>plays</v>
      </c>
      <c r="Y428">
        <f t="shared" si="16"/>
        <v>8</v>
      </c>
      <c r="Z428">
        <f t="shared" si="17"/>
        <v>13</v>
      </c>
    </row>
    <row r="429" spans="1:26" ht="43.2" x14ac:dyDescent="0.3">
      <c r="A429">
        <v>4094</v>
      </c>
      <c r="B429" s="3" t="s">
        <v>4090</v>
      </c>
      <c r="C429" s="3" t="s">
        <v>8197</v>
      </c>
      <c r="D429">
        <v>2000</v>
      </c>
      <c r="E429">
        <v>730</v>
      </c>
      <c r="F429" t="s">
        <v>8221</v>
      </c>
      <c r="G429" t="s">
        <v>8224</v>
      </c>
      <c r="H429" t="s">
        <v>8246</v>
      </c>
      <c r="I429">
        <v>1413953940</v>
      </c>
      <c r="J429" s="11">
        <f>(((I429/60)/60)/24)+DATE(1970,1,1)+(-8/24)</f>
        <v>41933.874305555553</v>
      </c>
      <c r="K429">
        <v>1410141900</v>
      </c>
      <c r="L429" s="11">
        <f>(((K429/60)/60)/24)+DATE(1970,1,1)+(-8/24)</f>
        <v>41889.753472222219</v>
      </c>
      <c r="M429" t="b">
        <v>0</v>
      </c>
      <c r="N429">
        <v>8</v>
      </c>
      <c r="O429" t="b">
        <v>0</v>
      </c>
      <c r="P429" t="s">
        <v>8271</v>
      </c>
      <c r="Q429" s="6">
        <f>E429/D429</f>
        <v>0.36499999999999999</v>
      </c>
      <c r="R429" s="7">
        <f>IFERROR(E429/N429,"N/A")</f>
        <v>91.25</v>
      </c>
      <c r="S429" t="str">
        <f>LEFT(P429,SEARCH("/",P429,1)-1)</f>
        <v>theater</v>
      </c>
      <c r="T429" t="str">
        <f>RIGHT(P429,(LEN(P429)-SEARCH("/",P429)))</f>
        <v>plays</v>
      </c>
      <c r="Y429">
        <f t="shared" si="16"/>
        <v>8</v>
      </c>
      <c r="Z429">
        <f t="shared" si="17"/>
        <v>13</v>
      </c>
    </row>
    <row r="430" spans="1:26" ht="43.2" x14ac:dyDescent="0.3">
      <c r="A430">
        <v>1704</v>
      </c>
      <c r="B430" s="3" t="s">
        <v>1705</v>
      </c>
      <c r="C430" s="3" t="s">
        <v>5814</v>
      </c>
      <c r="D430">
        <v>2000</v>
      </c>
      <c r="E430">
        <v>1302</v>
      </c>
      <c r="F430" t="s">
        <v>8221</v>
      </c>
      <c r="G430" t="s">
        <v>8224</v>
      </c>
      <c r="H430" t="s">
        <v>8246</v>
      </c>
      <c r="I430">
        <v>1424056873</v>
      </c>
      <c r="J430" s="11">
        <f>(((I430/60)/60)/24)+DATE(1970,1,1)+(-8/24)</f>
        <v>42050.806400462963</v>
      </c>
      <c r="K430">
        <v>1421464873</v>
      </c>
      <c r="L430" s="11">
        <f>(((K430/60)/60)/24)+DATE(1970,1,1)+(-8/24)</f>
        <v>42020.806400462963</v>
      </c>
      <c r="M430" t="b">
        <v>0</v>
      </c>
      <c r="N430">
        <v>11</v>
      </c>
      <c r="O430" t="b">
        <v>0</v>
      </c>
      <c r="P430" t="s">
        <v>8293</v>
      </c>
      <c r="Q430" s="6">
        <f>E430/D430</f>
        <v>0.65100000000000002</v>
      </c>
      <c r="R430" s="7">
        <f>IFERROR(E430/N430,"N/A")</f>
        <v>118.36363636363636</v>
      </c>
      <c r="S430" t="str">
        <f>LEFT(P430,SEARCH("/",P430,1)-1)</f>
        <v>music</v>
      </c>
      <c r="T430" t="str">
        <f>RIGHT(P430,(LEN(P430)-SEARCH("/",P430)))</f>
        <v>faith</v>
      </c>
      <c r="Y430">
        <f t="shared" si="16"/>
        <v>6</v>
      </c>
      <c r="Z430">
        <f t="shared" si="17"/>
        <v>11</v>
      </c>
    </row>
    <row r="431" spans="1:26" ht="43.2" x14ac:dyDescent="0.3">
      <c r="A431">
        <v>877</v>
      </c>
      <c r="B431" s="3" t="s">
        <v>878</v>
      </c>
      <c r="C431" s="3" t="s">
        <v>4987</v>
      </c>
      <c r="D431">
        <v>2000</v>
      </c>
      <c r="E431">
        <v>1351</v>
      </c>
      <c r="F431" t="s">
        <v>8221</v>
      </c>
      <c r="G431" t="s">
        <v>8224</v>
      </c>
      <c r="H431" t="s">
        <v>8246</v>
      </c>
      <c r="I431">
        <v>1387479360</v>
      </c>
      <c r="J431" s="11">
        <f>(((I431/60)/60)/24)+DATE(1970,1,1)+(-8/24)</f>
        <v>41627.455555555556</v>
      </c>
      <c r="K431">
        <v>1384887360</v>
      </c>
      <c r="L431" s="11">
        <f>(((K431/60)/60)/24)+DATE(1970,1,1)+(-8/24)</f>
        <v>41597.455555555556</v>
      </c>
      <c r="M431" t="b">
        <v>0</v>
      </c>
      <c r="N431">
        <v>29</v>
      </c>
      <c r="O431" t="b">
        <v>0</v>
      </c>
      <c r="P431" t="s">
        <v>8278</v>
      </c>
      <c r="Q431" s="6">
        <f>E431/D431</f>
        <v>0.67549999999999999</v>
      </c>
      <c r="R431" s="7">
        <f>IFERROR(E431/N431,"N/A")</f>
        <v>46.586206896551722</v>
      </c>
      <c r="S431" t="str">
        <f>LEFT(P431,SEARCH("/",P431,1)-1)</f>
        <v>music</v>
      </c>
      <c r="T431" t="str">
        <f>RIGHT(P431,(LEN(P431)-SEARCH("/",P431)))</f>
        <v>jazz</v>
      </c>
      <c r="Y431">
        <f t="shared" si="16"/>
        <v>6</v>
      </c>
      <c r="Z431">
        <f t="shared" si="17"/>
        <v>10</v>
      </c>
    </row>
    <row r="432" spans="1:26" ht="57.6" x14ac:dyDescent="0.3">
      <c r="A432">
        <v>1585</v>
      </c>
      <c r="B432" s="3" t="s">
        <v>1586</v>
      </c>
      <c r="C432" s="3" t="s">
        <v>5695</v>
      </c>
      <c r="D432">
        <v>2000</v>
      </c>
      <c r="E432">
        <v>1580</v>
      </c>
      <c r="F432" t="s">
        <v>8221</v>
      </c>
      <c r="G432" t="s">
        <v>8229</v>
      </c>
      <c r="H432" t="s">
        <v>8251</v>
      </c>
      <c r="I432">
        <v>1482663600</v>
      </c>
      <c r="J432" s="11">
        <f>(((I432/60)/60)/24)+DATE(1970,1,1)+(-8/24)</f>
        <v>42729.124999999993</v>
      </c>
      <c r="K432">
        <v>1480800568</v>
      </c>
      <c r="L432" s="11">
        <f>(((K432/60)/60)/24)+DATE(1970,1,1)+(-8/24)</f>
        <v>42707.562129629623</v>
      </c>
      <c r="M432" t="b">
        <v>0</v>
      </c>
      <c r="N432">
        <v>12</v>
      </c>
      <c r="O432" t="b">
        <v>0</v>
      </c>
      <c r="P432" t="s">
        <v>8291</v>
      </c>
      <c r="Q432" s="6">
        <f>E432/D432</f>
        <v>0.79</v>
      </c>
      <c r="R432" s="7">
        <f>IFERROR(E432/N432,"N/A")</f>
        <v>131.66666666666666</v>
      </c>
      <c r="S432" t="str">
        <f>LEFT(P432,SEARCH("/",P432,1)-1)</f>
        <v>photography</v>
      </c>
      <c r="T432" t="str">
        <f>RIGHT(P432,(LEN(P432)-SEARCH("/",P432)))</f>
        <v>places</v>
      </c>
      <c r="Y432">
        <f t="shared" si="16"/>
        <v>12</v>
      </c>
      <c r="Z432">
        <f t="shared" si="17"/>
        <v>18</v>
      </c>
    </row>
    <row r="433" spans="1:26" ht="57.6" x14ac:dyDescent="0.3">
      <c r="A433">
        <v>1119</v>
      </c>
      <c r="B433" s="3" t="s">
        <v>1120</v>
      </c>
      <c r="C433" s="3" t="s">
        <v>5229</v>
      </c>
      <c r="D433">
        <v>2100</v>
      </c>
      <c r="E433">
        <v>5</v>
      </c>
      <c r="F433" t="s">
        <v>8221</v>
      </c>
      <c r="G433" t="s">
        <v>8224</v>
      </c>
      <c r="H433" t="s">
        <v>8246</v>
      </c>
      <c r="I433">
        <v>1396810864</v>
      </c>
      <c r="J433" s="11">
        <f>(((I433/60)/60)/24)+DATE(1970,1,1)+(-8/24)</f>
        <v>41735.459074074075</v>
      </c>
      <c r="K433">
        <v>1395687664</v>
      </c>
      <c r="L433" s="11">
        <f>(((K433/60)/60)/24)+DATE(1970,1,1)+(-8/24)</f>
        <v>41722.459074074075</v>
      </c>
      <c r="M433" t="b">
        <v>0</v>
      </c>
      <c r="N433">
        <v>1</v>
      </c>
      <c r="O433" t="b">
        <v>0</v>
      </c>
      <c r="P433" t="s">
        <v>8282</v>
      </c>
      <c r="Q433" s="6">
        <f>E433/D433</f>
        <v>2.3809523809523812E-3</v>
      </c>
      <c r="R433" s="7">
        <f>IFERROR(E433/N433,"N/A")</f>
        <v>5</v>
      </c>
      <c r="S433" t="str">
        <f>LEFT(P433,SEARCH("/",P433,1)-1)</f>
        <v>games</v>
      </c>
      <c r="T433" t="str">
        <f>RIGHT(P433,(LEN(P433)-SEARCH("/",P433)))</f>
        <v>video games</v>
      </c>
      <c r="Y433">
        <f t="shared" si="16"/>
        <v>6</v>
      </c>
      <c r="Z433">
        <f t="shared" si="17"/>
        <v>17</v>
      </c>
    </row>
    <row r="434" spans="1:26" ht="43.2" x14ac:dyDescent="0.3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 s="11">
        <f>(((I434/60)/60)/24)+DATE(1970,1,1)+(-8/24)</f>
        <v>42037.446770833332</v>
      </c>
      <c r="K434">
        <v>1417718601</v>
      </c>
      <c r="L434" s="11">
        <f>(((K434/60)/60)/24)+DATE(1970,1,1)+(-8/24)</f>
        <v>41977.446770833332</v>
      </c>
      <c r="M434" t="b">
        <v>0</v>
      </c>
      <c r="N434">
        <v>4</v>
      </c>
      <c r="O434" t="b">
        <v>0</v>
      </c>
      <c r="P434" t="s">
        <v>8303</v>
      </c>
      <c r="Q434" s="6">
        <f>E434/D434</f>
        <v>3.2499999999999997E-5</v>
      </c>
      <c r="R434" s="7">
        <f>IFERROR(E434/N434,"N/A")</f>
        <v>6.5</v>
      </c>
      <c r="S434" t="str">
        <f>LEFT(P434,SEARCH("/",P434,1)-1)</f>
        <v>theater</v>
      </c>
      <c r="T434" t="str">
        <f>RIGHT(P434,(LEN(P434)-SEARCH("/",P434)))</f>
        <v>spaces</v>
      </c>
      <c r="Y434">
        <f t="shared" si="16"/>
        <v>8</v>
      </c>
      <c r="Z434">
        <f t="shared" si="17"/>
        <v>14</v>
      </c>
    </row>
    <row r="435" spans="1:26" ht="43.2" x14ac:dyDescent="0.3">
      <c r="A435">
        <v>879</v>
      </c>
      <c r="B435" s="3" t="s">
        <v>880</v>
      </c>
      <c r="C435" s="3" t="s">
        <v>4989</v>
      </c>
      <c r="D435">
        <v>2100</v>
      </c>
      <c r="E435">
        <v>644</v>
      </c>
      <c r="F435" t="s">
        <v>8221</v>
      </c>
      <c r="G435" t="s">
        <v>8224</v>
      </c>
      <c r="H435" t="s">
        <v>8246</v>
      </c>
      <c r="I435">
        <v>1338321305</v>
      </c>
      <c r="J435" s="11">
        <f>(((I435/60)/60)/24)+DATE(1970,1,1)+(-8/24)</f>
        <v>41058.496585648143</v>
      </c>
      <c r="K435">
        <v>1336506905</v>
      </c>
      <c r="L435" s="11">
        <f>(((K435/60)/60)/24)+DATE(1970,1,1)+(-8/24)</f>
        <v>41037.496585648143</v>
      </c>
      <c r="M435" t="b">
        <v>0</v>
      </c>
      <c r="N435">
        <v>30</v>
      </c>
      <c r="O435" t="b">
        <v>0</v>
      </c>
      <c r="P435" t="s">
        <v>8278</v>
      </c>
      <c r="Q435" s="6">
        <f>E435/D435</f>
        <v>0.30666666666666664</v>
      </c>
      <c r="R435" s="7">
        <f>IFERROR(E435/N435,"N/A")</f>
        <v>21.466666666666665</v>
      </c>
      <c r="S435" t="str">
        <f>LEFT(P435,SEARCH("/",P435,1)-1)</f>
        <v>music</v>
      </c>
      <c r="T435" t="str">
        <f>RIGHT(P435,(LEN(P435)-SEARCH("/",P435)))</f>
        <v>jazz</v>
      </c>
      <c r="Y435">
        <f t="shared" si="16"/>
        <v>6</v>
      </c>
      <c r="Z435">
        <f t="shared" si="17"/>
        <v>10</v>
      </c>
    </row>
    <row r="436" spans="1:26" ht="43.2" x14ac:dyDescent="0.3">
      <c r="A436">
        <v>2676</v>
      </c>
      <c r="B436" s="3" t="s">
        <v>2676</v>
      </c>
      <c r="C436" s="3" t="s">
        <v>6786</v>
      </c>
      <c r="D436">
        <v>2100</v>
      </c>
      <c r="E436">
        <v>1058</v>
      </c>
      <c r="F436" t="s">
        <v>8221</v>
      </c>
      <c r="G436" t="s">
        <v>8229</v>
      </c>
      <c r="H436" t="s">
        <v>8251</v>
      </c>
      <c r="I436">
        <v>1463929174</v>
      </c>
      <c r="J436" s="11">
        <f>(((I436/60)/60)/24)+DATE(1970,1,1)+(-8/24)</f>
        <v>42512.291365740741</v>
      </c>
      <c r="K436">
        <v>1461337174</v>
      </c>
      <c r="L436" s="11">
        <f>(((K436/60)/60)/24)+DATE(1970,1,1)+(-8/24)</f>
        <v>42482.291365740741</v>
      </c>
      <c r="M436" t="b">
        <v>0</v>
      </c>
      <c r="N436">
        <v>9</v>
      </c>
      <c r="O436" t="b">
        <v>0</v>
      </c>
      <c r="P436" t="s">
        <v>8302</v>
      </c>
      <c r="Q436" s="6">
        <f>E436/D436</f>
        <v>0.50380952380952382</v>
      </c>
      <c r="R436" s="7">
        <f>IFERROR(E436/N436,"N/A")</f>
        <v>117.55555555555556</v>
      </c>
      <c r="S436" t="str">
        <f>LEFT(P436,SEARCH("/",P436,1)-1)</f>
        <v>technology</v>
      </c>
      <c r="T436" t="str">
        <f>RIGHT(P436,(LEN(P436)-SEARCH("/",P436)))</f>
        <v>makerspaces</v>
      </c>
      <c r="Y436">
        <f t="shared" si="16"/>
        <v>11</v>
      </c>
      <c r="Z436">
        <f t="shared" si="17"/>
        <v>22</v>
      </c>
    </row>
    <row r="437" spans="1:26" ht="43.2" x14ac:dyDescent="0.3">
      <c r="A437">
        <v>760</v>
      </c>
      <c r="B437" s="3" t="s">
        <v>761</v>
      </c>
      <c r="C437" s="3" t="s">
        <v>4870</v>
      </c>
      <c r="D437">
        <v>2200</v>
      </c>
      <c r="E437">
        <v>0</v>
      </c>
      <c r="F437" t="s">
        <v>8221</v>
      </c>
      <c r="G437" t="s">
        <v>8224</v>
      </c>
      <c r="H437" t="s">
        <v>8246</v>
      </c>
      <c r="I437">
        <v>1480188013</v>
      </c>
      <c r="J437" s="11">
        <f>(((I437/60)/60)/24)+DATE(1970,1,1)+(-8/24)</f>
        <v>42700.472372685181</v>
      </c>
      <c r="K437">
        <v>1477592413</v>
      </c>
      <c r="L437" s="11">
        <f>(((K437/60)/60)/24)+DATE(1970,1,1)+(-8/24)</f>
        <v>42670.430706018517</v>
      </c>
      <c r="M437" t="b">
        <v>0</v>
      </c>
      <c r="N437">
        <v>0</v>
      </c>
      <c r="O437" t="b">
        <v>0</v>
      </c>
      <c r="P437" t="s">
        <v>8275</v>
      </c>
      <c r="Q437" s="6">
        <f>E437/D437</f>
        <v>0</v>
      </c>
      <c r="R437" s="7" t="str">
        <f>IFERROR(E437/N437,"N/A")</f>
        <v>N/A</v>
      </c>
      <c r="S437" t="str">
        <f>LEFT(P437,SEARCH("/",P437,1)-1)</f>
        <v>publishing</v>
      </c>
      <c r="T437" t="str">
        <f>RIGHT(P437,(LEN(P437)-SEARCH("/",P437)))</f>
        <v>fiction</v>
      </c>
      <c r="Y437">
        <f t="shared" si="16"/>
        <v>11</v>
      </c>
      <c r="Z437">
        <f t="shared" si="17"/>
        <v>18</v>
      </c>
    </row>
    <row r="438" spans="1:26" ht="28.8" x14ac:dyDescent="0.3">
      <c r="A438">
        <v>3743</v>
      </c>
      <c r="B438" s="3" t="s">
        <v>3740</v>
      </c>
      <c r="C438" s="3" t="s">
        <v>7853</v>
      </c>
      <c r="D438">
        <v>2200</v>
      </c>
      <c r="E438">
        <v>0</v>
      </c>
      <c r="F438" t="s">
        <v>8221</v>
      </c>
      <c r="G438" t="s">
        <v>8224</v>
      </c>
      <c r="H438" t="s">
        <v>8246</v>
      </c>
      <c r="I438">
        <v>1404406964</v>
      </c>
      <c r="J438" s="11">
        <f>(((I438/60)/60)/24)+DATE(1970,1,1)+(-8/24)</f>
        <v>41823.376898148148</v>
      </c>
      <c r="K438">
        <v>1401814964</v>
      </c>
      <c r="L438" s="11">
        <f>(((K438/60)/60)/24)+DATE(1970,1,1)+(-8/24)</f>
        <v>41793.376898148148</v>
      </c>
      <c r="M438" t="b">
        <v>0</v>
      </c>
      <c r="N438">
        <v>0</v>
      </c>
      <c r="O438" t="b">
        <v>0</v>
      </c>
      <c r="P438" t="s">
        <v>8271</v>
      </c>
      <c r="Q438" s="6">
        <f>E438/D438</f>
        <v>0</v>
      </c>
      <c r="R438" s="7" t="str">
        <f>IFERROR(E438/N438,"N/A")</f>
        <v>N/A</v>
      </c>
      <c r="S438" t="str">
        <f>LEFT(P438,SEARCH("/",P438,1)-1)</f>
        <v>theater</v>
      </c>
      <c r="T438" t="str">
        <f>RIGHT(P438,(LEN(P438)-SEARCH("/",P438)))</f>
        <v>plays</v>
      </c>
      <c r="Y438">
        <f t="shared" si="16"/>
        <v>8</v>
      </c>
      <c r="Z438">
        <f t="shared" si="17"/>
        <v>13</v>
      </c>
    </row>
    <row r="439" spans="1:26" ht="43.2" x14ac:dyDescent="0.3">
      <c r="A439">
        <v>865</v>
      </c>
      <c r="B439" s="3" t="s">
        <v>866</v>
      </c>
      <c r="C439" s="3" t="s">
        <v>4975</v>
      </c>
      <c r="D439">
        <v>2200</v>
      </c>
      <c r="E439">
        <v>45</v>
      </c>
      <c r="F439" t="s">
        <v>8221</v>
      </c>
      <c r="G439" t="s">
        <v>8224</v>
      </c>
      <c r="H439" t="s">
        <v>8246</v>
      </c>
      <c r="I439">
        <v>1358361197</v>
      </c>
      <c r="J439" s="11">
        <f>(((I439/60)/60)/24)+DATE(1970,1,1)+(-8/24)</f>
        <v>41290.439780092594</v>
      </c>
      <c r="K439">
        <v>1353177197</v>
      </c>
      <c r="L439" s="11">
        <f>(((K439/60)/60)/24)+DATE(1970,1,1)+(-8/24)</f>
        <v>41230.439780092594</v>
      </c>
      <c r="M439" t="b">
        <v>0</v>
      </c>
      <c r="N439">
        <v>2</v>
      </c>
      <c r="O439" t="b">
        <v>0</v>
      </c>
      <c r="P439" t="s">
        <v>8278</v>
      </c>
      <c r="Q439" s="6">
        <f>E439/D439</f>
        <v>2.0454545454545454E-2</v>
      </c>
      <c r="R439" s="7">
        <f>IFERROR(E439/N439,"N/A")</f>
        <v>22.5</v>
      </c>
      <c r="S439" t="str">
        <f>LEFT(P439,SEARCH("/",P439,1)-1)</f>
        <v>music</v>
      </c>
      <c r="T439" t="str">
        <f>RIGHT(P439,(LEN(P439)-SEARCH("/",P439)))</f>
        <v>jazz</v>
      </c>
      <c r="Y439">
        <f t="shared" si="16"/>
        <v>6</v>
      </c>
      <c r="Z439">
        <f t="shared" si="17"/>
        <v>10</v>
      </c>
    </row>
    <row r="440" spans="1:26" ht="43.2" x14ac:dyDescent="0.3">
      <c r="A440">
        <v>1069</v>
      </c>
      <c r="B440" s="3" t="s">
        <v>1070</v>
      </c>
      <c r="C440" s="3" t="s">
        <v>5179</v>
      </c>
      <c r="D440">
        <v>2200</v>
      </c>
      <c r="E440">
        <v>850</v>
      </c>
      <c r="F440" t="s">
        <v>8221</v>
      </c>
      <c r="G440" t="s">
        <v>8224</v>
      </c>
      <c r="H440" t="s">
        <v>8246</v>
      </c>
      <c r="I440">
        <v>1385447459</v>
      </c>
      <c r="J440" s="11">
        <f>(((I440/60)/60)/24)+DATE(1970,1,1)+(-8/24)</f>
        <v>41603.93818287037</v>
      </c>
      <c r="K440">
        <v>1382679059</v>
      </c>
      <c r="L440" s="11">
        <f>(((K440/60)/60)/24)+DATE(1970,1,1)+(-8/24)</f>
        <v>41571.896516203698</v>
      </c>
      <c r="M440" t="b">
        <v>0</v>
      </c>
      <c r="N440">
        <v>21</v>
      </c>
      <c r="O440" t="b">
        <v>0</v>
      </c>
      <c r="P440" t="s">
        <v>8282</v>
      </c>
      <c r="Q440" s="6">
        <f>E440/D440</f>
        <v>0.38636363636363635</v>
      </c>
      <c r="R440" s="7">
        <f>IFERROR(E440/N440,"N/A")</f>
        <v>40.476190476190474</v>
      </c>
      <c r="S440" t="str">
        <f>LEFT(P440,SEARCH("/",P440,1)-1)</f>
        <v>games</v>
      </c>
      <c r="T440" t="str">
        <f>RIGHT(P440,(LEN(P440)-SEARCH("/",P440)))</f>
        <v>video games</v>
      </c>
      <c r="Y440">
        <f t="shared" si="16"/>
        <v>6</v>
      </c>
      <c r="Z440">
        <f t="shared" si="17"/>
        <v>17</v>
      </c>
    </row>
    <row r="441" spans="1:26" ht="43.2" x14ac:dyDescent="0.3">
      <c r="A441">
        <v>4081</v>
      </c>
      <c r="B441" s="3" t="s">
        <v>4077</v>
      </c>
      <c r="C441" s="3" t="s">
        <v>8184</v>
      </c>
      <c r="D441">
        <v>2224</v>
      </c>
      <c r="E441">
        <v>350</v>
      </c>
      <c r="F441" t="s">
        <v>8221</v>
      </c>
      <c r="G441" t="s">
        <v>8224</v>
      </c>
      <c r="H441" t="s">
        <v>8246</v>
      </c>
      <c r="I441">
        <v>1425819425</v>
      </c>
      <c r="J441" s="11">
        <f>(((I441/60)/60)/24)+DATE(1970,1,1)+(-8/24)</f>
        <v>42071.206307870372</v>
      </c>
      <c r="K441">
        <v>1423231025</v>
      </c>
      <c r="L441" s="11">
        <f>(((K441/60)/60)/24)+DATE(1970,1,1)+(-8/24)</f>
        <v>42041.247974537029</v>
      </c>
      <c r="M441" t="b">
        <v>0</v>
      </c>
      <c r="N441">
        <v>12</v>
      </c>
      <c r="O441" t="b">
        <v>0</v>
      </c>
      <c r="P441" t="s">
        <v>8271</v>
      </c>
      <c r="Q441" s="6">
        <f>E441/D441</f>
        <v>0.15737410071942445</v>
      </c>
      <c r="R441" s="7">
        <f>IFERROR(E441/N441,"N/A")</f>
        <v>29.166666666666668</v>
      </c>
      <c r="S441" t="str">
        <f>LEFT(P441,SEARCH("/",P441,1)-1)</f>
        <v>theater</v>
      </c>
      <c r="T441" t="str">
        <f>RIGHT(P441,(LEN(P441)-SEARCH("/",P441)))</f>
        <v>plays</v>
      </c>
      <c r="Y441">
        <f t="shared" si="16"/>
        <v>8</v>
      </c>
      <c r="Z441">
        <f t="shared" si="17"/>
        <v>13</v>
      </c>
    </row>
    <row r="442" spans="1:26" ht="43.2" x14ac:dyDescent="0.3">
      <c r="A442">
        <v>1543</v>
      </c>
      <c r="B442" s="3" t="s">
        <v>1544</v>
      </c>
      <c r="C442" s="3" t="s">
        <v>5653</v>
      </c>
      <c r="D442">
        <v>2250</v>
      </c>
      <c r="E442">
        <v>10</v>
      </c>
      <c r="F442" t="s">
        <v>8221</v>
      </c>
      <c r="G442" t="s">
        <v>8224</v>
      </c>
      <c r="H442" t="s">
        <v>8246</v>
      </c>
      <c r="I442">
        <v>1416662034</v>
      </c>
      <c r="J442" s="11">
        <f>(((I442/60)/60)/24)+DATE(1970,1,1)+(-8/24)</f>
        <v>41965.217986111107</v>
      </c>
      <c r="K442">
        <v>1414066434</v>
      </c>
      <c r="L442" s="11">
        <f>(((K442/60)/60)/24)+DATE(1970,1,1)+(-8/24)</f>
        <v>41935.176319444443</v>
      </c>
      <c r="M442" t="b">
        <v>0</v>
      </c>
      <c r="N442">
        <v>1</v>
      </c>
      <c r="O442" t="b">
        <v>0</v>
      </c>
      <c r="P442" t="s">
        <v>8289</v>
      </c>
      <c r="Q442" s="6">
        <f>E442/D442</f>
        <v>4.4444444444444444E-3</v>
      </c>
      <c r="R442" s="7">
        <f>IFERROR(E442/N442,"N/A")</f>
        <v>10</v>
      </c>
      <c r="S442" t="str">
        <f>LEFT(P442,SEARCH("/",P442,1)-1)</f>
        <v>photography</v>
      </c>
      <c r="T442" t="str">
        <f>RIGHT(P442,(LEN(P442)-SEARCH("/",P442)))</f>
        <v>nature</v>
      </c>
      <c r="Y442">
        <f t="shared" si="16"/>
        <v>12</v>
      </c>
      <c r="Z442">
        <f t="shared" si="17"/>
        <v>18</v>
      </c>
    </row>
    <row r="443" spans="1:26" ht="28.8" x14ac:dyDescent="0.3">
      <c r="A443">
        <v>1493</v>
      </c>
      <c r="B443" s="3" t="s">
        <v>1494</v>
      </c>
      <c r="C443" s="3" t="s">
        <v>5603</v>
      </c>
      <c r="D443">
        <v>2400</v>
      </c>
      <c r="E443">
        <v>0</v>
      </c>
      <c r="F443" t="s">
        <v>8221</v>
      </c>
      <c r="G443" t="s">
        <v>8224</v>
      </c>
      <c r="H443" t="s">
        <v>8246</v>
      </c>
      <c r="I443">
        <v>1371415675</v>
      </c>
      <c r="J443" s="11">
        <f>(((I443/60)/60)/24)+DATE(1970,1,1)+(-8/24)</f>
        <v>41441.533275462964</v>
      </c>
      <c r="K443">
        <v>1368823675</v>
      </c>
      <c r="L443" s="11">
        <f>(((K443/60)/60)/24)+DATE(1970,1,1)+(-8/24)</f>
        <v>41411.533275462964</v>
      </c>
      <c r="M443" t="b">
        <v>0</v>
      </c>
      <c r="N443">
        <v>0</v>
      </c>
      <c r="O443" t="b">
        <v>0</v>
      </c>
      <c r="P443" t="s">
        <v>8275</v>
      </c>
      <c r="Q443" s="6">
        <f>E443/D443</f>
        <v>0</v>
      </c>
      <c r="R443" s="7" t="str">
        <f>IFERROR(E443/N443,"N/A")</f>
        <v>N/A</v>
      </c>
      <c r="S443" t="str">
        <f>LEFT(P443,SEARCH("/",P443,1)-1)</f>
        <v>publishing</v>
      </c>
      <c r="T443" t="str">
        <f>RIGHT(P443,(LEN(P443)-SEARCH("/",P443)))</f>
        <v>fiction</v>
      </c>
      <c r="Y443">
        <f t="shared" si="16"/>
        <v>11</v>
      </c>
      <c r="Z443">
        <f t="shared" si="17"/>
        <v>18</v>
      </c>
    </row>
    <row r="444" spans="1:26" ht="43.2" x14ac:dyDescent="0.3">
      <c r="A444">
        <v>3865</v>
      </c>
      <c r="B444" s="3" t="s">
        <v>3862</v>
      </c>
      <c r="C444" s="3" t="s">
        <v>7974</v>
      </c>
      <c r="D444">
        <v>2413</v>
      </c>
      <c r="E444">
        <v>650</v>
      </c>
      <c r="F444" t="s">
        <v>8221</v>
      </c>
      <c r="G444" t="s">
        <v>8229</v>
      </c>
      <c r="H444" t="s">
        <v>8251</v>
      </c>
      <c r="I444">
        <v>1409376600</v>
      </c>
      <c r="J444" s="11">
        <f>(((I444/60)/60)/24)+DATE(1970,1,1)+(-8/24)</f>
        <v>41880.895833333328</v>
      </c>
      <c r="K444">
        <v>1405957098</v>
      </c>
      <c r="L444" s="11">
        <f>(((K444/60)/60)/24)+DATE(1970,1,1)+(-8/24)</f>
        <v>41841.31826388889</v>
      </c>
      <c r="M444" t="b">
        <v>0</v>
      </c>
      <c r="N444">
        <v>14</v>
      </c>
      <c r="O444" t="b">
        <v>0</v>
      </c>
      <c r="P444" t="s">
        <v>8271</v>
      </c>
      <c r="Q444" s="6">
        <f>E444/D444</f>
        <v>0.26937422295897223</v>
      </c>
      <c r="R444" s="7">
        <f>IFERROR(E444/N444,"N/A")</f>
        <v>46.428571428571431</v>
      </c>
      <c r="S444" t="str">
        <f>LEFT(P444,SEARCH("/",P444,1)-1)</f>
        <v>theater</v>
      </c>
      <c r="T444" t="str">
        <f>RIGHT(P444,(LEN(P444)-SEARCH("/",P444)))</f>
        <v>plays</v>
      </c>
      <c r="Y444">
        <f t="shared" si="16"/>
        <v>8</v>
      </c>
      <c r="Z444">
        <f t="shared" si="17"/>
        <v>13</v>
      </c>
    </row>
    <row r="445" spans="1:26" ht="43.2" x14ac:dyDescent="0.3">
      <c r="A445">
        <v>572</v>
      </c>
      <c r="B445" s="3" t="s">
        <v>573</v>
      </c>
      <c r="C445" s="3" t="s">
        <v>4682</v>
      </c>
      <c r="D445">
        <v>2500</v>
      </c>
      <c r="E445">
        <v>0</v>
      </c>
      <c r="F445" t="s">
        <v>8221</v>
      </c>
      <c r="G445" t="s">
        <v>8224</v>
      </c>
      <c r="H445" t="s">
        <v>8246</v>
      </c>
      <c r="I445">
        <v>1446660688</v>
      </c>
      <c r="J445" s="11">
        <f>(((I445/60)/60)/24)+DATE(1970,1,1)+(-8/24)</f>
        <v>42312.424629629626</v>
      </c>
      <c r="K445">
        <v>1444065088</v>
      </c>
      <c r="L445" s="11">
        <f>(((K445/60)/60)/24)+DATE(1970,1,1)+(-8/24)</f>
        <v>42282.382962962954</v>
      </c>
      <c r="M445" t="b">
        <v>0</v>
      </c>
      <c r="N445">
        <v>0</v>
      </c>
      <c r="O445" t="b">
        <v>0</v>
      </c>
      <c r="P445" t="s">
        <v>8272</v>
      </c>
      <c r="Q445" s="6">
        <f>E445/D445</f>
        <v>0</v>
      </c>
      <c r="R445" s="7" t="str">
        <f>IFERROR(E445/N445,"N/A")</f>
        <v>N/A</v>
      </c>
      <c r="S445" t="str">
        <f>LEFT(P445,SEARCH("/",P445,1)-1)</f>
        <v>technology</v>
      </c>
      <c r="T445" t="str">
        <f>RIGHT(P445,(LEN(P445)-SEARCH("/",P445)))</f>
        <v>web</v>
      </c>
      <c r="Y445">
        <f t="shared" si="16"/>
        <v>11</v>
      </c>
      <c r="Z445">
        <f t="shared" si="17"/>
        <v>14</v>
      </c>
    </row>
    <row r="446" spans="1:26" ht="43.2" x14ac:dyDescent="0.3">
      <c r="A446">
        <v>768</v>
      </c>
      <c r="B446" s="3" t="s">
        <v>769</v>
      </c>
      <c r="C446" s="3" t="s">
        <v>4878</v>
      </c>
      <c r="D446">
        <v>2500</v>
      </c>
      <c r="E446">
        <v>0</v>
      </c>
      <c r="F446" t="s">
        <v>8221</v>
      </c>
      <c r="G446" t="s">
        <v>8224</v>
      </c>
      <c r="H446" t="s">
        <v>8246</v>
      </c>
      <c r="I446">
        <v>1387169890</v>
      </c>
      <c r="J446" s="11">
        <f>(((I446/60)/60)/24)+DATE(1970,1,1)+(-8/24)</f>
        <v>41623.873726851853</v>
      </c>
      <c r="K446">
        <v>1384577890</v>
      </c>
      <c r="L446" s="11">
        <f>(((K446/60)/60)/24)+DATE(1970,1,1)+(-8/24)</f>
        <v>41593.873726851853</v>
      </c>
      <c r="M446" t="b">
        <v>0</v>
      </c>
      <c r="N446">
        <v>0</v>
      </c>
      <c r="O446" t="b">
        <v>0</v>
      </c>
      <c r="P446" t="s">
        <v>8275</v>
      </c>
      <c r="Q446" s="6">
        <f>E446/D446</f>
        <v>0</v>
      </c>
      <c r="R446" s="7" t="str">
        <f>IFERROR(E446/N446,"N/A")</f>
        <v>N/A</v>
      </c>
      <c r="S446" t="str">
        <f>LEFT(P446,SEARCH("/",P446,1)-1)</f>
        <v>publishing</v>
      </c>
      <c r="T446" t="str">
        <f>RIGHT(P446,(LEN(P446)-SEARCH("/",P446)))</f>
        <v>fiction</v>
      </c>
      <c r="Y446">
        <f t="shared" si="16"/>
        <v>11</v>
      </c>
      <c r="Z446">
        <f t="shared" si="17"/>
        <v>18</v>
      </c>
    </row>
    <row r="447" spans="1:26" ht="43.2" x14ac:dyDescent="0.3">
      <c r="A447">
        <v>908</v>
      </c>
      <c r="B447" s="3" t="s">
        <v>909</v>
      </c>
      <c r="C447" s="3" t="s">
        <v>5018</v>
      </c>
      <c r="D447">
        <v>2500</v>
      </c>
      <c r="E447">
        <v>0</v>
      </c>
      <c r="F447" t="s">
        <v>8221</v>
      </c>
      <c r="G447" t="s">
        <v>8224</v>
      </c>
      <c r="H447" t="s">
        <v>8246</v>
      </c>
      <c r="I447">
        <v>1280206740</v>
      </c>
      <c r="J447" s="11">
        <f>(((I447/60)/60)/24)+DATE(1970,1,1)+(-8/24)</f>
        <v>40385.874305555553</v>
      </c>
      <c r="K447">
        <v>1276283655</v>
      </c>
      <c r="L447" s="11">
        <f>(((K447/60)/60)/24)+DATE(1970,1,1)+(-8/24)</f>
        <v>40340.468229166661</v>
      </c>
      <c r="M447" t="b">
        <v>0</v>
      </c>
      <c r="N447">
        <v>0</v>
      </c>
      <c r="O447" t="b">
        <v>0</v>
      </c>
      <c r="P447" t="s">
        <v>8278</v>
      </c>
      <c r="Q447" s="6">
        <f>E447/D447</f>
        <v>0</v>
      </c>
      <c r="R447" s="7" t="str">
        <f>IFERROR(E447/N447,"N/A")</f>
        <v>N/A</v>
      </c>
      <c r="S447" t="str">
        <f>LEFT(P447,SEARCH("/",P447,1)-1)</f>
        <v>music</v>
      </c>
      <c r="T447" t="str">
        <f>RIGHT(P447,(LEN(P447)-SEARCH("/",P447)))</f>
        <v>jazz</v>
      </c>
      <c r="Y447">
        <f t="shared" si="16"/>
        <v>6</v>
      </c>
      <c r="Z447">
        <f t="shared" si="17"/>
        <v>10</v>
      </c>
    </row>
    <row r="448" spans="1:26" ht="43.2" x14ac:dyDescent="0.3">
      <c r="A448">
        <v>681</v>
      </c>
      <c r="B448" s="3" t="s">
        <v>682</v>
      </c>
      <c r="C448" s="3" t="s">
        <v>4791</v>
      </c>
      <c r="D448">
        <v>2500</v>
      </c>
      <c r="E448">
        <v>1</v>
      </c>
      <c r="F448" t="s">
        <v>8221</v>
      </c>
      <c r="G448" t="s">
        <v>8224</v>
      </c>
      <c r="H448" t="s">
        <v>8246</v>
      </c>
      <c r="I448">
        <v>1477509604</v>
      </c>
      <c r="J448" s="11">
        <f>(((I448/60)/60)/24)+DATE(1970,1,1)+(-8/24)</f>
        <v>42669.472268518519</v>
      </c>
      <c r="K448">
        <v>1474917604</v>
      </c>
      <c r="L448" s="11">
        <f>(((K448/60)/60)/24)+DATE(1970,1,1)+(-8/24)</f>
        <v>42639.472268518519</v>
      </c>
      <c r="M448" t="b">
        <v>0</v>
      </c>
      <c r="N448">
        <v>1</v>
      </c>
      <c r="O448" t="b">
        <v>0</v>
      </c>
      <c r="P448" t="s">
        <v>8273</v>
      </c>
      <c r="Q448" s="6">
        <f>E448/D448</f>
        <v>4.0000000000000002E-4</v>
      </c>
      <c r="R448" s="7">
        <f>IFERROR(E448/N448,"N/A")</f>
        <v>1</v>
      </c>
      <c r="S448" t="str">
        <f>LEFT(P448,SEARCH("/",P448,1)-1)</f>
        <v>technology</v>
      </c>
      <c r="T448" t="str">
        <f>RIGHT(P448,(LEN(P448)-SEARCH("/",P448)))</f>
        <v>wearables</v>
      </c>
      <c r="Y448">
        <f t="shared" si="16"/>
        <v>11</v>
      </c>
      <c r="Z448">
        <f t="shared" si="17"/>
        <v>20</v>
      </c>
    </row>
    <row r="449" spans="1:26" ht="28.8" x14ac:dyDescent="0.3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 s="11">
        <f>(((I449/60)/60)/24)+DATE(1970,1,1)+(-8/24)</f>
        <v>42245.328981481485</v>
      </c>
      <c r="K449">
        <v>1438271624</v>
      </c>
      <c r="L449" s="11">
        <f>(((K449/60)/60)/24)+DATE(1970,1,1)+(-8/24)</f>
        <v>42215.328981481485</v>
      </c>
      <c r="M449" t="b">
        <v>0</v>
      </c>
      <c r="N449">
        <v>1</v>
      </c>
      <c r="O449" t="b">
        <v>0</v>
      </c>
      <c r="P449" t="s">
        <v>8272</v>
      </c>
      <c r="Q449" s="6">
        <f>E449/D449</f>
        <v>5.8823529411764708E-5</v>
      </c>
      <c r="R449" s="7">
        <f>IFERROR(E449/N449,"N/A")</f>
        <v>50</v>
      </c>
      <c r="S449" t="str">
        <f>LEFT(P449,SEARCH("/",P449,1)-1)</f>
        <v>technology</v>
      </c>
      <c r="T449" t="str">
        <f>RIGHT(P449,(LEN(P449)-SEARCH("/",P449)))</f>
        <v>web</v>
      </c>
      <c r="Y449">
        <f t="shared" si="16"/>
        <v>11</v>
      </c>
      <c r="Z449">
        <f t="shared" si="17"/>
        <v>14</v>
      </c>
    </row>
    <row r="450" spans="1:26" ht="57.6" x14ac:dyDescent="0.3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 s="11">
        <f>(((I450/60)/60)/24)+DATE(1970,1,1)+(-8/24)</f>
        <v>42208.226099537038</v>
      </c>
      <c r="K450">
        <v>1434201935</v>
      </c>
      <c r="L450" s="11">
        <f>(((K450/60)/60)/24)+DATE(1970,1,1)+(-8/24)</f>
        <v>42168.226099537038</v>
      </c>
      <c r="M450" t="b">
        <v>0</v>
      </c>
      <c r="N450">
        <v>4</v>
      </c>
      <c r="O450" t="b">
        <v>0</v>
      </c>
      <c r="P450" t="s">
        <v>8267</v>
      </c>
      <c r="Q450" s="6">
        <f>E450/D450</f>
        <v>6.0000000000000002E-5</v>
      </c>
      <c r="R450" s="7">
        <f>IFERROR(E450/N450,"N/A")</f>
        <v>20.25</v>
      </c>
      <c r="S450" t="str">
        <f>LEFT(P450,SEARCH("/",P450,1)-1)</f>
        <v>film &amp; video</v>
      </c>
      <c r="T450" t="str">
        <f>RIGHT(P450,(LEN(P450)-SEARCH("/",P450)))</f>
        <v>science fiction</v>
      </c>
      <c r="Y450">
        <f t="shared" si="16"/>
        <v>13</v>
      </c>
      <c r="Z450">
        <f t="shared" si="17"/>
        <v>28</v>
      </c>
    </row>
    <row r="451" spans="1:26" ht="43.2" x14ac:dyDescent="0.3">
      <c r="A451">
        <v>1111</v>
      </c>
      <c r="B451" s="3" t="s">
        <v>1112</v>
      </c>
      <c r="C451" s="3" t="s">
        <v>5221</v>
      </c>
      <c r="D451">
        <v>2500</v>
      </c>
      <c r="E451">
        <v>1</v>
      </c>
      <c r="F451" t="s">
        <v>8221</v>
      </c>
      <c r="G451" t="s">
        <v>8224</v>
      </c>
      <c r="H451" t="s">
        <v>8246</v>
      </c>
      <c r="I451">
        <v>1452228790</v>
      </c>
      <c r="J451" s="11">
        <f>(((I451/60)/60)/24)+DATE(1970,1,1)+(-8/24)</f>
        <v>42376.870254629634</v>
      </c>
      <c r="K451">
        <v>1449636790</v>
      </c>
      <c r="L451" s="11">
        <f>(((K451/60)/60)/24)+DATE(1970,1,1)+(-8/24)</f>
        <v>42346.870254629634</v>
      </c>
      <c r="M451" t="b">
        <v>0</v>
      </c>
      <c r="N451">
        <v>1</v>
      </c>
      <c r="O451" t="b">
        <v>0</v>
      </c>
      <c r="P451" t="s">
        <v>8282</v>
      </c>
      <c r="Q451" s="6">
        <f>E451/D451</f>
        <v>4.0000000000000002E-4</v>
      </c>
      <c r="R451" s="7">
        <f>IFERROR(E451/N451,"N/A")</f>
        <v>1</v>
      </c>
      <c r="S451" t="str">
        <f>LEFT(P451,SEARCH("/",P451,1)-1)</f>
        <v>games</v>
      </c>
      <c r="T451" t="str">
        <f>RIGHT(P451,(LEN(P451)-SEARCH("/",P451)))</f>
        <v>video games</v>
      </c>
      <c r="Y451">
        <f t="shared" ref="Y451:Y514" si="18">SEARCH("/",P451)</f>
        <v>6</v>
      </c>
      <c r="Z451">
        <f t="shared" ref="Z451:Z514" si="19">LEN(P451)</f>
        <v>17</v>
      </c>
    </row>
    <row r="452" spans="1:26" ht="43.2" x14ac:dyDescent="0.3">
      <c r="A452">
        <v>3859</v>
      </c>
      <c r="B452" s="3" t="s">
        <v>3856</v>
      </c>
      <c r="C452" s="3" t="s">
        <v>7968</v>
      </c>
      <c r="D452">
        <v>2500</v>
      </c>
      <c r="E452">
        <v>1</v>
      </c>
      <c r="F452" t="s">
        <v>8221</v>
      </c>
      <c r="G452" t="s">
        <v>8224</v>
      </c>
      <c r="H452" t="s">
        <v>8246</v>
      </c>
      <c r="I452">
        <v>1403730000</v>
      </c>
      <c r="J452" s="11">
        <f>(((I452/60)/60)/24)+DATE(1970,1,1)+(-8/24)</f>
        <v>41815.541666666664</v>
      </c>
      <c r="K452">
        <v>1401485207</v>
      </c>
      <c r="L452" s="11">
        <f>(((K452/60)/60)/24)+DATE(1970,1,1)+(-8/24)</f>
        <v>41789.560266203705</v>
      </c>
      <c r="M452" t="b">
        <v>0</v>
      </c>
      <c r="N452">
        <v>1</v>
      </c>
      <c r="O452" t="b">
        <v>0</v>
      </c>
      <c r="P452" t="s">
        <v>8271</v>
      </c>
      <c r="Q452" s="6">
        <f>E452/D452</f>
        <v>4.0000000000000002E-4</v>
      </c>
      <c r="R452" s="7">
        <f>IFERROR(E452/N452,"N/A")</f>
        <v>1</v>
      </c>
      <c r="S452" t="str">
        <f>LEFT(P452,SEARCH("/",P452,1)-1)</f>
        <v>theater</v>
      </c>
      <c r="T452" t="str">
        <f>RIGHT(P452,(LEN(P452)-SEARCH("/",P452)))</f>
        <v>plays</v>
      </c>
      <c r="Y452">
        <f t="shared" si="18"/>
        <v>8</v>
      </c>
      <c r="Z452">
        <f t="shared" si="19"/>
        <v>13</v>
      </c>
    </row>
    <row r="453" spans="1:26" ht="43.2" x14ac:dyDescent="0.3">
      <c r="A453">
        <v>4112</v>
      </c>
      <c r="B453" s="3" t="s">
        <v>4108</v>
      </c>
      <c r="C453" s="3" t="s">
        <v>6961</v>
      </c>
      <c r="D453">
        <v>2500</v>
      </c>
      <c r="E453">
        <v>1</v>
      </c>
      <c r="F453" t="s">
        <v>8221</v>
      </c>
      <c r="G453" t="s">
        <v>8241</v>
      </c>
      <c r="H453" t="s">
        <v>8249</v>
      </c>
      <c r="I453">
        <v>1456617600</v>
      </c>
      <c r="J453" s="11">
        <f>(((I453/60)/60)/24)+DATE(1970,1,1)+(-8/24)</f>
        <v>42427.666666666664</v>
      </c>
      <c r="K453">
        <v>1454280186</v>
      </c>
      <c r="L453" s="11">
        <f>(((K453/60)/60)/24)+DATE(1970,1,1)+(-8/24)</f>
        <v>42400.613263888888</v>
      </c>
      <c r="M453" t="b">
        <v>0</v>
      </c>
      <c r="N453">
        <v>1</v>
      </c>
      <c r="O453" t="b">
        <v>0</v>
      </c>
      <c r="P453" t="s">
        <v>8271</v>
      </c>
      <c r="Q453" s="6">
        <f>E453/D453</f>
        <v>4.0000000000000002E-4</v>
      </c>
      <c r="R453" s="7">
        <f>IFERROR(E453/N453,"N/A")</f>
        <v>1</v>
      </c>
      <c r="S453" t="str">
        <f>LEFT(P453,SEARCH("/",P453,1)-1)</f>
        <v>theater</v>
      </c>
      <c r="T453" t="str">
        <f>RIGHT(P453,(LEN(P453)-SEARCH("/",P453)))</f>
        <v>plays</v>
      </c>
      <c r="Y453">
        <f t="shared" si="18"/>
        <v>8</v>
      </c>
      <c r="Z453">
        <f t="shared" si="19"/>
        <v>13</v>
      </c>
    </row>
    <row r="454" spans="1:26" ht="43.2" x14ac:dyDescent="0.3">
      <c r="A454">
        <v>2907</v>
      </c>
      <c r="B454" s="3" t="s">
        <v>2907</v>
      </c>
      <c r="C454" s="3" t="s">
        <v>7017</v>
      </c>
      <c r="D454">
        <v>2500</v>
      </c>
      <c r="E454">
        <v>2</v>
      </c>
      <c r="F454" t="s">
        <v>8221</v>
      </c>
      <c r="G454" t="s">
        <v>8224</v>
      </c>
      <c r="H454" t="s">
        <v>8246</v>
      </c>
      <c r="I454">
        <v>1463259837</v>
      </c>
      <c r="J454" s="11">
        <f>(((I454/60)/60)/24)+DATE(1970,1,1)+(-8/24)</f>
        <v>42504.544409722213</v>
      </c>
      <c r="K454">
        <v>1458075837</v>
      </c>
      <c r="L454" s="11">
        <f>(((K454/60)/60)/24)+DATE(1970,1,1)+(-8/24)</f>
        <v>42444.544409722213</v>
      </c>
      <c r="M454" t="b">
        <v>0</v>
      </c>
      <c r="N454">
        <v>2</v>
      </c>
      <c r="O454" t="b">
        <v>0</v>
      </c>
      <c r="P454" t="s">
        <v>8271</v>
      </c>
      <c r="Q454" s="6">
        <f>E454/D454</f>
        <v>8.0000000000000004E-4</v>
      </c>
      <c r="R454" s="7">
        <f>IFERROR(E454/N454,"N/A")</f>
        <v>1</v>
      </c>
      <c r="S454" t="str">
        <f>LEFT(P454,SEARCH("/",P454,1)-1)</f>
        <v>theater</v>
      </c>
      <c r="T454" t="str">
        <f>RIGHT(P454,(LEN(P454)-SEARCH("/",P454)))</f>
        <v>plays</v>
      </c>
      <c r="Y454">
        <f t="shared" si="18"/>
        <v>8</v>
      </c>
      <c r="Z454">
        <f t="shared" si="19"/>
        <v>13</v>
      </c>
    </row>
    <row r="455" spans="1:26" ht="43.2" x14ac:dyDescent="0.3">
      <c r="A455">
        <v>194</v>
      </c>
      <c r="B455" s="3" t="s">
        <v>196</v>
      </c>
      <c r="C455" s="3" t="s">
        <v>4304</v>
      </c>
      <c r="D455">
        <v>2500</v>
      </c>
      <c r="E455">
        <v>3</v>
      </c>
      <c r="F455" t="s">
        <v>8221</v>
      </c>
      <c r="G455" t="s">
        <v>8225</v>
      </c>
      <c r="H455" t="s">
        <v>8247</v>
      </c>
      <c r="I455">
        <v>1457308531</v>
      </c>
      <c r="J455" s="11">
        <f>(((I455/60)/60)/24)+DATE(1970,1,1)+(-8/24)</f>
        <v>42435.663553240738</v>
      </c>
      <c r="K455">
        <v>1452124531</v>
      </c>
      <c r="L455" s="11">
        <f>(((K455/60)/60)/24)+DATE(1970,1,1)+(-8/24)</f>
        <v>42375.663553240738</v>
      </c>
      <c r="M455" t="b">
        <v>0</v>
      </c>
      <c r="N455">
        <v>3</v>
      </c>
      <c r="O455" t="b">
        <v>0</v>
      </c>
      <c r="P455" t="s">
        <v>8268</v>
      </c>
      <c r="Q455" s="6">
        <f>E455/D455</f>
        <v>1.1999999999999999E-3</v>
      </c>
      <c r="R455" s="7">
        <f>IFERROR(E455/N455,"N/A")</f>
        <v>1</v>
      </c>
      <c r="S455" t="str">
        <f>LEFT(P455,SEARCH("/",P455,1)-1)</f>
        <v>film &amp; video</v>
      </c>
      <c r="T455" t="str">
        <f>RIGHT(P455,(LEN(P455)-SEARCH("/",P455)))</f>
        <v>drama</v>
      </c>
      <c r="Y455">
        <f t="shared" si="18"/>
        <v>13</v>
      </c>
      <c r="Z455">
        <f t="shared" si="19"/>
        <v>18</v>
      </c>
    </row>
    <row r="456" spans="1:26" ht="43.2" x14ac:dyDescent="0.3">
      <c r="A456">
        <v>1863</v>
      </c>
      <c r="B456" s="3" t="s">
        <v>1864</v>
      </c>
      <c r="C456" s="3" t="s">
        <v>5973</v>
      </c>
      <c r="D456">
        <v>2500</v>
      </c>
      <c r="E456">
        <v>10</v>
      </c>
      <c r="F456" t="s">
        <v>8221</v>
      </c>
      <c r="G456" t="s">
        <v>8224</v>
      </c>
      <c r="H456" t="s">
        <v>8246</v>
      </c>
      <c r="I456">
        <v>1402600085</v>
      </c>
      <c r="J456" s="11">
        <f>(((I456/60)/60)/24)+DATE(1970,1,1)+(-8/24)</f>
        <v>41802.463946759257</v>
      </c>
      <c r="K456">
        <v>1400008085</v>
      </c>
      <c r="L456" s="11">
        <f>(((K456/60)/60)/24)+DATE(1970,1,1)+(-8/24)</f>
        <v>41772.463946759257</v>
      </c>
      <c r="M456" t="b">
        <v>0</v>
      </c>
      <c r="N456">
        <v>2</v>
      </c>
      <c r="O456" t="b">
        <v>0</v>
      </c>
      <c r="P456" t="s">
        <v>8283</v>
      </c>
      <c r="Q456" s="6">
        <f>E456/D456</f>
        <v>4.0000000000000001E-3</v>
      </c>
      <c r="R456" s="7">
        <f>IFERROR(E456/N456,"N/A")</f>
        <v>5</v>
      </c>
      <c r="S456" t="str">
        <f>LEFT(P456,SEARCH("/",P456,1)-1)</f>
        <v>games</v>
      </c>
      <c r="T456" t="str">
        <f>RIGHT(P456,(LEN(P456)-SEARCH("/",P456)))</f>
        <v>mobile games</v>
      </c>
      <c r="Y456">
        <f t="shared" si="18"/>
        <v>6</v>
      </c>
      <c r="Z456">
        <f t="shared" si="19"/>
        <v>18</v>
      </c>
    </row>
    <row r="457" spans="1:26" ht="43.2" x14ac:dyDescent="0.3">
      <c r="A457">
        <v>569</v>
      </c>
      <c r="B457" s="3" t="s">
        <v>570</v>
      </c>
      <c r="C457" s="3" t="s">
        <v>4679</v>
      </c>
      <c r="D457">
        <v>2500</v>
      </c>
      <c r="E457">
        <v>20</v>
      </c>
      <c r="F457" t="s">
        <v>8221</v>
      </c>
      <c r="G457" t="s">
        <v>8229</v>
      </c>
      <c r="H457" t="s">
        <v>8251</v>
      </c>
      <c r="I457">
        <v>1451679612</v>
      </c>
      <c r="J457" s="11">
        <f>(((I457/60)/60)/24)+DATE(1970,1,1)+(-8/24)</f>
        <v>42370.514027777775</v>
      </c>
      <c r="K457">
        <v>1449087612</v>
      </c>
      <c r="L457" s="11">
        <f>(((K457/60)/60)/24)+DATE(1970,1,1)+(-8/24)</f>
        <v>42340.514027777775</v>
      </c>
      <c r="M457" t="b">
        <v>0</v>
      </c>
      <c r="N457">
        <v>1</v>
      </c>
      <c r="O457" t="b">
        <v>0</v>
      </c>
      <c r="P457" t="s">
        <v>8272</v>
      </c>
      <c r="Q457" s="6">
        <f>E457/D457</f>
        <v>8.0000000000000002E-3</v>
      </c>
      <c r="R457" s="7">
        <f>IFERROR(E457/N457,"N/A")</f>
        <v>20</v>
      </c>
      <c r="S457" t="str">
        <f>LEFT(P457,SEARCH("/",P457,1)-1)</f>
        <v>technology</v>
      </c>
      <c r="T457" t="str">
        <f>RIGHT(P457,(LEN(P457)-SEARCH("/",P457)))</f>
        <v>web</v>
      </c>
      <c r="Y457">
        <f t="shared" si="18"/>
        <v>11</v>
      </c>
      <c r="Z457">
        <f t="shared" si="19"/>
        <v>14</v>
      </c>
    </row>
    <row r="458" spans="1:26" ht="28.8" x14ac:dyDescent="0.3">
      <c r="A458">
        <v>3747</v>
      </c>
      <c r="B458" s="3" t="s">
        <v>3744</v>
      </c>
      <c r="C458" s="3" t="s">
        <v>7857</v>
      </c>
      <c r="D458">
        <v>2500</v>
      </c>
      <c r="E458">
        <v>25</v>
      </c>
      <c r="F458" t="s">
        <v>8221</v>
      </c>
      <c r="G458" t="s">
        <v>8225</v>
      </c>
      <c r="H458" t="s">
        <v>8247</v>
      </c>
      <c r="I458">
        <v>1436137140</v>
      </c>
      <c r="J458" s="11">
        <f>(((I458/60)/60)/24)+DATE(1970,1,1)+(-8/24)</f>
        <v>42190.624305555553</v>
      </c>
      <c r="K458">
        <v>1433833896</v>
      </c>
      <c r="L458" s="11">
        <f>(((K458/60)/60)/24)+DATE(1970,1,1)+(-8/24)</f>
        <v>42163.966388888883</v>
      </c>
      <c r="M458" t="b">
        <v>0</v>
      </c>
      <c r="N458">
        <v>1</v>
      </c>
      <c r="O458" t="b">
        <v>0</v>
      </c>
      <c r="P458" t="s">
        <v>8271</v>
      </c>
      <c r="Q458" s="6">
        <f>E458/D458</f>
        <v>0.01</v>
      </c>
      <c r="R458" s="7">
        <f>IFERROR(E458/N458,"N/A")</f>
        <v>25</v>
      </c>
      <c r="S458" t="str">
        <f>LEFT(P458,SEARCH("/",P458,1)-1)</f>
        <v>theater</v>
      </c>
      <c r="T458" t="str">
        <f>RIGHT(P458,(LEN(P458)-SEARCH("/",P458)))</f>
        <v>plays</v>
      </c>
      <c r="Y458">
        <f t="shared" si="18"/>
        <v>8</v>
      </c>
      <c r="Z458">
        <f t="shared" si="19"/>
        <v>13</v>
      </c>
    </row>
    <row r="459" spans="1:26" ht="28.8" x14ac:dyDescent="0.3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 s="11">
        <f>(((I459/60)/60)/24)+DATE(1970,1,1)+(-8/24)</f>
        <v>41904.744212962964</v>
      </c>
      <c r="K459">
        <v>1408845100</v>
      </c>
      <c r="L459" s="11">
        <f>(((K459/60)/60)/24)+DATE(1970,1,1)+(-8/24)</f>
        <v>41874.744212962964</v>
      </c>
      <c r="M459" t="b">
        <v>0</v>
      </c>
      <c r="N459">
        <v>2</v>
      </c>
      <c r="O459" t="b">
        <v>0</v>
      </c>
      <c r="P459" t="s">
        <v>8267</v>
      </c>
      <c r="Q459" s="6">
        <f>E459/D459</f>
        <v>7.8947368421052633E-5</v>
      </c>
      <c r="R459" s="7">
        <f>IFERROR(E459/N459,"N/A")</f>
        <v>15</v>
      </c>
      <c r="S459" t="str">
        <f>LEFT(P459,SEARCH("/",P459,1)-1)</f>
        <v>film &amp; video</v>
      </c>
      <c r="T459" t="str">
        <f>RIGHT(P459,(LEN(P459)-SEARCH("/",P459)))</f>
        <v>science fiction</v>
      </c>
      <c r="Y459">
        <f t="shared" si="18"/>
        <v>13</v>
      </c>
      <c r="Z459">
        <f t="shared" si="19"/>
        <v>28</v>
      </c>
    </row>
    <row r="460" spans="1:26" ht="43.2" x14ac:dyDescent="0.3">
      <c r="A460">
        <v>3927</v>
      </c>
      <c r="B460" s="3" t="s">
        <v>3924</v>
      </c>
      <c r="C460" s="3" t="s">
        <v>8035</v>
      </c>
      <c r="D460">
        <v>2500</v>
      </c>
      <c r="E460">
        <v>25</v>
      </c>
      <c r="F460" t="s">
        <v>8221</v>
      </c>
      <c r="G460" t="s">
        <v>8225</v>
      </c>
      <c r="H460" t="s">
        <v>8247</v>
      </c>
      <c r="I460">
        <v>1407565504</v>
      </c>
      <c r="J460" s="11">
        <f>(((I460/60)/60)/24)+DATE(1970,1,1)+(-8/24)</f>
        <v>41859.934074074074</v>
      </c>
      <c r="K460">
        <v>1404973504</v>
      </c>
      <c r="L460" s="11">
        <f>(((K460/60)/60)/24)+DATE(1970,1,1)+(-8/24)</f>
        <v>41829.934074074074</v>
      </c>
      <c r="M460" t="b">
        <v>0</v>
      </c>
      <c r="N460">
        <v>2</v>
      </c>
      <c r="O460" t="b">
        <v>0</v>
      </c>
      <c r="P460" t="s">
        <v>8271</v>
      </c>
      <c r="Q460" s="6">
        <f>E460/D460</f>
        <v>0.01</v>
      </c>
      <c r="R460" s="7">
        <f>IFERROR(E460/N460,"N/A")</f>
        <v>12.5</v>
      </c>
      <c r="S460" t="str">
        <f>LEFT(P460,SEARCH("/",P460,1)-1)</f>
        <v>theater</v>
      </c>
      <c r="T460" t="str">
        <f>RIGHT(P460,(LEN(P460)-SEARCH("/",P460)))</f>
        <v>plays</v>
      </c>
      <c r="Y460">
        <f t="shared" si="18"/>
        <v>8</v>
      </c>
      <c r="Z460">
        <f t="shared" si="19"/>
        <v>13</v>
      </c>
    </row>
    <row r="461" spans="1:26" ht="28.8" x14ac:dyDescent="0.3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 s="11">
        <f>(((I461/60)/60)/24)+DATE(1970,1,1)+(-8/24)</f>
        <v>42105.758819444447</v>
      </c>
      <c r="K461">
        <v>1426212762</v>
      </c>
      <c r="L461" s="11">
        <f>(((K461/60)/60)/24)+DATE(1970,1,1)+(-8/24)</f>
        <v>42075.758819444447</v>
      </c>
      <c r="M461" t="b">
        <v>0</v>
      </c>
      <c r="N461">
        <v>1</v>
      </c>
      <c r="O461" t="b">
        <v>0</v>
      </c>
      <c r="P461" t="s">
        <v>8272</v>
      </c>
      <c r="Q461" s="6">
        <f>E461/D461</f>
        <v>8.0000000000000007E-5</v>
      </c>
      <c r="R461" s="7">
        <f>IFERROR(E461/N461,"N/A")</f>
        <v>2</v>
      </c>
      <c r="S461" t="str">
        <f>LEFT(P461,SEARCH("/",P461,1)-1)</f>
        <v>technology</v>
      </c>
      <c r="T461" t="str">
        <f>RIGHT(P461,(LEN(P461)-SEARCH("/",P461)))</f>
        <v>web</v>
      </c>
      <c r="Y461">
        <f t="shared" si="18"/>
        <v>11</v>
      </c>
      <c r="Z461">
        <f t="shared" si="19"/>
        <v>14</v>
      </c>
    </row>
    <row r="462" spans="1:26" x14ac:dyDescent="0.3">
      <c r="A462">
        <v>2864</v>
      </c>
      <c r="B462" s="3" t="s">
        <v>2864</v>
      </c>
      <c r="C462" s="3" t="s">
        <v>6974</v>
      </c>
      <c r="D462">
        <v>2500</v>
      </c>
      <c r="E462">
        <v>40</v>
      </c>
      <c r="F462" t="s">
        <v>8221</v>
      </c>
      <c r="G462" t="s">
        <v>8225</v>
      </c>
      <c r="H462" t="s">
        <v>8247</v>
      </c>
      <c r="I462">
        <v>1437139080</v>
      </c>
      <c r="J462" s="11">
        <f>(((I462/60)/60)/24)+DATE(1970,1,1)+(-8/24)</f>
        <v>42202.220833333333</v>
      </c>
      <c r="K462">
        <v>1434552207</v>
      </c>
      <c r="L462" s="11">
        <f>(((K462/60)/60)/24)+DATE(1970,1,1)+(-8/24)</f>
        <v>42172.280173611107</v>
      </c>
      <c r="M462" t="b">
        <v>0</v>
      </c>
      <c r="N462">
        <v>3</v>
      </c>
      <c r="O462" t="b">
        <v>0</v>
      </c>
      <c r="P462" t="s">
        <v>8271</v>
      </c>
      <c r="Q462" s="6">
        <f>E462/D462</f>
        <v>1.6E-2</v>
      </c>
      <c r="R462" s="7">
        <f>IFERROR(E462/N462,"N/A")</f>
        <v>13.333333333333334</v>
      </c>
      <c r="S462" t="str">
        <f>LEFT(P462,SEARCH("/",P462,1)-1)</f>
        <v>theater</v>
      </c>
      <c r="T462" t="str">
        <f>RIGHT(P462,(LEN(P462)-SEARCH("/",P462)))</f>
        <v>plays</v>
      </c>
      <c r="Y462">
        <f t="shared" si="18"/>
        <v>8</v>
      </c>
      <c r="Z462">
        <f t="shared" si="19"/>
        <v>13</v>
      </c>
    </row>
    <row r="463" spans="1:26" ht="43.2" x14ac:dyDescent="0.3">
      <c r="A463">
        <v>2779</v>
      </c>
      <c r="B463" s="3" t="s">
        <v>2779</v>
      </c>
      <c r="C463" s="3" t="s">
        <v>6889</v>
      </c>
      <c r="D463">
        <v>2500</v>
      </c>
      <c r="E463">
        <v>53</v>
      </c>
      <c r="F463" t="s">
        <v>8221</v>
      </c>
      <c r="G463" t="s">
        <v>8224</v>
      </c>
      <c r="H463" t="s">
        <v>8246</v>
      </c>
      <c r="I463">
        <v>1448204621</v>
      </c>
      <c r="J463" s="11">
        <f>(((I463/60)/60)/24)+DATE(1970,1,1)+(-8/24)</f>
        <v>42330.294224537036</v>
      </c>
      <c r="K463">
        <v>1445609021</v>
      </c>
      <c r="L463" s="11">
        <f>(((K463/60)/60)/24)+DATE(1970,1,1)+(-8/24)</f>
        <v>42300.252557870372</v>
      </c>
      <c r="M463" t="b">
        <v>0</v>
      </c>
      <c r="N463">
        <v>1</v>
      </c>
      <c r="O463" t="b">
        <v>0</v>
      </c>
      <c r="P463" t="s">
        <v>8304</v>
      </c>
      <c r="Q463" s="6">
        <f>E463/D463</f>
        <v>2.12E-2</v>
      </c>
      <c r="R463" s="7">
        <f>IFERROR(E463/N463,"N/A")</f>
        <v>53</v>
      </c>
      <c r="S463" t="str">
        <f>LEFT(P463,SEARCH("/",P463,1)-1)</f>
        <v>publishing</v>
      </c>
      <c r="T463" t="str">
        <f>RIGHT(P463,(LEN(P463)-SEARCH("/",P463)))</f>
        <v>children's books</v>
      </c>
      <c r="Y463">
        <f t="shared" si="18"/>
        <v>11</v>
      </c>
      <c r="Z463">
        <f t="shared" si="19"/>
        <v>27</v>
      </c>
    </row>
    <row r="464" spans="1:26" x14ac:dyDescent="0.3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 s="11">
        <f>(((I464/60)/60)/24)+DATE(1970,1,1)+(-8/24)</f>
        <v>42819.218310185184</v>
      </c>
      <c r="K464">
        <v>1485267262</v>
      </c>
      <c r="L464" s="11">
        <f>(((K464/60)/60)/24)+DATE(1970,1,1)+(-8/24)</f>
        <v>42759.259976851848</v>
      </c>
      <c r="M464" t="b">
        <v>0</v>
      </c>
      <c r="N464">
        <v>6</v>
      </c>
      <c r="O464" t="b">
        <v>0</v>
      </c>
      <c r="P464" t="s">
        <v>8272</v>
      </c>
      <c r="Q464" s="6">
        <f>E464/D464</f>
        <v>9.0000000000000006E-5</v>
      </c>
      <c r="R464" s="7">
        <f>IFERROR(E464/N464,"N/A")</f>
        <v>3</v>
      </c>
      <c r="S464" t="str">
        <f>LEFT(P464,SEARCH("/",P464,1)-1)</f>
        <v>technology</v>
      </c>
      <c r="T464" t="str">
        <f>RIGHT(P464,(LEN(P464)-SEARCH("/",P464)))</f>
        <v>web</v>
      </c>
      <c r="Y464">
        <f t="shared" si="18"/>
        <v>11</v>
      </c>
      <c r="Z464">
        <f t="shared" si="19"/>
        <v>14</v>
      </c>
    </row>
    <row r="465" spans="1:26" ht="43.2" x14ac:dyDescent="0.3">
      <c r="A465">
        <v>4093</v>
      </c>
      <c r="B465" s="3" t="s">
        <v>4089</v>
      </c>
      <c r="C465" s="3" t="s">
        <v>8196</v>
      </c>
      <c r="D465">
        <v>2500</v>
      </c>
      <c r="E465">
        <v>60</v>
      </c>
      <c r="F465" t="s">
        <v>8221</v>
      </c>
      <c r="G465" t="s">
        <v>8225</v>
      </c>
      <c r="H465" t="s">
        <v>8247</v>
      </c>
      <c r="I465">
        <v>1440272093</v>
      </c>
      <c r="J465" s="11">
        <f>(((I465/60)/60)/24)+DATE(1970,1,1)+(-8/24)</f>
        <v>42238.482557870368</v>
      </c>
      <c r="K465">
        <v>1435088093</v>
      </c>
      <c r="L465" s="11">
        <f>(((K465/60)/60)/24)+DATE(1970,1,1)+(-8/24)</f>
        <v>42178.482557870368</v>
      </c>
      <c r="M465" t="b">
        <v>0</v>
      </c>
      <c r="N465">
        <v>4</v>
      </c>
      <c r="O465" t="b">
        <v>0</v>
      </c>
      <c r="P465" t="s">
        <v>8271</v>
      </c>
      <c r="Q465" s="6">
        <f>E465/D465</f>
        <v>2.4E-2</v>
      </c>
      <c r="R465" s="7">
        <f>IFERROR(E465/N465,"N/A")</f>
        <v>15</v>
      </c>
      <c r="S465" t="str">
        <f>LEFT(P465,SEARCH("/",P465,1)-1)</f>
        <v>theater</v>
      </c>
      <c r="T465" t="str">
        <f>RIGHT(P465,(LEN(P465)-SEARCH("/",P465)))</f>
        <v>plays</v>
      </c>
      <c r="Y465">
        <f t="shared" si="18"/>
        <v>8</v>
      </c>
      <c r="Z465">
        <f t="shared" si="19"/>
        <v>13</v>
      </c>
    </row>
    <row r="466" spans="1:26" ht="57.6" x14ac:dyDescent="0.3">
      <c r="A466">
        <v>549</v>
      </c>
      <c r="B466" s="3" t="s">
        <v>550</v>
      </c>
      <c r="C466" s="3" t="s">
        <v>4659</v>
      </c>
      <c r="D466">
        <v>2500</v>
      </c>
      <c r="E466">
        <v>68</v>
      </c>
      <c r="F466" t="s">
        <v>8221</v>
      </c>
      <c r="G466" t="s">
        <v>8225</v>
      </c>
      <c r="H466" t="s">
        <v>8247</v>
      </c>
      <c r="I466">
        <v>1436368622</v>
      </c>
      <c r="J466" s="11">
        <f>(((I466/60)/60)/24)+DATE(1970,1,1)+(-8/24)</f>
        <v>42193.303495370368</v>
      </c>
      <c r="K466">
        <v>1433776622</v>
      </c>
      <c r="L466" s="11">
        <f>(((K466/60)/60)/24)+DATE(1970,1,1)+(-8/24)</f>
        <v>42163.303495370368</v>
      </c>
      <c r="M466" t="b">
        <v>0</v>
      </c>
      <c r="N466">
        <v>8</v>
      </c>
      <c r="O466" t="b">
        <v>0</v>
      </c>
      <c r="P466" t="s">
        <v>8272</v>
      </c>
      <c r="Q466" s="6">
        <f>E466/D466</f>
        <v>2.7199999999999998E-2</v>
      </c>
      <c r="R466" s="7">
        <f>IFERROR(E466/N466,"N/A")</f>
        <v>8.5</v>
      </c>
      <c r="S466" t="str">
        <f>LEFT(P466,SEARCH("/",P466,1)-1)</f>
        <v>technology</v>
      </c>
      <c r="T466" t="str">
        <f>RIGHT(P466,(LEN(P466)-SEARCH("/",P466)))</f>
        <v>web</v>
      </c>
      <c r="Y466">
        <f t="shared" si="18"/>
        <v>11</v>
      </c>
      <c r="Z466">
        <f t="shared" si="19"/>
        <v>14</v>
      </c>
    </row>
    <row r="467" spans="1:26" ht="43.2" x14ac:dyDescent="0.3">
      <c r="A467">
        <v>898</v>
      </c>
      <c r="B467" s="3" t="s">
        <v>899</v>
      </c>
      <c r="C467" s="3" t="s">
        <v>5008</v>
      </c>
      <c r="D467">
        <v>2500</v>
      </c>
      <c r="E467">
        <v>70</v>
      </c>
      <c r="F467" t="s">
        <v>8221</v>
      </c>
      <c r="G467" t="s">
        <v>8224</v>
      </c>
      <c r="H467" t="s">
        <v>8246</v>
      </c>
      <c r="I467">
        <v>1326651110</v>
      </c>
      <c r="J467" s="11">
        <f>(((I467/60)/60)/24)+DATE(1970,1,1)+(-8/24)</f>
        <v>40923.424884259257</v>
      </c>
      <c r="K467">
        <v>1322763110</v>
      </c>
      <c r="L467" s="11">
        <f>(((K467/60)/60)/24)+DATE(1970,1,1)+(-8/24)</f>
        <v>40878.424884259257</v>
      </c>
      <c r="M467" t="b">
        <v>0</v>
      </c>
      <c r="N467">
        <v>2</v>
      </c>
      <c r="O467" t="b">
        <v>0</v>
      </c>
      <c r="P467" t="s">
        <v>8279</v>
      </c>
      <c r="Q467" s="6">
        <f>E467/D467</f>
        <v>2.8000000000000001E-2</v>
      </c>
      <c r="R467" s="7">
        <f>IFERROR(E467/N467,"N/A")</f>
        <v>35</v>
      </c>
      <c r="S467" t="str">
        <f>LEFT(P467,SEARCH("/",P467,1)-1)</f>
        <v>music</v>
      </c>
      <c r="T467" t="str">
        <f>RIGHT(P467,(LEN(P467)-SEARCH("/",P467)))</f>
        <v>indie rock</v>
      </c>
      <c r="Y467">
        <f t="shared" si="18"/>
        <v>6</v>
      </c>
      <c r="Z467">
        <f t="shared" si="19"/>
        <v>16</v>
      </c>
    </row>
    <row r="468" spans="1:26" ht="43.2" x14ac:dyDescent="0.3">
      <c r="A468">
        <v>448</v>
      </c>
      <c r="B468" s="3" t="s">
        <v>449</v>
      </c>
      <c r="C468" s="3" t="s">
        <v>4558</v>
      </c>
      <c r="D468">
        <v>2500</v>
      </c>
      <c r="E468">
        <v>82.01</v>
      </c>
      <c r="F468" t="s">
        <v>8221</v>
      </c>
      <c r="G468" t="s">
        <v>8224</v>
      </c>
      <c r="H468" t="s">
        <v>8246</v>
      </c>
      <c r="I468">
        <v>1400091095</v>
      </c>
      <c r="J468" s="11">
        <f>(((I468/60)/60)/24)+DATE(1970,1,1)+(-8/24)</f>
        <v>41773.424710648142</v>
      </c>
      <c r="K468">
        <v>1398363095</v>
      </c>
      <c r="L468" s="11">
        <f>(((K468/60)/60)/24)+DATE(1970,1,1)+(-8/24)</f>
        <v>41753.424710648142</v>
      </c>
      <c r="M468" t="b">
        <v>0</v>
      </c>
      <c r="N468">
        <v>4</v>
      </c>
      <c r="O468" t="b">
        <v>0</v>
      </c>
      <c r="P468" t="s">
        <v>8270</v>
      </c>
      <c r="Q468" s="6">
        <f>E468/D468</f>
        <v>3.2804E-2</v>
      </c>
      <c r="R468" s="7">
        <f>IFERROR(E468/N468,"N/A")</f>
        <v>20.502500000000001</v>
      </c>
      <c r="S468" t="str">
        <f>LEFT(P468,SEARCH("/",P468,1)-1)</f>
        <v>film &amp; video</v>
      </c>
      <c r="T468" t="str">
        <f>RIGHT(P468,(LEN(P468)-SEARCH("/",P468)))</f>
        <v>animation</v>
      </c>
      <c r="Y468">
        <f t="shared" si="18"/>
        <v>13</v>
      </c>
      <c r="Z468">
        <f t="shared" si="19"/>
        <v>22</v>
      </c>
    </row>
    <row r="469" spans="1:26" ht="43.2" x14ac:dyDescent="0.3">
      <c r="A469">
        <v>1560</v>
      </c>
      <c r="B469" s="3" t="s">
        <v>1561</v>
      </c>
      <c r="C469" s="3" t="s">
        <v>5670</v>
      </c>
      <c r="D469">
        <v>2500</v>
      </c>
      <c r="E469">
        <v>94</v>
      </c>
      <c r="F469" t="s">
        <v>8221</v>
      </c>
      <c r="G469" t="s">
        <v>8224</v>
      </c>
      <c r="H469" t="s">
        <v>8246</v>
      </c>
      <c r="I469">
        <v>1415842193</v>
      </c>
      <c r="J469" s="11">
        <f>(((I469/60)/60)/24)+DATE(1970,1,1)+(-8/24)</f>
        <v>41955.729085648149</v>
      </c>
      <c r="K469">
        <v>1414110593</v>
      </c>
      <c r="L469" s="11">
        <f>(((K469/60)/60)/24)+DATE(1970,1,1)+(-8/24)</f>
        <v>41935.687418981477</v>
      </c>
      <c r="M469" t="b">
        <v>0</v>
      </c>
      <c r="N469">
        <v>4</v>
      </c>
      <c r="O469" t="b">
        <v>0</v>
      </c>
      <c r="P469" t="s">
        <v>8289</v>
      </c>
      <c r="Q469" s="6">
        <f>E469/D469</f>
        <v>3.7600000000000001E-2</v>
      </c>
      <c r="R469" s="7">
        <f>IFERROR(E469/N469,"N/A")</f>
        <v>23.5</v>
      </c>
      <c r="S469" t="str">
        <f>LEFT(P469,SEARCH("/",P469,1)-1)</f>
        <v>photography</v>
      </c>
      <c r="T469" t="str">
        <f>RIGHT(P469,(LEN(P469)-SEARCH("/",P469)))</f>
        <v>nature</v>
      </c>
      <c r="Y469">
        <f t="shared" si="18"/>
        <v>12</v>
      </c>
      <c r="Z469">
        <f t="shared" si="19"/>
        <v>18</v>
      </c>
    </row>
    <row r="470" spans="1:26" ht="43.2" x14ac:dyDescent="0.3">
      <c r="A470">
        <v>1183</v>
      </c>
      <c r="B470" s="3" t="s">
        <v>1184</v>
      </c>
      <c r="C470" s="3" t="s">
        <v>5293</v>
      </c>
      <c r="D470">
        <v>2500</v>
      </c>
      <c r="E470">
        <v>100</v>
      </c>
      <c r="F470" t="s">
        <v>8221</v>
      </c>
      <c r="G470" t="s">
        <v>8224</v>
      </c>
      <c r="H470" t="s">
        <v>8246</v>
      </c>
      <c r="I470">
        <v>1478059140</v>
      </c>
      <c r="J470" s="11">
        <f>(((I470/60)/60)/24)+DATE(1970,1,1)+(-8/24)</f>
        <v>42675.832638888889</v>
      </c>
      <c r="K470">
        <v>1476391223</v>
      </c>
      <c r="L470" s="11">
        <f>(((K470/60)/60)/24)+DATE(1970,1,1)+(-8/24)</f>
        <v>42656.528043981474</v>
      </c>
      <c r="M470" t="b">
        <v>0</v>
      </c>
      <c r="N470">
        <v>3</v>
      </c>
      <c r="O470" t="b">
        <v>0</v>
      </c>
      <c r="P470" t="s">
        <v>8284</v>
      </c>
      <c r="Q470" s="6">
        <f>E470/D470</f>
        <v>0.04</v>
      </c>
      <c r="R470" s="7">
        <f>IFERROR(E470/N470,"N/A")</f>
        <v>33.333333333333336</v>
      </c>
      <c r="S470" t="str">
        <f>LEFT(P470,SEARCH("/",P470,1)-1)</f>
        <v>food</v>
      </c>
      <c r="T470" t="str">
        <f>RIGHT(P470,(LEN(P470)-SEARCH("/",P470)))</f>
        <v>food trucks</v>
      </c>
      <c r="Y470">
        <f t="shared" si="18"/>
        <v>5</v>
      </c>
      <c r="Z470">
        <f t="shared" si="19"/>
        <v>16</v>
      </c>
    </row>
    <row r="471" spans="1:26" ht="43.2" x14ac:dyDescent="0.3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 s="11">
        <f>(((I471/60)/60)/24)+DATE(1970,1,1)+(-8/24)</f>
        <v>41961.667349537034</v>
      </c>
      <c r="K471">
        <v>1413759659</v>
      </c>
      <c r="L471" s="11">
        <f>(((K471/60)/60)/24)+DATE(1970,1,1)+(-8/24)</f>
        <v>41931.62568287037</v>
      </c>
      <c r="M471" t="b">
        <v>0</v>
      </c>
      <c r="N471">
        <v>2</v>
      </c>
      <c r="O471" t="b">
        <v>0</v>
      </c>
      <c r="P471" t="s">
        <v>8287</v>
      </c>
      <c r="Q471" s="6">
        <f>E471/D471</f>
        <v>1.0554089709762533E-4</v>
      </c>
      <c r="R471" s="7">
        <f>IFERROR(E471/N471,"N/A")</f>
        <v>1</v>
      </c>
      <c r="S471" t="str">
        <f>LEFT(P471,SEARCH("/",P471,1)-1)</f>
        <v>publishing</v>
      </c>
      <c r="T471" t="str">
        <f>RIGHT(P471,(LEN(P471)-SEARCH("/",P471)))</f>
        <v>translations</v>
      </c>
      <c r="Y471">
        <f t="shared" si="18"/>
        <v>11</v>
      </c>
      <c r="Z471">
        <f t="shared" si="19"/>
        <v>23</v>
      </c>
    </row>
    <row r="472" spans="1:26" ht="43.2" x14ac:dyDescent="0.3">
      <c r="A472">
        <v>1557</v>
      </c>
      <c r="B472" s="3" t="s">
        <v>1558</v>
      </c>
      <c r="C472" s="3" t="s">
        <v>5667</v>
      </c>
      <c r="D472">
        <v>2500</v>
      </c>
      <c r="E472">
        <v>100</v>
      </c>
      <c r="F472" t="s">
        <v>8221</v>
      </c>
      <c r="G472" t="s">
        <v>8224</v>
      </c>
      <c r="H472" t="s">
        <v>8246</v>
      </c>
      <c r="I472">
        <v>1411227633</v>
      </c>
      <c r="J472" s="11">
        <f>(((I472/60)/60)/24)+DATE(1970,1,1)+(-8/24)</f>
        <v>41902.319826388884</v>
      </c>
      <c r="K472">
        <v>1408549233</v>
      </c>
      <c r="L472" s="11">
        <f>(((K472/60)/60)/24)+DATE(1970,1,1)+(-8/24)</f>
        <v>41871.319826388884</v>
      </c>
      <c r="M472" t="b">
        <v>0</v>
      </c>
      <c r="N472">
        <v>1</v>
      </c>
      <c r="O472" t="b">
        <v>0</v>
      </c>
      <c r="P472" t="s">
        <v>8289</v>
      </c>
      <c r="Q472" s="6">
        <f>E472/D472</f>
        <v>0.04</v>
      </c>
      <c r="R472" s="7">
        <f>IFERROR(E472/N472,"N/A")</f>
        <v>100</v>
      </c>
      <c r="S472" t="str">
        <f>LEFT(P472,SEARCH("/",P472,1)-1)</f>
        <v>photography</v>
      </c>
      <c r="T472" t="str">
        <f>RIGHT(P472,(LEN(P472)-SEARCH("/",P472)))</f>
        <v>nature</v>
      </c>
      <c r="Y472">
        <f t="shared" si="18"/>
        <v>12</v>
      </c>
      <c r="Z472">
        <f t="shared" si="19"/>
        <v>18</v>
      </c>
    </row>
    <row r="473" spans="1:26" ht="57.6" x14ac:dyDescent="0.3">
      <c r="A473">
        <v>434</v>
      </c>
      <c r="B473" s="3" t="s">
        <v>435</v>
      </c>
      <c r="C473" s="3" t="s">
        <v>4544</v>
      </c>
      <c r="D473">
        <v>2500</v>
      </c>
      <c r="E473">
        <v>125</v>
      </c>
      <c r="F473" t="s">
        <v>8221</v>
      </c>
      <c r="G473" t="s">
        <v>8224</v>
      </c>
      <c r="H473" t="s">
        <v>8246</v>
      </c>
      <c r="I473">
        <v>1385931702</v>
      </c>
      <c r="J473" s="11">
        <f>(((I473/60)/60)/24)+DATE(1970,1,1)+(-8/24)</f>
        <v>41609.542847222219</v>
      </c>
      <c r="K473">
        <v>1383076902</v>
      </c>
      <c r="L473" s="11">
        <f>(((K473/60)/60)/24)+DATE(1970,1,1)+(-8/24)</f>
        <v>41576.501180555555</v>
      </c>
      <c r="M473" t="b">
        <v>0</v>
      </c>
      <c r="N473">
        <v>2</v>
      </c>
      <c r="O473" t="b">
        <v>0</v>
      </c>
      <c r="P473" t="s">
        <v>8270</v>
      </c>
      <c r="Q473" s="6">
        <f>E473/D473</f>
        <v>0.05</v>
      </c>
      <c r="R473" s="7">
        <f>IFERROR(E473/N473,"N/A")</f>
        <v>62.5</v>
      </c>
      <c r="S473" t="str">
        <f>LEFT(P473,SEARCH("/",P473,1)-1)</f>
        <v>film &amp; video</v>
      </c>
      <c r="T473" t="str">
        <f>RIGHT(P473,(LEN(P473)-SEARCH("/",P473)))</f>
        <v>animation</v>
      </c>
      <c r="Y473">
        <f t="shared" si="18"/>
        <v>13</v>
      </c>
      <c r="Z473">
        <f t="shared" si="19"/>
        <v>22</v>
      </c>
    </row>
    <row r="474" spans="1:26" ht="43.2" x14ac:dyDescent="0.3">
      <c r="A474">
        <v>3900</v>
      </c>
      <c r="B474" s="3" t="s">
        <v>3897</v>
      </c>
      <c r="C474" s="3" t="s">
        <v>8008</v>
      </c>
      <c r="D474">
        <v>2500</v>
      </c>
      <c r="E474">
        <v>135</v>
      </c>
      <c r="F474" t="s">
        <v>8221</v>
      </c>
      <c r="G474" t="s">
        <v>8224</v>
      </c>
      <c r="H474" t="s">
        <v>8246</v>
      </c>
      <c r="I474">
        <v>1433988791</v>
      </c>
      <c r="J474" s="11">
        <f>(((I474/60)/60)/24)+DATE(1970,1,1)+(-8/24)</f>
        <v>42165.759155092594</v>
      </c>
      <c r="K474">
        <v>1431396791</v>
      </c>
      <c r="L474" s="11">
        <f>(((K474/60)/60)/24)+DATE(1970,1,1)+(-8/24)</f>
        <v>42135.759155092594</v>
      </c>
      <c r="M474" t="b">
        <v>0</v>
      </c>
      <c r="N474">
        <v>5</v>
      </c>
      <c r="O474" t="b">
        <v>0</v>
      </c>
      <c r="P474" t="s">
        <v>8271</v>
      </c>
      <c r="Q474" s="6">
        <f>E474/D474</f>
        <v>5.3999999999999999E-2</v>
      </c>
      <c r="R474" s="7">
        <f>IFERROR(E474/N474,"N/A")</f>
        <v>27</v>
      </c>
      <c r="S474" t="str">
        <f>LEFT(P474,SEARCH("/",P474,1)-1)</f>
        <v>theater</v>
      </c>
      <c r="T474" t="str">
        <f>RIGHT(P474,(LEN(P474)-SEARCH("/",P474)))</f>
        <v>plays</v>
      </c>
      <c r="Y474">
        <f t="shared" si="18"/>
        <v>8</v>
      </c>
      <c r="Z474">
        <f t="shared" si="19"/>
        <v>13</v>
      </c>
    </row>
    <row r="475" spans="1:26" ht="43.2" x14ac:dyDescent="0.3">
      <c r="A475">
        <v>3920</v>
      </c>
      <c r="B475" s="3" t="s">
        <v>3917</v>
      </c>
      <c r="C475" s="3" t="s">
        <v>8028</v>
      </c>
      <c r="D475">
        <v>2500</v>
      </c>
      <c r="E475">
        <v>135</v>
      </c>
      <c r="F475" t="s">
        <v>8221</v>
      </c>
      <c r="G475" t="s">
        <v>8225</v>
      </c>
      <c r="H475" t="s">
        <v>8247</v>
      </c>
      <c r="I475">
        <v>1479032260</v>
      </c>
      <c r="J475" s="11">
        <f>(((I475/60)/60)/24)+DATE(1970,1,1)+(-8/24)</f>
        <v>42687.095601851855</v>
      </c>
      <c r="K475">
        <v>1476436660</v>
      </c>
      <c r="L475" s="11">
        <f>(((K475/60)/60)/24)+DATE(1970,1,1)+(-8/24)</f>
        <v>42657.053935185184</v>
      </c>
      <c r="M475" t="b">
        <v>0</v>
      </c>
      <c r="N475">
        <v>3</v>
      </c>
      <c r="O475" t="b">
        <v>0</v>
      </c>
      <c r="P475" t="s">
        <v>8271</v>
      </c>
      <c r="Q475" s="6">
        <f>E475/D475</f>
        <v>5.3999999999999999E-2</v>
      </c>
      <c r="R475" s="7">
        <f>IFERROR(E475/N475,"N/A")</f>
        <v>45</v>
      </c>
      <c r="S475" t="str">
        <f>LEFT(P475,SEARCH("/",P475,1)-1)</f>
        <v>theater</v>
      </c>
      <c r="T475" t="str">
        <f>RIGHT(P475,(LEN(P475)-SEARCH("/",P475)))</f>
        <v>plays</v>
      </c>
      <c r="Y475">
        <f t="shared" si="18"/>
        <v>8</v>
      </c>
      <c r="Z475">
        <f t="shared" si="19"/>
        <v>13</v>
      </c>
    </row>
    <row r="476" spans="1:26" ht="28.8" x14ac:dyDescent="0.3">
      <c r="A476">
        <v>1150</v>
      </c>
      <c r="B476" s="3" t="s">
        <v>1151</v>
      </c>
      <c r="C476" s="3" t="s">
        <v>5260</v>
      </c>
      <c r="D476">
        <v>2500</v>
      </c>
      <c r="E476">
        <v>252</v>
      </c>
      <c r="F476" t="s">
        <v>8221</v>
      </c>
      <c r="G476" t="s">
        <v>8224</v>
      </c>
      <c r="H476" t="s">
        <v>8246</v>
      </c>
      <c r="I476">
        <v>1452293675</v>
      </c>
      <c r="J476" s="11">
        <f>(((I476/60)/60)/24)+DATE(1970,1,1)+(-8/24)</f>
        <v>42377.62123842592</v>
      </c>
      <c r="K476">
        <v>1447109675</v>
      </c>
      <c r="L476" s="11">
        <f>(((K476/60)/60)/24)+DATE(1970,1,1)+(-8/24)</f>
        <v>42317.62123842592</v>
      </c>
      <c r="M476" t="b">
        <v>0</v>
      </c>
      <c r="N476">
        <v>6</v>
      </c>
      <c r="O476" t="b">
        <v>0</v>
      </c>
      <c r="P476" t="s">
        <v>8284</v>
      </c>
      <c r="Q476" s="6">
        <f>E476/D476</f>
        <v>0.1008</v>
      </c>
      <c r="R476" s="7">
        <f>IFERROR(E476/N476,"N/A")</f>
        <v>42</v>
      </c>
      <c r="S476" t="str">
        <f>LEFT(P476,SEARCH("/",P476,1)-1)</f>
        <v>food</v>
      </c>
      <c r="T476" t="str">
        <f>RIGHT(P476,(LEN(P476)-SEARCH("/",P476)))</f>
        <v>food trucks</v>
      </c>
      <c r="Y476">
        <f t="shared" si="18"/>
        <v>5</v>
      </c>
      <c r="Z476">
        <f t="shared" si="19"/>
        <v>16</v>
      </c>
    </row>
    <row r="477" spans="1:26" ht="43.2" x14ac:dyDescent="0.3">
      <c r="A477">
        <v>197</v>
      </c>
      <c r="B477" s="3" t="s">
        <v>199</v>
      </c>
      <c r="C477" s="3" t="s">
        <v>4307</v>
      </c>
      <c r="D477">
        <v>2500</v>
      </c>
      <c r="E477">
        <v>262</v>
      </c>
      <c r="F477" t="s">
        <v>8221</v>
      </c>
      <c r="G477" t="s">
        <v>8225</v>
      </c>
      <c r="H477" t="s">
        <v>8247</v>
      </c>
      <c r="I477">
        <v>1487365200</v>
      </c>
      <c r="J477" s="11">
        <f>(((I477/60)/60)/24)+DATE(1970,1,1)+(-8/24)</f>
        <v>42783.541666666664</v>
      </c>
      <c r="K477">
        <v>1483734100</v>
      </c>
      <c r="L477" s="11">
        <f>(((K477/60)/60)/24)+DATE(1970,1,1)+(-8/24)</f>
        <v>42741.515046296299</v>
      </c>
      <c r="M477" t="b">
        <v>0</v>
      </c>
      <c r="N477">
        <v>8</v>
      </c>
      <c r="O477" t="b">
        <v>0</v>
      </c>
      <c r="P477" t="s">
        <v>8268</v>
      </c>
      <c r="Q477" s="6">
        <f>E477/D477</f>
        <v>0.1048</v>
      </c>
      <c r="R477" s="7">
        <f>IFERROR(E477/N477,"N/A")</f>
        <v>32.75</v>
      </c>
      <c r="S477" t="str">
        <f>LEFT(P477,SEARCH("/",P477,1)-1)</f>
        <v>film &amp; video</v>
      </c>
      <c r="T477" t="str">
        <f>RIGHT(P477,(LEN(P477)-SEARCH("/",P477)))</f>
        <v>drama</v>
      </c>
      <c r="Y477">
        <f t="shared" si="18"/>
        <v>13</v>
      </c>
      <c r="Z477">
        <f t="shared" si="19"/>
        <v>18</v>
      </c>
    </row>
    <row r="478" spans="1:26" ht="57.6" x14ac:dyDescent="0.3">
      <c r="A478">
        <v>3101</v>
      </c>
      <c r="B478" s="3" t="s">
        <v>3101</v>
      </c>
      <c r="C478" s="3" t="s">
        <v>7211</v>
      </c>
      <c r="D478">
        <v>2500</v>
      </c>
      <c r="E478">
        <v>300</v>
      </c>
      <c r="F478" t="s">
        <v>8221</v>
      </c>
      <c r="G478" t="s">
        <v>8230</v>
      </c>
      <c r="H478" t="s">
        <v>8249</v>
      </c>
      <c r="I478">
        <v>1437033360</v>
      </c>
      <c r="J478" s="11">
        <f>(((I478/60)/60)/24)+DATE(1970,1,1)+(-8/24)</f>
        <v>42200.99722222222</v>
      </c>
      <c r="K478">
        <v>1434445937</v>
      </c>
      <c r="L478" s="11">
        <f>(((K478/60)/60)/24)+DATE(1970,1,1)+(-8/24)</f>
        <v>42171.050196759257</v>
      </c>
      <c r="M478" t="b">
        <v>0</v>
      </c>
      <c r="N478">
        <v>12</v>
      </c>
      <c r="O478" t="b">
        <v>0</v>
      </c>
      <c r="P478" t="s">
        <v>8303</v>
      </c>
      <c r="Q478" s="6">
        <f>E478/D478</f>
        <v>0.12</v>
      </c>
      <c r="R478" s="7">
        <f>IFERROR(E478/N478,"N/A")</f>
        <v>25</v>
      </c>
      <c r="S478" t="str">
        <f>LEFT(P478,SEARCH("/",P478,1)-1)</f>
        <v>theater</v>
      </c>
      <c r="T478" t="str">
        <f>RIGHT(P478,(LEN(P478)-SEARCH("/",P478)))</f>
        <v>spaces</v>
      </c>
      <c r="Y478">
        <f t="shared" si="18"/>
        <v>8</v>
      </c>
      <c r="Z478">
        <f t="shared" si="19"/>
        <v>14</v>
      </c>
    </row>
    <row r="479" spans="1:26" ht="43.2" x14ac:dyDescent="0.3">
      <c r="A479">
        <v>4038</v>
      </c>
      <c r="B479" s="3" t="s">
        <v>4034</v>
      </c>
      <c r="C479" s="3" t="s">
        <v>8142</v>
      </c>
      <c r="D479">
        <v>2500</v>
      </c>
      <c r="E479">
        <v>301</v>
      </c>
      <c r="F479" t="s">
        <v>8221</v>
      </c>
      <c r="G479" t="s">
        <v>8224</v>
      </c>
      <c r="H479" t="s">
        <v>8246</v>
      </c>
      <c r="I479">
        <v>1413573010</v>
      </c>
      <c r="J479" s="11">
        <f>(((I479/60)/60)/24)+DATE(1970,1,1)+(-8/24)</f>
        <v>41929.46539351852</v>
      </c>
      <c r="K479">
        <v>1408389010</v>
      </c>
      <c r="L479" s="11">
        <f>(((K479/60)/60)/24)+DATE(1970,1,1)+(-8/24)</f>
        <v>41869.46539351852</v>
      </c>
      <c r="M479" t="b">
        <v>0</v>
      </c>
      <c r="N479">
        <v>4</v>
      </c>
      <c r="O479" t="b">
        <v>0</v>
      </c>
      <c r="P479" t="s">
        <v>8271</v>
      </c>
      <c r="Q479" s="6">
        <f>E479/D479</f>
        <v>0.12039999999999999</v>
      </c>
      <c r="R479" s="7">
        <f>IFERROR(E479/N479,"N/A")</f>
        <v>75.25</v>
      </c>
      <c r="S479" t="str">
        <f>LEFT(P479,SEARCH("/",P479,1)-1)</f>
        <v>theater</v>
      </c>
      <c r="T479" t="str">
        <f>RIGHT(P479,(LEN(P479)-SEARCH("/",P479)))</f>
        <v>plays</v>
      </c>
      <c r="Y479">
        <f t="shared" si="18"/>
        <v>8</v>
      </c>
      <c r="Z479">
        <f t="shared" si="19"/>
        <v>13</v>
      </c>
    </row>
    <row r="480" spans="1:26" ht="57.6" x14ac:dyDescent="0.3">
      <c r="A480">
        <v>4030</v>
      </c>
      <c r="B480" s="3" t="s">
        <v>4026</v>
      </c>
      <c r="C480" s="3" t="s">
        <v>8135</v>
      </c>
      <c r="D480">
        <v>2500</v>
      </c>
      <c r="E480">
        <v>400</v>
      </c>
      <c r="F480" t="s">
        <v>8221</v>
      </c>
      <c r="G480" t="s">
        <v>8224</v>
      </c>
      <c r="H480" t="s">
        <v>8246</v>
      </c>
      <c r="I480">
        <v>1454525340</v>
      </c>
      <c r="J480" s="11">
        <f>(((I480/60)/60)/24)+DATE(1970,1,1)+(-8/24)</f>
        <v>42403.450694444437</v>
      </c>
      <c r="K480">
        <v>1452008599</v>
      </c>
      <c r="L480" s="11">
        <f>(((K480/60)/60)/24)+DATE(1970,1,1)+(-8/24)</f>
        <v>42374.321747685179</v>
      </c>
      <c r="M480" t="b">
        <v>0</v>
      </c>
      <c r="N480">
        <v>6</v>
      </c>
      <c r="O480" t="b">
        <v>0</v>
      </c>
      <c r="P480" t="s">
        <v>8271</v>
      </c>
      <c r="Q480" s="6">
        <f>E480/D480</f>
        <v>0.16</v>
      </c>
      <c r="R480" s="7">
        <f>IFERROR(E480/N480,"N/A")</f>
        <v>66.666666666666671</v>
      </c>
      <c r="S480" t="str">
        <f>LEFT(P480,SEARCH("/",P480,1)-1)</f>
        <v>theater</v>
      </c>
      <c r="T480" t="str">
        <f>RIGHT(P480,(LEN(P480)-SEARCH("/",P480)))</f>
        <v>plays</v>
      </c>
      <c r="Y480">
        <f t="shared" si="18"/>
        <v>8</v>
      </c>
      <c r="Z480">
        <f t="shared" si="19"/>
        <v>13</v>
      </c>
    </row>
    <row r="481" spans="1:26" ht="43.2" x14ac:dyDescent="0.3">
      <c r="A481">
        <v>3897</v>
      </c>
      <c r="B481" s="3" t="s">
        <v>3894</v>
      </c>
      <c r="C481" s="3" t="s">
        <v>8005</v>
      </c>
      <c r="D481">
        <v>2500</v>
      </c>
      <c r="E481">
        <v>440</v>
      </c>
      <c r="F481" t="s">
        <v>8221</v>
      </c>
      <c r="G481" t="s">
        <v>8228</v>
      </c>
      <c r="H481" t="s">
        <v>8250</v>
      </c>
      <c r="I481">
        <v>1420750683</v>
      </c>
      <c r="J481" s="11">
        <f>(((I481/60)/60)/24)+DATE(1970,1,1)+(-8/24)</f>
        <v>42012.540312499994</v>
      </c>
      <c r="K481">
        <v>1418158683</v>
      </c>
      <c r="L481" s="11">
        <f>(((K481/60)/60)/24)+DATE(1970,1,1)+(-8/24)</f>
        <v>41982.540312499994</v>
      </c>
      <c r="M481" t="b">
        <v>0</v>
      </c>
      <c r="N481">
        <v>10</v>
      </c>
      <c r="O481" t="b">
        <v>0</v>
      </c>
      <c r="P481" t="s">
        <v>8271</v>
      </c>
      <c r="Q481" s="6">
        <f>E481/D481</f>
        <v>0.17599999999999999</v>
      </c>
      <c r="R481" s="7">
        <f>IFERROR(E481/N481,"N/A")</f>
        <v>44</v>
      </c>
      <c r="S481" t="str">
        <f>LEFT(P481,SEARCH("/",P481,1)-1)</f>
        <v>theater</v>
      </c>
      <c r="T481" t="str">
        <f>RIGHT(P481,(LEN(P481)-SEARCH("/",P481)))</f>
        <v>plays</v>
      </c>
      <c r="Y481">
        <f t="shared" si="18"/>
        <v>8</v>
      </c>
      <c r="Z481">
        <f t="shared" si="19"/>
        <v>13</v>
      </c>
    </row>
    <row r="482" spans="1:26" ht="57.6" x14ac:dyDescent="0.3">
      <c r="A482">
        <v>3980</v>
      </c>
      <c r="B482" s="3" t="s">
        <v>3977</v>
      </c>
      <c r="C482" s="3" t="s">
        <v>8087</v>
      </c>
      <c r="D482">
        <v>2500</v>
      </c>
      <c r="E482">
        <v>450</v>
      </c>
      <c r="F482" t="s">
        <v>8221</v>
      </c>
      <c r="G482" t="s">
        <v>8224</v>
      </c>
      <c r="H482" t="s">
        <v>8246</v>
      </c>
      <c r="I482">
        <v>1404570147</v>
      </c>
      <c r="J482" s="11">
        <f>(((I482/60)/60)/24)+DATE(1970,1,1)+(-8/24)</f>
        <v>41825.265590277777</v>
      </c>
      <c r="K482">
        <v>1401978147</v>
      </c>
      <c r="L482" s="11">
        <f>(((K482/60)/60)/24)+DATE(1970,1,1)+(-8/24)</f>
        <v>41795.265590277777</v>
      </c>
      <c r="M482" t="b">
        <v>0</v>
      </c>
      <c r="N482">
        <v>7</v>
      </c>
      <c r="O482" t="b">
        <v>0</v>
      </c>
      <c r="P482" t="s">
        <v>8271</v>
      </c>
      <c r="Q482" s="6">
        <f>E482/D482</f>
        <v>0.18</v>
      </c>
      <c r="R482" s="7">
        <f>IFERROR(E482/N482,"N/A")</f>
        <v>64.285714285714292</v>
      </c>
      <c r="S482" t="str">
        <f>LEFT(P482,SEARCH("/",P482,1)-1)</f>
        <v>theater</v>
      </c>
      <c r="T482" t="str">
        <f>RIGHT(P482,(LEN(P482)-SEARCH("/",P482)))</f>
        <v>plays</v>
      </c>
      <c r="Y482">
        <f t="shared" si="18"/>
        <v>8</v>
      </c>
      <c r="Z482">
        <f t="shared" si="19"/>
        <v>13</v>
      </c>
    </row>
    <row r="483" spans="1:26" ht="57.6" x14ac:dyDescent="0.3">
      <c r="A483">
        <v>2867</v>
      </c>
      <c r="B483" s="3" t="s">
        <v>2867</v>
      </c>
      <c r="C483" s="3" t="s">
        <v>6977</v>
      </c>
      <c r="D483">
        <v>2500</v>
      </c>
      <c r="E483">
        <v>504</v>
      </c>
      <c r="F483" t="s">
        <v>8221</v>
      </c>
      <c r="G483" t="s">
        <v>8224</v>
      </c>
      <c r="H483" t="s">
        <v>8246</v>
      </c>
      <c r="I483">
        <v>1467604800</v>
      </c>
      <c r="J483" s="11">
        <f>(((I483/60)/60)/24)+DATE(1970,1,1)+(-8/24)</f>
        <v>42554.833333333336</v>
      </c>
      <c r="K483">
        <v>1465533672</v>
      </c>
      <c r="L483" s="11">
        <f>(((K483/60)/60)/24)+DATE(1970,1,1)+(-8/24)</f>
        <v>42530.861944444441</v>
      </c>
      <c r="M483" t="b">
        <v>0</v>
      </c>
      <c r="N483">
        <v>10</v>
      </c>
      <c r="O483" t="b">
        <v>0</v>
      </c>
      <c r="P483" t="s">
        <v>8271</v>
      </c>
      <c r="Q483" s="6">
        <f>E483/D483</f>
        <v>0.2016</v>
      </c>
      <c r="R483" s="7">
        <f>IFERROR(E483/N483,"N/A")</f>
        <v>50.4</v>
      </c>
      <c r="S483" t="str">
        <f>LEFT(P483,SEARCH("/",P483,1)-1)</f>
        <v>theater</v>
      </c>
      <c r="T483" t="str">
        <f>RIGHT(P483,(LEN(P483)-SEARCH("/",P483)))</f>
        <v>plays</v>
      </c>
      <c r="Y483">
        <f t="shared" si="18"/>
        <v>8</v>
      </c>
      <c r="Z483">
        <f t="shared" si="19"/>
        <v>13</v>
      </c>
    </row>
    <row r="484" spans="1:26" ht="43.2" x14ac:dyDescent="0.3">
      <c r="A484">
        <v>169</v>
      </c>
      <c r="B484" s="3" t="s">
        <v>171</v>
      </c>
      <c r="C484" s="3" t="s">
        <v>4279</v>
      </c>
      <c r="D484">
        <v>2500</v>
      </c>
      <c r="E484">
        <v>560</v>
      </c>
      <c r="F484" t="s">
        <v>8221</v>
      </c>
      <c r="G484" t="s">
        <v>8225</v>
      </c>
      <c r="H484" t="s">
        <v>8247</v>
      </c>
      <c r="I484">
        <v>1413634059</v>
      </c>
      <c r="J484" s="11">
        <f>(((I484/60)/60)/24)+DATE(1970,1,1)+(-8/24)</f>
        <v>41930.171979166662</v>
      </c>
      <c r="K484">
        <v>1411042059</v>
      </c>
      <c r="L484" s="11">
        <f>(((K484/60)/60)/24)+DATE(1970,1,1)+(-8/24)</f>
        <v>41900.171979166662</v>
      </c>
      <c r="M484" t="b">
        <v>0</v>
      </c>
      <c r="N484">
        <v>10</v>
      </c>
      <c r="O484" t="b">
        <v>0</v>
      </c>
      <c r="P484" t="s">
        <v>8268</v>
      </c>
      <c r="Q484" s="6">
        <f>E484/D484</f>
        <v>0.224</v>
      </c>
      <c r="R484" s="7">
        <f>IFERROR(E484/N484,"N/A")</f>
        <v>56</v>
      </c>
      <c r="S484" t="str">
        <f>LEFT(P484,SEARCH("/",P484,1)-1)</f>
        <v>film &amp; video</v>
      </c>
      <c r="T484" t="str">
        <f>RIGHT(P484,(LEN(P484)-SEARCH("/",P484)))</f>
        <v>drama</v>
      </c>
      <c r="Y484">
        <f t="shared" si="18"/>
        <v>13</v>
      </c>
      <c r="Z484">
        <f t="shared" si="19"/>
        <v>18</v>
      </c>
    </row>
    <row r="485" spans="1:26" ht="57.6" x14ac:dyDescent="0.3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 s="11">
        <f>(((I485/60)/60)/24)+DATE(1970,1,1)+(-8/24)</f>
        <v>42645.716516203705</v>
      </c>
      <c r="K485">
        <v>1472865107</v>
      </c>
      <c r="L485" s="11">
        <f>(((K485/60)/60)/24)+DATE(1970,1,1)+(-8/24)</f>
        <v>42615.716516203705</v>
      </c>
      <c r="M485" t="b">
        <v>0</v>
      </c>
      <c r="N485">
        <v>1</v>
      </c>
      <c r="O485" t="b">
        <v>0</v>
      </c>
      <c r="P485" t="s">
        <v>8267</v>
      </c>
      <c r="Q485" s="6">
        <f>E485/D485</f>
        <v>1.4285714285714287E-4</v>
      </c>
      <c r="R485" s="7">
        <f>IFERROR(E485/N485,"N/A")</f>
        <v>10</v>
      </c>
      <c r="S485" t="str">
        <f>LEFT(P485,SEARCH("/",P485,1)-1)</f>
        <v>film &amp; video</v>
      </c>
      <c r="T485" t="str">
        <f>RIGHT(P485,(LEN(P485)-SEARCH("/",P485)))</f>
        <v>science fiction</v>
      </c>
      <c r="Y485">
        <f t="shared" si="18"/>
        <v>13</v>
      </c>
      <c r="Z485">
        <f t="shared" si="19"/>
        <v>28</v>
      </c>
    </row>
    <row r="486" spans="1:26" ht="43.2" x14ac:dyDescent="0.3">
      <c r="A486">
        <v>1998</v>
      </c>
      <c r="B486" s="3" t="s">
        <v>1999</v>
      </c>
      <c r="C486" s="3" t="s">
        <v>6108</v>
      </c>
      <c r="D486">
        <v>2500</v>
      </c>
      <c r="E486">
        <v>655</v>
      </c>
      <c r="F486" t="s">
        <v>8221</v>
      </c>
      <c r="G486" t="s">
        <v>8224</v>
      </c>
      <c r="H486" t="s">
        <v>8246</v>
      </c>
      <c r="I486">
        <v>1406861438</v>
      </c>
      <c r="J486" s="11">
        <f>(((I486/60)/60)/24)+DATE(1970,1,1)+(-8/24)</f>
        <v>41851.785162037035</v>
      </c>
      <c r="K486">
        <v>1402973438</v>
      </c>
      <c r="L486" s="11">
        <f>(((K486/60)/60)/24)+DATE(1970,1,1)+(-8/24)</f>
        <v>41806.785162037035</v>
      </c>
      <c r="M486" t="b">
        <v>0</v>
      </c>
      <c r="N486">
        <v>3</v>
      </c>
      <c r="O486" t="b">
        <v>0</v>
      </c>
      <c r="P486" t="s">
        <v>8296</v>
      </c>
      <c r="Q486" s="6">
        <f>E486/D486</f>
        <v>0.26200000000000001</v>
      </c>
      <c r="R486" s="7">
        <f>IFERROR(E486/N486,"N/A")</f>
        <v>218.33333333333334</v>
      </c>
      <c r="S486" t="str">
        <f>LEFT(P486,SEARCH("/",P486,1)-1)</f>
        <v>photography</v>
      </c>
      <c r="T486" t="str">
        <f>RIGHT(P486,(LEN(P486)-SEARCH("/",P486)))</f>
        <v>people</v>
      </c>
      <c r="Y486">
        <f t="shared" si="18"/>
        <v>12</v>
      </c>
      <c r="Z486">
        <f t="shared" si="19"/>
        <v>18</v>
      </c>
    </row>
    <row r="487" spans="1:26" ht="43.2" x14ac:dyDescent="0.3">
      <c r="A487">
        <v>2920</v>
      </c>
      <c r="B487" s="3" t="s">
        <v>2920</v>
      </c>
      <c r="C487" s="3" t="s">
        <v>7030</v>
      </c>
      <c r="D487">
        <v>2500</v>
      </c>
      <c r="E487">
        <v>671</v>
      </c>
      <c r="F487" t="s">
        <v>8221</v>
      </c>
      <c r="G487" t="s">
        <v>8229</v>
      </c>
      <c r="H487" t="s">
        <v>8251</v>
      </c>
      <c r="I487">
        <v>1427306470</v>
      </c>
      <c r="J487" s="11">
        <f>(((I487/60)/60)/24)+DATE(1970,1,1)+(-8/24)</f>
        <v>42088.41747685185</v>
      </c>
      <c r="K487">
        <v>1424718070</v>
      </c>
      <c r="L487" s="11">
        <f>(((K487/60)/60)/24)+DATE(1970,1,1)+(-8/24)</f>
        <v>42058.459143518521</v>
      </c>
      <c r="M487" t="b">
        <v>0</v>
      </c>
      <c r="N487">
        <v>13</v>
      </c>
      <c r="O487" t="b">
        <v>0</v>
      </c>
      <c r="P487" t="s">
        <v>8271</v>
      </c>
      <c r="Q487" s="6">
        <f>E487/D487</f>
        <v>0.26840000000000003</v>
      </c>
      <c r="R487" s="7">
        <f>IFERROR(E487/N487,"N/A")</f>
        <v>51.615384615384613</v>
      </c>
      <c r="S487" t="str">
        <f>LEFT(P487,SEARCH("/",P487,1)-1)</f>
        <v>theater</v>
      </c>
      <c r="T487" t="str">
        <f>RIGHT(P487,(LEN(P487)-SEARCH("/",P487)))</f>
        <v>plays</v>
      </c>
      <c r="Y487">
        <f t="shared" si="18"/>
        <v>8</v>
      </c>
      <c r="Z487">
        <f t="shared" si="19"/>
        <v>13</v>
      </c>
    </row>
    <row r="488" spans="1:26" ht="43.2" x14ac:dyDescent="0.3">
      <c r="A488">
        <v>962</v>
      </c>
      <c r="B488" s="3" t="s">
        <v>963</v>
      </c>
      <c r="C488" s="3" t="s">
        <v>5072</v>
      </c>
      <c r="D488">
        <v>2500</v>
      </c>
      <c r="E488">
        <v>712</v>
      </c>
      <c r="F488" t="s">
        <v>8221</v>
      </c>
      <c r="G488" t="s">
        <v>8224</v>
      </c>
      <c r="H488" t="s">
        <v>8246</v>
      </c>
      <c r="I488">
        <v>1455210353</v>
      </c>
      <c r="J488" s="11">
        <f>(((I488/60)/60)/24)+DATE(1970,1,1)+(-8/24)</f>
        <v>42411.379085648143</v>
      </c>
      <c r="K488">
        <v>1451927153</v>
      </c>
      <c r="L488" s="11">
        <f>(((K488/60)/60)/24)+DATE(1970,1,1)+(-8/24)</f>
        <v>42373.379085648143</v>
      </c>
      <c r="M488" t="b">
        <v>0</v>
      </c>
      <c r="N488">
        <v>37</v>
      </c>
      <c r="O488" t="b">
        <v>0</v>
      </c>
      <c r="P488" t="s">
        <v>8273</v>
      </c>
      <c r="Q488" s="6">
        <f>E488/D488</f>
        <v>0.2848</v>
      </c>
      <c r="R488" s="7">
        <f>IFERROR(E488/N488,"N/A")</f>
        <v>19.243243243243242</v>
      </c>
      <c r="S488" t="str">
        <f>LEFT(P488,SEARCH("/",P488,1)-1)</f>
        <v>technology</v>
      </c>
      <c r="T488" t="str">
        <f>RIGHT(P488,(LEN(P488)-SEARCH("/",P488)))</f>
        <v>wearables</v>
      </c>
      <c r="Y488">
        <f t="shared" si="18"/>
        <v>11</v>
      </c>
      <c r="Z488">
        <f t="shared" si="19"/>
        <v>20</v>
      </c>
    </row>
    <row r="489" spans="1:26" ht="43.2" x14ac:dyDescent="0.3">
      <c r="A489">
        <v>2742</v>
      </c>
      <c r="B489" s="3" t="s">
        <v>2742</v>
      </c>
      <c r="C489" s="3" t="s">
        <v>6852</v>
      </c>
      <c r="D489">
        <v>2500</v>
      </c>
      <c r="E489">
        <v>731</v>
      </c>
      <c r="F489" t="s">
        <v>8221</v>
      </c>
      <c r="G489" t="s">
        <v>8224</v>
      </c>
      <c r="H489" t="s">
        <v>8246</v>
      </c>
      <c r="I489">
        <v>1337102187</v>
      </c>
      <c r="J489" s="11">
        <f>(((I489/60)/60)/24)+DATE(1970,1,1)+(-8/24)</f>
        <v>41044.386423611111</v>
      </c>
      <c r="K489">
        <v>1335892587</v>
      </c>
      <c r="L489" s="11">
        <f>(((K489/60)/60)/24)+DATE(1970,1,1)+(-8/24)</f>
        <v>41030.386423611111</v>
      </c>
      <c r="M489" t="b">
        <v>0</v>
      </c>
      <c r="N489">
        <v>18</v>
      </c>
      <c r="O489" t="b">
        <v>0</v>
      </c>
      <c r="P489" t="s">
        <v>8304</v>
      </c>
      <c r="Q489" s="6">
        <f>E489/D489</f>
        <v>0.29239999999999999</v>
      </c>
      <c r="R489" s="7">
        <f>IFERROR(E489/N489,"N/A")</f>
        <v>40.611111111111114</v>
      </c>
      <c r="S489" t="str">
        <f>LEFT(P489,SEARCH("/",P489,1)-1)</f>
        <v>publishing</v>
      </c>
      <c r="T489" t="str">
        <f>RIGHT(P489,(LEN(P489)-SEARCH("/",P489)))</f>
        <v>children's books</v>
      </c>
      <c r="Y489">
        <f t="shared" si="18"/>
        <v>11</v>
      </c>
      <c r="Z489">
        <f t="shared" si="19"/>
        <v>27</v>
      </c>
    </row>
    <row r="490" spans="1:26" ht="43.2" x14ac:dyDescent="0.3">
      <c r="A490">
        <v>203</v>
      </c>
      <c r="B490" s="3" t="s">
        <v>205</v>
      </c>
      <c r="C490" s="3" t="s">
        <v>4313</v>
      </c>
      <c r="D490">
        <v>2500</v>
      </c>
      <c r="E490">
        <v>746</v>
      </c>
      <c r="F490" t="s">
        <v>8221</v>
      </c>
      <c r="G490" t="s">
        <v>8225</v>
      </c>
      <c r="H490" t="s">
        <v>8247</v>
      </c>
      <c r="I490">
        <v>1422562864</v>
      </c>
      <c r="J490" s="11">
        <f>(((I490/60)/60)/24)+DATE(1970,1,1)+(-8/24)</f>
        <v>42033.514629629623</v>
      </c>
      <c r="K490">
        <v>1417378864</v>
      </c>
      <c r="L490" s="11">
        <f>(((K490/60)/60)/24)+DATE(1970,1,1)+(-8/24)</f>
        <v>41973.514629629623</v>
      </c>
      <c r="M490" t="b">
        <v>0</v>
      </c>
      <c r="N490">
        <v>8</v>
      </c>
      <c r="O490" t="b">
        <v>0</v>
      </c>
      <c r="P490" t="s">
        <v>8268</v>
      </c>
      <c r="Q490" s="6">
        <f>E490/D490</f>
        <v>0.2984</v>
      </c>
      <c r="R490" s="7">
        <f>IFERROR(E490/N490,"N/A")</f>
        <v>93.25</v>
      </c>
      <c r="S490" t="str">
        <f>LEFT(P490,SEARCH("/",P490,1)-1)</f>
        <v>film &amp; video</v>
      </c>
      <c r="T490" t="str">
        <f>RIGHT(P490,(LEN(P490)-SEARCH("/",P490)))</f>
        <v>drama</v>
      </c>
      <c r="Y490">
        <f t="shared" si="18"/>
        <v>13</v>
      </c>
      <c r="Z490">
        <f t="shared" si="19"/>
        <v>18</v>
      </c>
    </row>
    <row r="491" spans="1:26" ht="57.6" x14ac:dyDescent="0.3">
      <c r="A491">
        <v>3898</v>
      </c>
      <c r="B491" s="3" t="s">
        <v>3895</v>
      </c>
      <c r="C491" s="3" t="s">
        <v>8006</v>
      </c>
      <c r="D491">
        <v>2500</v>
      </c>
      <c r="E491">
        <v>814</v>
      </c>
      <c r="F491" t="s">
        <v>8221</v>
      </c>
      <c r="G491" t="s">
        <v>8225</v>
      </c>
      <c r="H491" t="s">
        <v>8247</v>
      </c>
      <c r="I491">
        <v>1439827200</v>
      </c>
      <c r="J491" s="11">
        <f>(((I491/60)/60)/24)+DATE(1970,1,1)+(-8/24)</f>
        <v>42233.333333333336</v>
      </c>
      <c r="K491">
        <v>1436355270</v>
      </c>
      <c r="L491" s="11">
        <f>(((K491/60)/60)/24)+DATE(1970,1,1)+(-8/24)</f>
        <v>42193.148958333331</v>
      </c>
      <c r="M491" t="b">
        <v>0</v>
      </c>
      <c r="N491">
        <v>16</v>
      </c>
      <c r="O491" t="b">
        <v>0</v>
      </c>
      <c r="P491" t="s">
        <v>8271</v>
      </c>
      <c r="Q491" s="6">
        <f>E491/D491</f>
        <v>0.3256</v>
      </c>
      <c r="R491" s="7">
        <f>IFERROR(E491/N491,"N/A")</f>
        <v>50.875</v>
      </c>
      <c r="S491" t="str">
        <f>LEFT(P491,SEARCH("/",P491,1)-1)</f>
        <v>theater</v>
      </c>
      <c r="T491" t="str">
        <f>RIGHT(P491,(LEN(P491)-SEARCH("/",P491)))</f>
        <v>plays</v>
      </c>
      <c r="Y491">
        <f t="shared" si="18"/>
        <v>8</v>
      </c>
      <c r="Z491">
        <f t="shared" si="19"/>
        <v>13</v>
      </c>
    </row>
    <row r="492" spans="1:26" ht="28.8" x14ac:dyDescent="0.3">
      <c r="A492">
        <v>598</v>
      </c>
      <c r="B492" s="3" t="s">
        <v>599</v>
      </c>
      <c r="C492" s="3" t="s">
        <v>4708</v>
      </c>
      <c r="D492">
        <v>2500</v>
      </c>
      <c r="E492">
        <v>850</v>
      </c>
      <c r="F492" t="s">
        <v>8221</v>
      </c>
      <c r="G492" t="s">
        <v>8224</v>
      </c>
      <c r="H492" t="s">
        <v>8246</v>
      </c>
      <c r="I492">
        <v>1417737781</v>
      </c>
      <c r="J492" s="11">
        <f>(((I492/60)/60)/24)+DATE(1970,1,1)+(-8/24)</f>
        <v>41977.668761574074</v>
      </c>
      <c r="K492">
        <v>1415145781</v>
      </c>
      <c r="L492" s="11">
        <f>(((K492/60)/60)/24)+DATE(1970,1,1)+(-8/24)</f>
        <v>41947.668761574074</v>
      </c>
      <c r="M492" t="b">
        <v>0</v>
      </c>
      <c r="N492">
        <v>7</v>
      </c>
      <c r="O492" t="b">
        <v>0</v>
      </c>
      <c r="P492" t="s">
        <v>8272</v>
      </c>
      <c r="Q492" s="6">
        <f>E492/D492</f>
        <v>0.34</v>
      </c>
      <c r="R492" s="7">
        <f>IFERROR(E492/N492,"N/A")</f>
        <v>121.42857142857143</v>
      </c>
      <c r="S492" t="str">
        <f>LEFT(P492,SEARCH("/",P492,1)-1)</f>
        <v>technology</v>
      </c>
      <c r="T492" t="str">
        <f>RIGHT(P492,(LEN(P492)-SEARCH("/",P492)))</f>
        <v>web</v>
      </c>
      <c r="Y492">
        <f t="shared" si="18"/>
        <v>11</v>
      </c>
      <c r="Z492">
        <f t="shared" si="19"/>
        <v>14</v>
      </c>
    </row>
    <row r="493" spans="1:26" ht="43.2" x14ac:dyDescent="0.3">
      <c r="A493">
        <v>3851</v>
      </c>
      <c r="B493" s="3" t="s">
        <v>3848</v>
      </c>
      <c r="C493" s="3" t="s">
        <v>7960</v>
      </c>
      <c r="D493">
        <v>2500</v>
      </c>
      <c r="E493">
        <v>852</v>
      </c>
      <c r="F493" t="s">
        <v>8221</v>
      </c>
      <c r="G493" t="s">
        <v>8225</v>
      </c>
      <c r="H493" t="s">
        <v>8247</v>
      </c>
      <c r="I493">
        <v>1437129179</v>
      </c>
      <c r="J493" s="11">
        <f>(((I493/60)/60)/24)+DATE(1970,1,1)+(-8/24)</f>
        <v>42202.10623842592</v>
      </c>
      <c r="K493">
        <v>1434537179</v>
      </c>
      <c r="L493" s="11">
        <f>(((K493/60)/60)/24)+DATE(1970,1,1)+(-8/24)</f>
        <v>42172.10623842592</v>
      </c>
      <c r="M493" t="b">
        <v>1</v>
      </c>
      <c r="N493">
        <v>24</v>
      </c>
      <c r="O493" t="b">
        <v>0</v>
      </c>
      <c r="P493" t="s">
        <v>8271</v>
      </c>
      <c r="Q493" s="6">
        <f>E493/D493</f>
        <v>0.34079999999999999</v>
      </c>
      <c r="R493" s="7">
        <f>IFERROR(E493/N493,"N/A")</f>
        <v>35.5</v>
      </c>
      <c r="S493" t="str">
        <f>LEFT(P493,SEARCH("/",P493,1)-1)</f>
        <v>theater</v>
      </c>
      <c r="T493" t="str">
        <f>RIGHT(P493,(LEN(P493)-SEARCH("/",P493)))</f>
        <v>plays</v>
      </c>
      <c r="Y493">
        <f t="shared" si="18"/>
        <v>8</v>
      </c>
      <c r="Z493">
        <f t="shared" si="19"/>
        <v>13</v>
      </c>
    </row>
    <row r="494" spans="1:26" ht="43.2" x14ac:dyDescent="0.3">
      <c r="A494">
        <v>3914</v>
      </c>
      <c r="B494" s="3" t="s">
        <v>3911</v>
      </c>
      <c r="C494" s="3" t="s">
        <v>8022</v>
      </c>
      <c r="D494">
        <v>2500</v>
      </c>
      <c r="E494">
        <v>909</v>
      </c>
      <c r="F494" t="s">
        <v>8221</v>
      </c>
      <c r="G494" t="s">
        <v>8225</v>
      </c>
      <c r="H494" t="s">
        <v>8247</v>
      </c>
      <c r="I494">
        <v>1431298740</v>
      </c>
      <c r="J494" s="11">
        <f>(((I494/60)/60)/24)+DATE(1970,1,1)+(-8/24)</f>
        <v>42134.624305555553</v>
      </c>
      <c r="K494">
        <v>1429558756</v>
      </c>
      <c r="L494" s="11">
        <f>(((K494/60)/60)/24)+DATE(1970,1,1)+(-8/24)</f>
        <v>42114.485601851848</v>
      </c>
      <c r="M494" t="b">
        <v>0</v>
      </c>
      <c r="N494">
        <v>27</v>
      </c>
      <c r="O494" t="b">
        <v>0</v>
      </c>
      <c r="P494" t="s">
        <v>8271</v>
      </c>
      <c r="Q494" s="6">
        <f>E494/D494</f>
        <v>0.36359999999999998</v>
      </c>
      <c r="R494" s="7">
        <f>IFERROR(E494/N494,"N/A")</f>
        <v>33.666666666666664</v>
      </c>
      <c r="S494" t="str">
        <f>LEFT(P494,SEARCH("/",P494,1)-1)</f>
        <v>theater</v>
      </c>
      <c r="T494" t="str">
        <f>RIGHT(P494,(LEN(P494)-SEARCH("/",P494)))</f>
        <v>plays</v>
      </c>
      <c r="Y494">
        <f t="shared" si="18"/>
        <v>8</v>
      </c>
      <c r="Z494">
        <f t="shared" si="19"/>
        <v>13</v>
      </c>
    </row>
    <row r="495" spans="1:26" ht="57.6" x14ac:dyDescent="0.3">
      <c r="A495">
        <v>2873</v>
      </c>
      <c r="B495" s="3" t="s">
        <v>2873</v>
      </c>
      <c r="C495" s="3" t="s">
        <v>6983</v>
      </c>
      <c r="D495">
        <v>2500</v>
      </c>
      <c r="E495">
        <v>953</v>
      </c>
      <c r="F495" t="s">
        <v>8221</v>
      </c>
      <c r="G495" t="s">
        <v>8224</v>
      </c>
      <c r="H495" t="s">
        <v>8246</v>
      </c>
      <c r="I495">
        <v>1422473831</v>
      </c>
      <c r="J495" s="11">
        <f>(((I495/60)/60)/24)+DATE(1970,1,1)+(-8/24)</f>
        <v>42032.484155092585</v>
      </c>
      <c r="K495">
        <v>1419881831</v>
      </c>
      <c r="L495" s="11">
        <f>(((K495/60)/60)/24)+DATE(1970,1,1)+(-8/24)</f>
        <v>42002.484155092585</v>
      </c>
      <c r="M495" t="b">
        <v>0</v>
      </c>
      <c r="N495">
        <v>8</v>
      </c>
      <c r="O495" t="b">
        <v>0</v>
      </c>
      <c r="P495" t="s">
        <v>8271</v>
      </c>
      <c r="Q495" s="6">
        <f>E495/D495</f>
        <v>0.38119999999999998</v>
      </c>
      <c r="R495" s="7">
        <f>IFERROR(E495/N495,"N/A")</f>
        <v>119.125</v>
      </c>
      <c r="S495" t="str">
        <f>LEFT(P495,SEARCH("/",P495,1)-1)</f>
        <v>theater</v>
      </c>
      <c r="T495" t="str">
        <f>RIGHT(P495,(LEN(P495)-SEARCH("/",P495)))</f>
        <v>plays</v>
      </c>
      <c r="Y495">
        <f t="shared" si="18"/>
        <v>8</v>
      </c>
      <c r="Z495">
        <f t="shared" si="19"/>
        <v>13</v>
      </c>
    </row>
    <row r="496" spans="1:26" ht="43.2" x14ac:dyDescent="0.3">
      <c r="A496">
        <v>1774</v>
      </c>
      <c r="B496" s="3" t="s">
        <v>1775</v>
      </c>
      <c r="C496" s="3" t="s">
        <v>5884</v>
      </c>
      <c r="D496">
        <v>2500</v>
      </c>
      <c r="E496">
        <v>1148</v>
      </c>
      <c r="F496" t="s">
        <v>8221</v>
      </c>
      <c r="G496" t="s">
        <v>8224</v>
      </c>
      <c r="H496" t="s">
        <v>8246</v>
      </c>
      <c r="I496">
        <v>1417273140</v>
      </c>
      <c r="J496" s="11">
        <f>(((I496/60)/60)/24)+DATE(1970,1,1)+(-8/24)</f>
        <v>41972.290972222218</v>
      </c>
      <c r="K496">
        <v>1413609292</v>
      </c>
      <c r="L496" s="11">
        <f>(((K496/60)/60)/24)+DATE(1970,1,1)+(-8/24)</f>
        <v>41929.885324074072</v>
      </c>
      <c r="M496" t="b">
        <v>1</v>
      </c>
      <c r="N496">
        <v>13</v>
      </c>
      <c r="O496" t="b">
        <v>0</v>
      </c>
      <c r="P496" t="s">
        <v>8285</v>
      </c>
      <c r="Q496" s="6">
        <f>E496/D496</f>
        <v>0.4592</v>
      </c>
      <c r="R496" s="7">
        <f>IFERROR(E496/N496,"N/A")</f>
        <v>88.307692307692307</v>
      </c>
      <c r="S496" t="str">
        <f>LEFT(P496,SEARCH("/",P496,1)-1)</f>
        <v>photography</v>
      </c>
      <c r="T496" t="str">
        <f>RIGHT(P496,(LEN(P496)-SEARCH("/",P496)))</f>
        <v>photobooks</v>
      </c>
      <c r="Y496">
        <f t="shared" si="18"/>
        <v>12</v>
      </c>
      <c r="Z496">
        <f t="shared" si="19"/>
        <v>22</v>
      </c>
    </row>
    <row r="497" spans="1:26" ht="43.2" x14ac:dyDescent="0.3">
      <c r="A497">
        <v>977</v>
      </c>
      <c r="B497" s="3" t="s">
        <v>978</v>
      </c>
      <c r="C497" s="3" t="s">
        <v>5087</v>
      </c>
      <c r="D497">
        <v>2700</v>
      </c>
      <c r="E497">
        <v>909</v>
      </c>
      <c r="F497" t="s">
        <v>8221</v>
      </c>
      <c r="G497" t="s">
        <v>8239</v>
      </c>
      <c r="H497" t="s">
        <v>8249</v>
      </c>
      <c r="I497">
        <v>1456094197</v>
      </c>
      <c r="J497" s="11">
        <f>(((I497/60)/60)/24)+DATE(1970,1,1)+(-8/24)</f>
        <v>42421.608761574076</v>
      </c>
      <c r="K497">
        <v>1453502197</v>
      </c>
      <c r="L497" s="11">
        <f>(((K497/60)/60)/24)+DATE(1970,1,1)+(-8/24)</f>
        <v>42391.608761574076</v>
      </c>
      <c r="M497" t="b">
        <v>0</v>
      </c>
      <c r="N497">
        <v>12</v>
      </c>
      <c r="O497" t="b">
        <v>0</v>
      </c>
      <c r="P497" t="s">
        <v>8273</v>
      </c>
      <c r="Q497" s="6">
        <f>E497/D497</f>
        <v>0.33666666666666667</v>
      </c>
      <c r="R497" s="7">
        <f>IFERROR(E497/N497,"N/A")</f>
        <v>75.75</v>
      </c>
      <c r="S497" t="str">
        <f>LEFT(P497,SEARCH("/",P497,1)-1)</f>
        <v>technology</v>
      </c>
      <c r="T497" t="str">
        <f>RIGHT(P497,(LEN(P497)-SEARCH("/",P497)))</f>
        <v>wearables</v>
      </c>
      <c r="Y497">
        <f t="shared" si="18"/>
        <v>11</v>
      </c>
      <c r="Z497">
        <f t="shared" si="19"/>
        <v>20</v>
      </c>
    </row>
    <row r="498" spans="1:26" ht="43.2" x14ac:dyDescent="0.3">
      <c r="A498">
        <v>1439</v>
      </c>
      <c r="B498" s="3" t="s">
        <v>1440</v>
      </c>
      <c r="C498" s="3" t="s">
        <v>5549</v>
      </c>
      <c r="D498">
        <v>2725</v>
      </c>
      <c r="E498">
        <v>180</v>
      </c>
      <c r="F498" t="s">
        <v>8221</v>
      </c>
      <c r="G498" t="s">
        <v>8229</v>
      </c>
      <c r="H498" t="s">
        <v>8251</v>
      </c>
      <c r="I498">
        <v>1425758101</v>
      </c>
      <c r="J498" s="11">
        <f>(((I498/60)/60)/24)+DATE(1970,1,1)+(-8/24)</f>
        <v>42070.496539351843</v>
      </c>
      <c r="K498">
        <v>1423166101</v>
      </c>
      <c r="L498" s="11">
        <f>(((K498/60)/60)/24)+DATE(1970,1,1)+(-8/24)</f>
        <v>42040.496539351843</v>
      </c>
      <c r="M498" t="b">
        <v>0</v>
      </c>
      <c r="N498">
        <v>6</v>
      </c>
      <c r="O498" t="b">
        <v>0</v>
      </c>
      <c r="P498" t="s">
        <v>8287</v>
      </c>
      <c r="Q498" s="6">
        <f>E498/D498</f>
        <v>6.6055045871559637E-2</v>
      </c>
      <c r="R498" s="7">
        <f>IFERROR(E498/N498,"N/A")</f>
        <v>30</v>
      </c>
      <c r="S498" t="str">
        <f>LEFT(P498,SEARCH("/",P498,1)-1)</f>
        <v>publishing</v>
      </c>
      <c r="T498" t="str">
        <f>RIGHT(P498,(LEN(P498)-SEARCH("/",P498)))</f>
        <v>translations</v>
      </c>
      <c r="Y498">
        <f t="shared" si="18"/>
        <v>11</v>
      </c>
      <c r="Z498">
        <f t="shared" si="19"/>
        <v>23</v>
      </c>
    </row>
    <row r="499" spans="1:26" ht="43.2" x14ac:dyDescent="0.3">
      <c r="A499">
        <v>939</v>
      </c>
      <c r="B499" s="3" t="s">
        <v>940</v>
      </c>
      <c r="C499" s="3" t="s">
        <v>5049</v>
      </c>
      <c r="D499">
        <v>2750</v>
      </c>
      <c r="E499">
        <v>40</v>
      </c>
      <c r="F499" t="s">
        <v>8221</v>
      </c>
      <c r="G499" t="s">
        <v>8224</v>
      </c>
      <c r="H499" t="s">
        <v>8246</v>
      </c>
      <c r="I499">
        <v>1372622280</v>
      </c>
      <c r="J499" s="11">
        <f>(((I499/60)/60)/24)+DATE(1970,1,1)+(-8/24)</f>
        <v>41455.498611111107</v>
      </c>
      <c r="K499">
        <v>1369246738</v>
      </c>
      <c r="L499" s="11">
        <f>(((K499/60)/60)/24)+DATE(1970,1,1)+(-8/24)</f>
        <v>41416.429837962962</v>
      </c>
      <c r="M499" t="b">
        <v>0</v>
      </c>
      <c r="N499">
        <v>2</v>
      </c>
      <c r="O499" t="b">
        <v>0</v>
      </c>
      <c r="P499" t="s">
        <v>8278</v>
      </c>
      <c r="Q499" s="6">
        <f>E499/D499</f>
        <v>1.4545454545454545E-2</v>
      </c>
      <c r="R499" s="7">
        <f>IFERROR(E499/N499,"N/A")</f>
        <v>20</v>
      </c>
      <c r="S499" t="str">
        <f>LEFT(P499,SEARCH("/",P499,1)-1)</f>
        <v>music</v>
      </c>
      <c r="T499" t="str">
        <f>RIGHT(P499,(LEN(P499)-SEARCH("/",P499)))</f>
        <v>jazz</v>
      </c>
      <c r="Y499">
        <f t="shared" si="18"/>
        <v>6</v>
      </c>
      <c r="Z499">
        <f t="shared" si="19"/>
        <v>10</v>
      </c>
    </row>
    <row r="500" spans="1:26" ht="43.2" x14ac:dyDescent="0.3">
      <c r="A500">
        <v>4074</v>
      </c>
      <c r="B500" s="3" t="s">
        <v>4070</v>
      </c>
      <c r="C500" s="3" t="s">
        <v>8177</v>
      </c>
      <c r="D500">
        <v>2750</v>
      </c>
      <c r="E500">
        <v>735</v>
      </c>
      <c r="F500" t="s">
        <v>8221</v>
      </c>
      <c r="G500" t="s">
        <v>8225</v>
      </c>
      <c r="H500" t="s">
        <v>8247</v>
      </c>
      <c r="I500">
        <v>1446732975</v>
      </c>
      <c r="J500" s="11">
        <f>(((I500/60)/60)/24)+DATE(1970,1,1)+(-8/24)</f>
        <v>42313.261284722219</v>
      </c>
      <c r="K500">
        <v>1444137375</v>
      </c>
      <c r="L500" s="11">
        <f>(((K500/60)/60)/24)+DATE(1970,1,1)+(-8/24)</f>
        <v>42283.219618055555</v>
      </c>
      <c r="M500" t="b">
        <v>0</v>
      </c>
      <c r="N500">
        <v>21</v>
      </c>
      <c r="O500" t="b">
        <v>0</v>
      </c>
      <c r="P500" t="s">
        <v>8271</v>
      </c>
      <c r="Q500" s="6">
        <f>E500/D500</f>
        <v>0.26727272727272727</v>
      </c>
      <c r="R500" s="7">
        <f>IFERROR(E500/N500,"N/A")</f>
        <v>35</v>
      </c>
      <c r="S500" t="str">
        <f>LEFT(P500,SEARCH("/",P500,1)-1)</f>
        <v>theater</v>
      </c>
      <c r="T500" t="str">
        <f>RIGHT(P500,(LEN(P500)-SEARCH("/",P500)))</f>
        <v>plays</v>
      </c>
      <c r="Y500">
        <f t="shared" si="18"/>
        <v>8</v>
      </c>
      <c r="Z500">
        <f t="shared" si="19"/>
        <v>13</v>
      </c>
    </row>
    <row r="501" spans="1:26" ht="43.2" x14ac:dyDescent="0.3">
      <c r="A501">
        <v>162</v>
      </c>
      <c r="B501" s="3" t="s">
        <v>164</v>
      </c>
      <c r="C501" s="3" t="s">
        <v>4272</v>
      </c>
      <c r="D501">
        <v>2800</v>
      </c>
      <c r="E501">
        <v>435</v>
      </c>
      <c r="F501" t="s">
        <v>8221</v>
      </c>
      <c r="G501" t="s">
        <v>8224</v>
      </c>
      <c r="H501" t="s">
        <v>8246</v>
      </c>
      <c r="I501">
        <v>1408232520</v>
      </c>
      <c r="J501" s="11">
        <f>(((I501/60)/60)/24)+DATE(1970,1,1)+(-8/24)</f>
        <v>41867.654166666667</v>
      </c>
      <c r="K501">
        <v>1405393356</v>
      </c>
      <c r="L501" s="11">
        <f>(((K501/60)/60)/24)+DATE(1970,1,1)+(-8/24)</f>
        <v>41834.79347222222</v>
      </c>
      <c r="M501" t="b">
        <v>0</v>
      </c>
      <c r="N501">
        <v>10</v>
      </c>
      <c r="O501" t="b">
        <v>0</v>
      </c>
      <c r="P501" t="s">
        <v>8268</v>
      </c>
      <c r="Q501" s="6">
        <f>E501/D501</f>
        <v>0.15535714285714286</v>
      </c>
      <c r="R501" s="7">
        <f>IFERROR(E501/N501,"N/A")</f>
        <v>43.5</v>
      </c>
      <c r="S501" t="str">
        <f>LEFT(P501,SEARCH("/",P501,1)-1)</f>
        <v>film &amp; video</v>
      </c>
      <c r="T501" t="str">
        <f>RIGHT(P501,(LEN(P501)-SEARCH("/",P501)))</f>
        <v>drama</v>
      </c>
      <c r="Y501">
        <f t="shared" si="18"/>
        <v>13</v>
      </c>
      <c r="Z501">
        <f t="shared" si="19"/>
        <v>18</v>
      </c>
    </row>
    <row r="502" spans="1:26" ht="43.2" x14ac:dyDescent="0.3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 s="11">
        <f>(((I502/60)/60)/24)+DATE(1970,1,1)+(-8/24)</f>
        <v>42443.624999999993</v>
      </c>
      <c r="K502">
        <v>1452842511</v>
      </c>
      <c r="L502" s="11">
        <f>(((K502/60)/60)/24)+DATE(1970,1,1)+(-8/24)</f>
        <v>42383.973506944443</v>
      </c>
      <c r="M502" t="b">
        <v>0</v>
      </c>
      <c r="N502">
        <v>1</v>
      </c>
      <c r="O502" t="b">
        <v>0</v>
      </c>
      <c r="P502" t="s">
        <v>8272</v>
      </c>
      <c r="Q502" s="6">
        <f>E502/D502</f>
        <v>2.0000000000000001E-4</v>
      </c>
      <c r="R502" s="7">
        <f>IFERROR(E502/N502,"N/A")</f>
        <v>90</v>
      </c>
      <c r="S502" t="str">
        <f>LEFT(P502,SEARCH("/",P502,1)-1)</f>
        <v>technology</v>
      </c>
      <c r="T502" t="str">
        <f>RIGHT(P502,(LEN(P502)-SEARCH("/",P502)))</f>
        <v>web</v>
      </c>
      <c r="Y502">
        <f t="shared" si="18"/>
        <v>11</v>
      </c>
      <c r="Z502">
        <f t="shared" si="19"/>
        <v>14</v>
      </c>
    </row>
    <row r="503" spans="1:26" ht="28.8" x14ac:dyDescent="0.3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 s="11">
        <f>(((I503/60)/60)/24)+DATE(1970,1,1)+(-8/24)</f>
        <v>42061.595243055555</v>
      </c>
      <c r="K503">
        <v>1422397029</v>
      </c>
      <c r="L503" s="11">
        <f>(((K503/60)/60)/24)+DATE(1970,1,1)+(-8/24)</f>
        <v>42031.595243055555</v>
      </c>
      <c r="M503" t="b">
        <v>0</v>
      </c>
      <c r="N503">
        <v>1</v>
      </c>
      <c r="O503" t="b">
        <v>0</v>
      </c>
      <c r="P503" t="s">
        <v>8272</v>
      </c>
      <c r="Q503" s="6">
        <f>E503/D503</f>
        <v>2.0000000000000001E-4</v>
      </c>
      <c r="R503" s="7">
        <f>IFERROR(E503/N503,"N/A")</f>
        <v>1</v>
      </c>
      <c r="S503" t="str">
        <f>LEFT(P503,SEARCH("/",P503,1)-1)</f>
        <v>technology</v>
      </c>
      <c r="T503" t="str">
        <f>RIGHT(P503,(LEN(P503)-SEARCH("/",P503)))</f>
        <v>web</v>
      </c>
      <c r="Y503">
        <f t="shared" si="18"/>
        <v>11</v>
      </c>
      <c r="Z503">
        <f t="shared" si="19"/>
        <v>14</v>
      </c>
    </row>
    <row r="504" spans="1:26" ht="43.2" x14ac:dyDescent="0.3">
      <c r="A504">
        <v>1500</v>
      </c>
      <c r="B504" s="3" t="s">
        <v>1501</v>
      </c>
      <c r="C504" s="3" t="s">
        <v>5610</v>
      </c>
      <c r="D504">
        <v>2800</v>
      </c>
      <c r="E504">
        <v>701</v>
      </c>
      <c r="F504" t="s">
        <v>8221</v>
      </c>
      <c r="G504" t="s">
        <v>8224</v>
      </c>
      <c r="H504" t="s">
        <v>8246</v>
      </c>
      <c r="I504">
        <v>1367444557</v>
      </c>
      <c r="J504" s="11">
        <f>(((I504/60)/60)/24)+DATE(1970,1,1)+(-8/24)</f>
        <v>41395.57126157407</v>
      </c>
      <c r="K504">
        <v>1364852557</v>
      </c>
      <c r="L504" s="11">
        <f>(((K504/60)/60)/24)+DATE(1970,1,1)+(-8/24)</f>
        <v>41365.57126157407</v>
      </c>
      <c r="M504" t="b">
        <v>0</v>
      </c>
      <c r="N504">
        <v>15</v>
      </c>
      <c r="O504" t="b">
        <v>0</v>
      </c>
      <c r="P504" t="s">
        <v>8275</v>
      </c>
      <c r="Q504" s="6">
        <f>E504/D504</f>
        <v>0.25035714285714283</v>
      </c>
      <c r="R504" s="7">
        <f>IFERROR(E504/N504,"N/A")</f>
        <v>46.733333333333334</v>
      </c>
      <c r="S504" t="str">
        <f>LEFT(P504,SEARCH("/",P504,1)-1)</f>
        <v>publishing</v>
      </c>
      <c r="T504" t="str">
        <f>RIGHT(P504,(LEN(P504)-SEARCH("/",P504)))</f>
        <v>fiction</v>
      </c>
      <c r="Y504">
        <f t="shared" si="18"/>
        <v>11</v>
      </c>
      <c r="Z504">
        <f t="shared" si="19"/>
        <v>18</v>
      </c>
    </row>
    <row r="505" spans="1:26" ht="57.6" x14ac:dyDescent="0.3">
      <c r="A505">
        <v>3969</v>
      </c>
      <c r="B505" s="3" t="s">
        <v>3966</v>
      </c>
      <c r="C505" s="3" t="s">
        <v>8076</v>
      </c>
      <c r="D505">
        <v>2825</v>
      </c>
      <c r="E505">
        <v>211</v>
      </c>
      <c r="F505" t="s">
        <v>8221</v>
      </c>
      <c r="G505" t="s">
        <v>8224</v>
      </c>
      <c r="H505" t="s">
        <v>8246</v>
      </c>
      <c r="I505">
        <v>1472442900</v>
      </c>
      <c r="J505" s="11">
        <f>(((I505/60)/60)/24)+DATE(1970,1,1)+(-8/24)</f>
        <v>42610.829861111109</v>
      </c>
      <c r="K505">
        <v>1471638646</v>
      </c>
      <c r="L505" s="11">
        <f>(((K505/60)/60)/24)+DATE(1970,1,1)+(-8/24)</f>
        <v>42601.521365740737</v>
      </c>
      <c r="M505" t="b">
        <v>0</v>
      </c>
      <c r="N505">
        <v>6</v>
      </c>
      <c r="O505" t="b">
        <v>0</v>
      </c>
      <c r="P505" t="s">
        <v>8271</v>
      </c>
      <c r="Q505" s="6">
        <f>E505/D505</f>
        <v>7.4690265486725665E-2</v>
      </c>
      <c r="R505" s="7">
        <f>IFERROR(E505/N505,"N/A")</f>
        <v>35.166666666666664</v>
      </c>
      <c r="S505" t="str">
        <f>LEFT(P505,SEARCH("/",P505,1)-1)</f>
        <v>theater</v>
      </c>
      <c r="T505" t="str">
        <f>RIGHT(P505,(LEN(P505)-SEARCH("/",P505)))</f>
        <v>plays</v>
      </c>
      <c r="Y505">
        <f t="shared" si="18"/>
        <v>8</v>
      </c>
      <c r="Z505">
        <f t="shared" si="19"/>
        <v>13</v>
      </c>
    </row>
    <row r="506" spans="1:26" ht="43.2" x14ac:dyDescent="0.3">
      <c r="A506">
        <v>1722</v>
      </c>
      <c r="B506" s="3" t="s">
        <v>1723</v>
      </c>
      <c r="C506" s="3" t="s">
        <v>5832</v>
      </c>
      <c r="D506">
        <v>2880</v>
      </c>
      <c r="E506">
        <v>1</v>
      </c>
      <c r="F506" t="s">
        <v>8221</v>
      </c>
      <c r="G506" t="s">
        <v>8224</v>
      </c>
      <c r="H506" t="s">
        <v>8246</v>
      </c>
      <c r="I506">
        <v>1459642200</v>
      </c>
      <c r="J506" s="11">
        <f>(((I506/60)/60)/24)+DATE(1970,1,1)+(-8/24)</f>
        <v>42462.673611111109</v>
      </c>
      <c r="K506">
        <v>1456441429</v>
      </c>
      <c r="L506" s="11">
        <f>(((K506/60)/60)/24)+DATE(1970,1,1)+(-8/24)</f>
        <v>42425.627650462957</v>
      </c>
      <c r="M506" t="b">
        <v>0</v>
      </c>
      <c r="N506">
        <v>1</v>
      </c>
      <c r="O506" t="b">
        <v>0</v>
      </c>
      <c r="P506" t="s">
        <v>8293</v>
      </c>
      <c r="Q506" s="6">
        <f>E506/D506</f>
        <v>3.4722222222222224E-4</v>
      </c>
      <c r="R506" s="7">
        <f>IFERROR(E506/N506,"N/A")</f>
        <v>1</v>
      </c>
      <c r="S506" t="str">
        <f>LEFT(P506,SEARCH("/",P506,1)-1)</f>
        <v>music</v>
      </c>
      <c r="T506" t="str">
        <f>RIGHT(P506,(LEN(P506)-SEARCH("/",P506)))</f>
        <v>faith</v>
      </c>
      <c r="Y506">
        <f t="shared" si="18"/>
        <v>6</v>
      </c>
      <c r="Z506">
        <f t="shared" si="19"/>
        <v>11</v>
      </c>
    </row>
    <row r="507" spans="1:26" ht="43.2" x14ac:dyDescent="0.3">
      <c r="A507">
        <v>3937</v>
      </c>
      <c r="B507" s="3" t="s">
        <v>3934</v>
      </c>
      <c r="C507" s="3" t="s">
        <v>8045</v>
      </c>
      <c r="D507">
        <v>2885</v>
      </c>
      <c r="E507">
        <v>2485</v>
      </c>
      <c r="F507" t="s">
        <v>8221</v>
      </c>
      <c r="G507" t="s">
        <v>8224</v>
      </c>
      <c r="H507" t="s">
        <v>8246</v>
      </c>
      <c r="I507">
        <v>1468249760</v>
      </c>
      <c r="J507" s="11">
        <f>(((I507/60)/60)/24)+DATE(1970,1,1)+(-8/24)</f>
        <v>42562.298148148147</v>
      </c>
      <c r="K507">
        <v>1465830560</v>
      </c>
      <c r="L507" s="11">
        <f>(((K507/60)/60)/24)+DATE(1970,1,1)+(-8/24)</f>
        <v>42534.298148148147</v>
      </c>
      <c r="M507" t="b">
        <v>0</v>
      </c>
      <c r="N507">
        <v>10</v>
      </c>
      <c r="O507" t="b">
        <v>0</v>
      </c>
      <c r="P507" t="s">
        <v>8271</v>
      </c>
      <c r="Q507" s="6">
        <f>E507/D507</f>
        <v>0.86135181975736563</v>
      </c>
      <c r="R507" s="7">
        <f>IFERROR(E507/N507,"N/A")</f>
        <v>248.5</v>
      </c>
      <c r="S507" t="str">
        <f>LEFT(P507,SEARCH("/",P507,1)-1)</f>
        <v>theater</v>
      </c>
      <c r="T507" t="str">
        <f>RIGHT(P507,(LEN(P507)-SEARCH("/",P507)))</f>
        <v>plays</v>
      </c>
      <c r="Y507">
        <f t="shared" si="18"/>
        <v>8</v>
      </c>
      <c r="Z507">
        <f t="shared" si="19"/>
        <v>13</v>
      </c>
    </row>
    <row r="508" spans="1:26" ht="43.2" x14ac:dyDescent="0.3">
      <c r="A508">
        <v>2865</v>
      </c>
      <c r="B508" s="3" t="s">
        <v>2865</v>
      </c>
      <c r="C508" s="3" t="s">
        <v>6975</v>
      </c>
      <c r="D508">
        <v>2888</v>
      </c>
      <c r="E508">
        <v>0</v>
      </c>
      <c r="F508" t="s">
        <v>8221</v>
      </c>
      <c r="G508" t="s">
        <v>8224</v>
      </c>
      <c r="H508" t="s">
        <v>8246</v>
      </c>
      <c r="I508">
        <v>1420512259</v>
      </c>
      <c r="J508" s="11">
        <f>(((I508/60)/60)/24)+DATE(1970,1,1)+(-8/24)</f>
        <v>42009.780775462961</v>
      </c>
      <c r="K508">
        <v>1415328259</v>
      </c>
      <c r="L508" s="11">
        <f>(((K508/60)/60)/24)+DATE(1970,1,1)+(-8/24)</f>
        <v>41949.780775462961</v>
      </c>
      <c r="M508" t="b">
        <v>0</v>
      </c>
      <c r="N508">
        <v>0</v>
      </c>
      <c r="O508" t="b">
        <v>0</v>
      </c>
      <c r="P508" t="s">
        <v>8271</v>
      </c>
      <c r="Q508" s="6">
        <f>E508/D508</f>
        <v>0</v>
      </c>
      <c r="R508" s="7" t="str">
        <f>IFERROR(E508/N508,"N/A")</f>
        <v>N/A</v>
      </c>
      <c r="S508" t="str">
        <f>LEFT(P508,SEARCH("/",P508,1)-1)</f>
        <v>theater</v>
      </c>
      <c r="T508" t="str">
        <f>RIGHT(P508,(LEN(P508)-SEARCH("/",P508)))</f>
        <v>plays</v>
      </c>
      <c r="Y508">
        <f t="shared" si="18"/>
        <v>8</v>
      </c>
      <c r="Z508">
        <f t="shared" si="19"/>
        <v>13</v>
      </c>
    </row>
    <row r="509" spans="1:26" ht="28.8" x14ac:dyDescent="0.3">
      <c r="A509">
        <v>907</v>
      </c>
      <c r="B509" s="3" t="s">
        <v>908</v>
      </c>
      <c r="C509" s="3" t="s">
        <v>5017</v>
      </c>
      <c r="D509">
        <v>2900</v>
      </c>
      <c r="E509">
        <v>0</v>
      </c>
      <c r="F509" t="s">
        <v>8221</v>
      </c>
      <c r="G509" t="s">
        <v>8224</v>
      </c>
      <c r="H509" t="s">
        <v>8246</v>
      </c>
      <c r="I509">
        <v>1315715823</v>
      </c>
      <c r="J509" s="11">
        <f>(((I509/60)/60)/24)+DATE(1970,1,1)+(-8/24)</f>
        <v>40796.8590625</v>
      </c>
      <c r="K509">
        <v>1313123823</v>
      </c>
      <c r="L509" s="11">
        <f>(((K509/60)/60)/24)+DATE(1970,1,1)+(-8/24)</f>
        <v>40766.8590625</v>
      </c>
      <c r="M509" t="b">
        <v>0</v>
      </c>
      <c r="N509">
        <v>0</v>
      </c>
      <c r="O509" t="b">
        <v>0</v>
      </c>
      <c r="P509" t="s">
        <v>8278</v>
      </c>
      <c r="Q509" s="6">
        <f>E509/D509</f>
        <v>0</v>
      </c>
      <c r="R509" s="7" t="str">
        <f>IFERROR(E509/N509,"N/A")</f>
        <v>N/A</v>
      </c>
      <c r="S509" t="str">
        <f>LEFT(P509,SEARCH("/",P509,1)-1)</f>
        <v>music</v>
      </c>
      <c r="T509" t="str">
        <f>RIGHT(P509,(LEN(P509)-SEARCH("/",P509)))</f>
        <v>jazz</v>
      </c>
      <c r="Y509">
        <f t="shared" si="18"/>
        <v>6</v>
      </c>
      <c r="Z509">
        <f t="shared" si="19"/>
        <v>10</v>
      </c>
    </row>
    <row r="510" spans="1:26" ht="43.2" x14ac:dyDescent="0.3">
      <c r="A510">
        <v>1490</v>
      </c>
      <c r="B510" s="3" t="s">
        <v>1491</v>
      </c>
      <c r="C510" s="3" t="s">
        <v>5600</v>
      </c>
      <c r="D510">
        <v>2900</v>
      </c>
      <c r="E510">
        <v>895</v>
      </c>
      <c r="F510" t="s">
        <v>8221</v>
      </c>
      <c r="G510" t="s">
        <v>8224</v>
      </c>
      <c r="H510" t="s">
        <v>8246</v>
      </c>
      <c r="I510">
        <v>1380720474</v>
      </c>
      <c r="J510" s="11">
        <f>(((I510/60)/60)/24)+DATE(1970,1,1)+(-8/24)</f>
        <v>41549.227708333332</v>
      </c>
      <c r="K510">
        <v>1378214874</v>
      </c>
      <c r="L510" s="11">
        <f>(((K510/60)/60)/24)+DATE(1970,1,1)+(-8/24)</f>
        <v>41520.227708333332</v>
      </c>
      <c r="M510" t="b">
        <v>0</v>
      </c>
      <c r="N510">
        <v>19</v>
      </c>
      <c r="O510" t="b">
        <v>0</v>
      </c>
      <c r="P510" t="s">
        <v>8275</v>
      </c>
      <c r="Q510" s="6">
        <f>E510/D510</f>
        <v>0.30862068965517242</v>
      </c>
      <c r="R510" s="7">
        <f>IFERROR(E510/N510,"N/A")</f>
        <v>47.10526315789474</v>
      </c>
      <c r="S510" t="str">
        <f>LEFT(P510,SEARCH("/",P510,1)-1)</f>
        <v>publishing</v>
      </c>
      <c r="T510" t="str">
        <f>RIGHT(P510,(LEN(P510)-SEARCH("/",P510)))</f>
        <v>fiction</v>
      </c>
      <c r="Y510">
        <f t="shared" si="18"/>
        <v>11</v>
      </c>
      <c r="Z510">
        <f t="shared" si="19"/>
        <v>18</v>
      </c>
    </row>
    <row r="511" spans="1:26" ht="43.2" x14ac:dyDescent="0.3">
      <c r="A511">
        <v>229</v>
      </c>
      <c r="B511" s="3" t="s">
        <v>231</v>
      </c>
      <c r="C511" s="3" t="s">
        <v>4339</v>
      </c>
      <c r="D511">
        <v>3000</v>
      </c>
      <c r="E511">
        <v>0</v>
      </c>
      <c r="F511" t="s">
        <v>8221</v>
      </c>
      <c r="G511" t="s">
        <v>8236</v>
      </c>
      <c r="H511" t="s">
        <v>8249</v>
      </c>
      <c r="I511">
        <v>1455402297</v>
      </c>
      <c r="J511" s="11">
        <f>(((I511/60)/60)/24)+DATE(1970,1,1)+(-8/24)</f>
        <v>42413.600659722222</v>
      </c>
      <c r="K511">
        <v>1452810297</v>
      </c>
      <c r="L511" s="11">
        <f>(((K511/60)/60)/24)+DATE(1970,1,1)+(-8/24)</f>
        <v>42383.600659722222</v>
      </c>
      <c r="M511" t="b">
        <v>0</v>
      </c>
      <c r="N511">
        <v>0</v>
      </c>
      <c r="O511" t="b">
        <v>0</v>
      </c>
      <c r="P511" t="s">
        <v>8268</v>
      </c>
      <c r="Q511" s="6">
        <f>E511/D511</f>
        <v>0</v>
      </c>
      <c r="R511" s="7" t="str">
        <f>IFERROR(E511/N511,"N/A")</f>
        <v>N/A</v>
      </c>
      <c r="S511" t="str">
        <f>LEFT(P511,SEARCH("/",P511,1)-1)</f>
        <v>film &amp; video</v>
      </c>
      <c r="T511" t="str">
        <f>RIGHT(P511,(LEN(P511)-SEARCH("/",P511)))</f>
        <v>drama</v>
      </c>
      <c r="Y511">
        <f t="shared" si="18"/>
        <v>13</v>
      </c>
      <c r="Z511">
        <f t="shared" si="19"/>
        <v>18</v>
      </c>
    </row>
    <row r="512" spans="1:26" ht="57.6" x14ac:dyDescent="0.3">
      <c r="A512">
        <v>433</v>
      </c>
      <c r="B512" s="3" t="s">
        <v>434</v>
      </c>
      <c r="C512" s="3" t="s">
        <v>4543</v>
      </c>
      <c r="D512">
        <v>3000</v>
      </c>
      <c r="E512">
        <v>0</v>
      </c>
      <c r="F512" t="s">
        <v>8221</v>
      </c>
      <c r="G512" t="s">
        <v>8224</v>
      </c>
      <c r="H512" t="s">
        <v>8246</v>
      </c>
      <c r="I512">
        <v>1444576022</v>
      </c>
      <c r="J512" s="11">
        <f>(((I512/60)/60)/24)+DATE(1970,1,1)+(-8/24)</f>
        <v>42288.29655092593</v>
      </c>
      <c r="K512">
        <v>1439392022</v>
      </c>
      <c r="L512" s="11">
        <f>(((K512/60)/60)/24)+DATE(1970,1,1)+(-8/24)</f>
        <v>42228.29655092593</v>
      </c>
      <c r="M512" t="b">
        <v>0</v>
      </c>
      <c r="N512">
        <v>0</v>
      </c>
      <c r="O512" t="b">
        <v>0</v>
      </c>
      <c r="P512" t="s">
        <v>8270</v>
      </c>
      <c r="Q512" s="6">
        <f>E512/D512</f>
        <v>0</v>
      </c>
      <c r="R512" s="7" t="str">
        <f>IFERROR(E512/N512,"N/A")</f>
        <v>N/A</v>
      </c>
      <c r="S512" t="str">
        <f>LEFT(P512,SEARCH("/",P512,1)-1)</f>
        <v>film &amp; video</v>
      </c>
      <c r="T512" t="str">
        <f>RIGHT(P512,(LEN(P512)-SEARCH("/",P512)))</f>
        <v>animation</v>
      </c>
      <c r="Y512">
        <f t="shared" si="18"/>
        <v>13</v>
      </c>
      <c r="Z512">
        <f t="shared" si="19"/>
        <v>22</v>
      </c>
    </row>
    <row r="513" spans="1:26" ht="43.2" x14ac:dyDescent="0.3">
      <c r="A513">
        <v>897</v>
      </c>
      <c r="B513" s="3" t="s">
        <v>898</v>
      </c>
      <c r="C513" s="3" t="s">
        <v>5007</v>
      </c>
      <c r="D513">
        <v>3000</v>
      </c>
      <c r="E513">
        <v>0</v>
      </c>
      <c r="F513" t="s">
        <v>8221</v>
      </c>
      <c r="G513" t="s">
        <v>8224</v>
      </c>
      <c r="H513" t="s">
        <v>8246</v>
      </c>
      <c r="I513">
        <v>1354123908</v>
      </c>
      <c r="J513" s="11">
        <f>(((I513/60)/60)/24)+DATE(1970,1,1)+(-8/24)</f>
        <v>41241.39708333333</v>
      </c>
      <c r="K513">
        <v>1351528308</v>
      </c>
      <c r="L513" s="11">
        <f>(((K513/60)/60)/24)+DATE(1970,1,1)+(-8/24)</f>
        <v>41211.355416666665</v>
      </c>
      <c r="M513" t="b">
        <v>0</v>
      </c>
      <c r="N513">
        <v>0</v>
      </c>
      <c r="O513" t="b">
        <v>0</v>
      </c>
      <c r="P513" t="s">
        <v>8279</v>
      </c>
      <c r="Q513" s="6">
        <f>E513/D513</f>
        <v>0</v>
      </c>
      <c r="R513" s="7" t="str">
        <f>IFERROR(E513/N513,"N/A")</f>
        <v>N/A</v>
      </c>
      <c r="S513" t="str">
        <f>LEFT(P513,SEARCH("/",P513,1)-1)</f>
        <v>music</v>
      </c>
      <c r="T513" t="str">
        <f>RIGHT(P513,(LEN(P513)-SEARCH("/",P513)))</f>
        <v>indie rock</v>
      </c>
      <c r="Y513">
        <f t="shared" si="18"/>
        <v>6</v>
      </c>
      <c r="Z513">
        <f t="shared" si="19"/>
        <v>16</v>
      </c>
    </row>
    <row r="514" spans="1:26" ht="43.2" x14ac:dyDescent="0.3">
      <c r="A514">
        <v>1125</v>
      </c>
      <c r="B514" s="3" t="s">
        <v>1126</v>
      </c>
      <c r="C514" s="3" t="s">
        <v>5235</v>
      </c>
      <c r="D514">
        <v>3000</v>
      </c>
      <c r="E514">
        <v>0</v>
      </c>
      <c r="F514" t="s">
        <v>8221</v>
      </c>
      <c r="G514" t="s">
        <v>8225</v>
      </c>
      <c r="H514" t="s">
        <v>8247</v>
      </c>
      <c r="I514">
        <v>1443193130</v>
      </c>
      <c r="J514" s="11">
        <f>(((I514/60)/60)/24)+DATE(1970,1,1)+(-8/24)</f>
        <v>42272.290856481479</v>
      </c>
      <c r="K514">
        <v>1438009130</v>
      </c>
      <c r="L514" s="11">
        <f>(((K514/60)/60)/24)+DATE(1970,1,1)+(-8/24)</f>
        <v>42212.290856481479</v>
      </c>
      <c r="M514" t="b">
        <v>0</v>
      </c>
      <c r="N514">
        <v>0</v>
      </c>
      <c r="O514" t="b">
        <v>0</v>
      </c>
      <c r="P514" t="s">
        <v>8283</v>
      </c>
      <c r="Q514" s="6">
        <f>E514/D514</f>
        <v>0</v>
      </c>
      <c r="R514" s="7" t="str">
        <f>IFERROR(E514/N514,"N/A")</f>
        <v>N/A</v>
      </c>
      <c r="S514" t="str">
        <f>LEFT(P514,SEARCH("/",P514,1)-1)</f>
        <v>games</v>
      </c>
      <c r="T514" t="str">
        <f>RIGHT(P514,(LEN(P514)-SEARCH("/",P514)))</f>
        <v>mobile games</v>
      </c>
      <c r="Y514">
        <f t="shared" si="18"/>
        <v>6</v>
      </c>
      <c r="Z514">
        <f t="shared" si="19"/>
        <v>18</v>
      </c>
    </row>
    <row r="515" spans="1:26" ht="43.2" x14ac:dyDescent="0.3">
      <c r="A515">
        <v>1730</v>
      </c>
      <c r="B515" s="3" t="s">
        <v>1731</v>
      </c>
      <c r="C515" s="3" t="s">
        <v>5840</v>
      </c>
      <c r="D515">
        <v>3000</v>
      </c>
      <c r="E515">
        <v>0</v>
      </c>
      <c r="F515" t="s">
        <v>8221</v>
      </c>
      <c r="G515" t="s">
        <v>8224</v>
      </c>
      <c r="H515" t="s">
        <v>8246</v>
      </c>
      <c r="I515">
        <v>1445738783</v>
      </c>
      <c r="J515" s="11">
        <f>(((I515/60)/60)/24)+DATE(1970,1,1)+(-8/24)</f>
        <v>42301.754432870373</v>
      </c>
      <c r="K515">
        <v>1443146783</v>
      </c>
      <c r="L515" s="11">
        <f>(((K515/60)/60)/24)+DATE(1970,1,1)+(-8/24)</f>
        <v>42271.754432870373</v>
      </c>
      <c r="M515" t="b">
        <v>0</v>
      </c>
      <c r="N515">
        <v>0</v>
      </c>
      <c r="O515" t="b">
        <v>0</v>
      </c>
      <c r="P515" t="s">
        <v>8293</v>
      </c>
      <c r="Q515" s="6">
        <f>E515/D515</f>
        <v>0</v>
      </c>
      <c r="R515" s="7" t="str">
        <f>IFERROR(E515/N515,"N/A")</f>
        <v>N/A</v>
      </c>
      <c r="S515" t="str">
        <f>LEFT(P515,SEARCH("/",P515,1)-1)</f>
        <v>music</v>
      </c>
      <c r="T515" t="str">
        <f>RIGHT(P515,(LEN(P515)-SEARCH("/",P515)))</f>
        <v>faith</v>
      </c>
      <c r="Y515">
        <f t="shared" ref="Y515:Y578" si="20">SEARCH("/",P515)</f>
        <v>6</v>
      </c>
      <c r="Z515">
        <f t="shared" ref="Z515:Z578" si="21">LEN(P515)</f>
        <v>11</v>
      </c>
    </row>
    <row r="516" spans="1:26" ht="43.2" x14ac:dyDescent="0.3">
      <c r="A516">
        <v>1740</v>
      </c>
      <c r="B516" s="3" t="s">
        <v>1741</v>
      </c>
      <c r="C516" s="3" t="s">
        <v>5850</v>
      </c>
      <c r="D516">
        <v>3000</v>
      </c>
      <c r="E516">
        <v>0</v>
      </c>
      <c r="F516" t="s">
        <v>8221</v>
      </c>
      <c r="G516" t="s">
        <v>8224</v>
      </c>
      <c r="H516" t="s">
        <v>8246</v>
      </c>
      <c r="I516">
        <v>1437075422</v>
      </c>
      <c r="J516" s="11">
        <f>(((I516/60)/60)/24)+DATE(1970,1,1)+(-8/24)</f>
        <v>42201.48405092593</v>
      </c>
      <c r="K516">
        <v>1434483422</v>
      </c>
      <c r="L516" s="11">
        <f>(((K516/60)/60)/24)+DATE(1970,1,1)+(-8/24)</f>
        <v>42171.48405092593</v>
      </c>
      <c r="M516" t="b">
        <v>0</v>
      </c>
      <c r="N516">
        <v>0</v>
      </c>
      <c r="O516" t="b">
        <v>0</v>
      </c>
      <c r="P516" t="s">
        <v>8293</v>
      </c>
      <c r="Q516" s="6">
        <f>E516/D516</f>
        <v>0</v>
      </c>
      <c r="R516" s="7" t="str">
        <f>IFERROR(E516/N516,"N/A")</f>
        <v>N/A</v>
      </c>
      <c r="S516" t="str">
        <f>LEFT(P516,SEARCH("/",P516,1)-1)</f>
        <v>music</v>
      </c>
      <c r="T516" t="str">
        <f>RIGHT(P516,(LEN(P516)-SEARCH("/",P516)))</f>
        <v>faith</v>
      </c>
      <c r="Y516">
        <f t="shared" si="20"/>
        <v>6</v>
      </c>
      <c r="Z516">
        <f t="shared" si="21"/>
        <v>11</v>
      </c>
    </row>
    <row r="517" spans="1:26" ht="57.6" x14ac:dyDescent="0.3">
      <c r="A517">
        <v>1815</v>
      </c>
      <c r="B517" s="3" t="s">
        <v>1816</v>
      </c>
      <c r="C517" s="3" t="s">
        <v>5925</v>
      </c>
      <c r="D517">
        <v>3000</v>
      </c>
      <c r="E517">
        <v>0</v>
      </c>
      <c r="F517" t="s">
        <v>8221</v>
      </c>
      <c r="G517" t="s">
        <v>8224</v>
      </c>
      <c r="H517" t="s">
        <v>8246</v>
      </c>
      <c r="I517">
        <v>1435787137</v>
      </c>
      <c r="J517" s="11">
        <f>(((I517/60)/60)/24)+DATE(1970,1,1)+(-8/24)</f>
        <v>42186.573344907411</v>
      </c>
      <c r="K517">
        <v>1434577537</v>
      </c>
      <c r="L517" s="11">
        <f>(((K517/60)/60)/24)+DATE(1970,1,1)+(-8/24)</f>
        <v>42172.573344907411</v>
      </c>
      <c r="M517" t="b">
        <v>0</v>
      </c>
      <c r="N517">
        <v>0</v>
      </c>
      <c r="O517" t="b">
        <v>0</v>
      </c>
      <c r="P517" t="s">
        <v>8285</v>
      </c>
      <c r="Q517" s="6">
        <f>E517/D517</f>
        <v>0</v>
      </c>
      <c r="R517" s="7" t="str">
        <f>IFERROR(E517/N517,"N/A")</f>
        <v>N/A</v>
      </c>
      <c r="S517" t="str">
        <f>LEFT(P517,SEARCH("/",P517,1)-1)</f>
        <v>photography</v>
      </c>
      <c r="T517" t="str">
        <f>RIGHT(P517,(LEN(P517)-SEARCH("/",P517)))</f>
        <v>photobooks</v>
      </c>
      <c r="Y517">
        <f t="shared" si="20"/>
        <v>12</v>
      </c>
      <c r="Z517">
        <f t="shared" si="21"/>
        <v>22</v>
      </c>
    </row>
    <row r="518" spans="1:26" ht="43.2" x14ac:dyDescent="0.3">
      <c r="A518">
        <v>2419</v>
      </c>
      <c r="B518" s="3" t="s">
        <v>2420</v>
      </c>
      <c r="C518" s="3" t="s">
        <v>6529</v>
      </c>
      <c r="D518">
        <v>3000</v>
      </c>
      <c r="E518">
        <v>0</v>
      </c>
      <c r="F518" t="s">
        <v>8221</v>
      </c>
      <c r="G518" t="s">
        <v>8224</v>
      </c>
      <c r="H518" t="s">
        <v>8246</v>
      </c>
      <c r="I518">
        <v>1424281389</v>
      </c>
      <c r="J518" s="11">
        <f>(((I518/60)/60)/24)+DATE(1970,1,1)+(-8/24)</f>
        <v>42053.404965277768</v>
      </c>
      <c r="K518">
        <v>1419097389</v>
      </c>
      <c r="L518" s="11">
        <f>(((K518/60)/60)/24)+DATE(1970,1,1)+(-8/24)</f>
        <v>41993.404965277768</v>
      </c>
      <c r="M518" t="b">
        <v>0</v>
      </c>
      <c r="N518">
        <v>0</v>
      </c>
      <c r="O518" t="b">
        <v>0</v>
      </c>
      <c r="P518" t="s">
        <v>8284</v>
      </c>
      <c r="Q518" s="6">
        <f>E518/D518</f>
        <v>0</v>
      </c>
      <c r="R518" s="7" t="str">
        <f>IFERROR(E518/N518,"N/A")</f>
        <v>N/A</v>
      </c>
      <c r="S518" t="str">
        <f>LEFT(P518,SEARCH("/",P518,1)-1)</f>
        <v>food</v>
      </c>
      <c r="T518" t="str">
        <f>RIGHT(P518,(LEN(P518)-SEARCH("/",P518)))</f>
        <v>food trucks</v>
      </c>
      <c r="Y518">
        <f t="shared" si="20"/>
        <v>5</v>
      </c>
      <c r="Z518">
        <f t="shared" si="21"/>
        <v>16</v>
      </c>
    </row>
    <row r="519" spans="1:26" ht="43.2" x14ac:dyDescent="0.3">
      <c r="A519">
        <v>2590</v>
      </c>
      <c r="B519" s="3" t="s">
        <v>2590</v>
      </c>
      <c r="C519" s="3" t="s">
        <v>6700</v>
      </c>
      <c r="D519">
        <v>3000</v>
      </c>
      <c r="E519">
        <v>0</v>
      </c>
      <c r="F519" t="s">
        <v>8221</v>
      </c>
      <c r="G519" t="s">
        <v>8226</v>
      </c>
      <c r="H519" t="s">
        <v>8248</v>
      </c>
      <c r="I519">
        <v>1453817297</v>
      </c>
      <c r="J519" s="11">
        <f>(((I519/60)/60)/24)+DATE(1970,1,1)+(-8/24)</f>
        <v>42395.255752314813</v>
      </c>
      <c r="K519">
        <v>1453212497</v>
      </c>
      <c r="L519" s="11">
        <f>(((K519/60)/60)/24)+DATE(1970,1,1)+(-8/24)</f>
        <v>42388.255752314813</v>
      </c>
      <c r="M519" t="b">
        <v>0</v>
      </c>
      <c r="N519">
        <v>0</v>
      </c>
      <c r="O519" t="b">
        <v>0</v>
      </c>
      <c r="P519" t="s">
        <v>8284</v>
      </c>
      <c r="Q519" s="6">
        <f>E519/D519</f>
        <v>0</v>
      </c>
      <c r="R519" s="7" t="str">
        <f>IFERROR(E519/N519,"N/A")</f>
        <v>N/A</v>
      </c>
      <c r="S519" t="str">
        <f>LEFT(P519,SEARCH("/",P519,1)-1)</f>
        <v>food</v>
      </c>
      <c r="T519" t="str">
        <f>RIGHT(P519,(LEN(P519)-SEARCH("/",P519)))</f>
        <v>food trucks</v>
      </c>
      <c r="Y519">
        <f t="shared" si="20"/>
        <v>5</v>
      </c>
      <c r="Z519">
        <f t="shared" si="21"/>
        <v>16</v>
      </c>
    </row>
    <row r="520" spans="1:26" ht="43.2" x14ac:dyDescent="0.3">
      <c r="A520">
        <v>2872</v>
      </c>
      <c r="B520" s="3" t="s">
        <v>2872</v>
      </c>
      <c r="C520" s="3" t="s">
        <v>6982</v>
      </c>
      <c r="D520">
        <v>3000</v>
      </c>
      <c r="E520">
        <v>0</v>
      </c>
      <c r="F520" t="s">
        <v>8221</v>
      </c>
      <c r="G520" t="s">
        <v>8224</v>
      </c>
      <c r="H520" t="s">
        <v>8246</v>
      </c>
      <c r="I520">
        <v>1434768438</v>
      </c>
      <c r="J520" s="11">
        <f>(((I520/60)/60)/24)+DATE(1970,1,1)+(-8/24)</f>
        <v>42174.782847222225</v>
      </c>
      <c r="K520">
        <v>1429584438</v>
      </c>
      <c r="L520" s="11">
        <f>(((K520/60)/60)/24)+DATE(1970,1,1)+(-8/24)</f>
        <v>42114.782847222225</v>
      </c>
      <c r="M520" t="b">
        <v>0</v>
      </c>
      <c r="N520">
        <v>0</v>
      </c>
      <c r="O520" t="b">
        <v>0</v>
      </c>
      <c r="P520" t="s">
        <v>8271</v>
      </c>
      <c r="Q520" s="6">
        <f>E520/D520</f>
        <v>0</v>
      </c>
      <c r="R520" s="7" t="str">
        <f>IFERROR(E520/N520,"N/A")</f>
        <v>N/A</v>
      </c>
      <c r="S520" t="str">
        <f>LEFT(P520,SEARCH("/",P520,1)-1)</f>
        <v>theater</v>
      </c>
      <c r="T520" t="str">
        <f>RIGHT(P520,(LEN(P520)-SEARCH("/",P520)))</f>
        <v>plays</v>
      </c>
      <c r="Y520">
        <f t="shared" si="20"/>
        <v>8</v>
      </c>
      <c r="Z520">
        <f t="shared" si="21"/>
        <v>13</v>
      </c>
    </row>
    <row r="521" spans="1:26" ht="43.2" x14ac:dyDescent="0.3">
      <c r="A521">
        <v>2943</v>
      </c>
      <c r="B521" s="3" t="s">
        <v>2943</v>
      </c>
      <c r="C521" s="3" t="s">
        <v>7053</v>
      </c>
      <c r="D521">
        <v>3000</v>
      </c>
      <c r="E521">
        <v>0</v>
      </c>
      <c r="F521" t="s">
        <v>8221</v>
      </c>
      <c r="G521" t="s">
        <v>8224</v>
      </c>
      <c r="H521" t="s">
        <v>8246</v>
      </c>
      <c r="I521">
        <v>1428894380</v>
      </c>
      <c r="J521" s="11">
        <f>(((I521/60)/60)/24)+DATE(1970,1,1)+(-8/24)</f>
        <v>42106.796064814807</v>
      </c>
      <c r="K521">
        <v>1426302380</v>
      </c>
      <c r="L521" s="11">
        <f>(((K521/60)/60)/24)+DATE(1970,1,1)+(-8/24)</f>
        <v>42076.796064814807</v>
      </c>
      <c r="M521" t="b">
        <v>0</v>
      </c>
      <c r="N521">
        <v>0</v>
      </c>
      <c r="O521" t="b">
        <v>0</v>
      </c>
      <c r="P521" t="s">
        <v>8303</v>
      </c>
      <c r="Q521" s="6">
        <f>E521/D521</f>
        <v>0</v>
      </c>
      <c r="R521" s="7" t="str">
        <f>IFERROR(E521/N521,"N/A")</f>
        <v>N/A</v>
      </c>
      <c r="S521" t="str">
        <f>LEFT(P521,SEARCH("/",P521,1)-1)</f>
        <v>theater</v>
      </c>
      <c r="T521" t="str">
        <f>RIGHT(P521,(LEN(P521)-SEARCH("/",P521)))</f>
        <v>spaces</v>
      </c>
      <c r="Y521">
        <f t="shared" si="20"/>
        <v>8</v>
      </c>
      <c r="Z521">
        <f t="shared" si="21"/>
        <v>14</v>
      </c>
    </row>
    <row r="522" spans="1:26" ht="43.2" x14ac:dyDescent="0.3">
      <c r="A522">
        <v>3641</v>
      </c>
      <c r="B522" s="3" t="s">
        <v>3639</v>
      </c>
      <c r="C522" s="3" t="s">
        <v>7751</v>
      </c>
      <c r="D522">
        <v>3000</v>
      </c>
      <c r="E522">
        <v>0</v>
      </c>
      <c r="F522" t="s">
        <v>8221</v>
      </c>
      <c r="G522" t="s">
        <v>8224</v>
      </c>
      <c r="H522" t="s">
        <v>8246</v>
      </c>
      <c r="I522">
        <v>1412485200</v>
      </c>
      <c r="J522" s="11">
        <f>(((I522/60)/60)/24)+DATE(1970,1,1)+(-8/24)</f>
        <v>41916.875</v>
      </c>
      <c r="K522">
        <v>1410966179</v>
      </c>
      <c r="L522" s="11">
        <f>(((K522/60)/60)/24)+DATE(1970,1,1)+(-8/24)</f>
        <v>41899.293738425928</v>
      </c>
      <c r="M522" t="b">
        <v>0</v>
      </c>
      <c r="N522">
        <v>0</v>
      </c>
      <c r="O522" t="b">
        <v>0</v>
      </c>
      <c r="P522" t="s">
        <v>8305</v>
      </c>
      <c r="Q522" s="6">
        <f>E522/D522</f>
        <v>0</v>
      </c>
      <c r="R522" s="7" t="str">
        <f>IFERROR(E522/N522,"N/A")</f>
        <v>N/A</v>
      </c>
      <c r="S522" t="str">
        <f>LEFT(P522,SEARCH("/",P522,1)-1)</f>
        <v>theater</v>
      </c>
      <c r="T522" t="str">
        <f>RIGHT(P522,(LEN(P522)-SEARCH("/",P522)))</f>
        <v>musical</v>
      </c>
      <c r="Y522">
        <f t="shared" si="20"/>
        <v>8</v>
      </c>
      <c r="Z522">
        <f t="shared" si="21"/>
        <v>15</v>
      </c>
    </row>
    <row r="523" spans="1:26" ht="43.2" x14ac:dyDescent="0.3">
      <c r="A523">
        <v>3802</v>
      </c>
      <c r="B523" s="3" t="s">
        <v>3799</v>
      </c>
      <c r="C523" s="3" t="s">
        <v>7912</v>
      </c>
      <c r="D523">
        <v>3000</v>
      </c>
      <c r="E523">
        <v>0</v>
      </c>
      <c r="F523" t="s">
        <v>8221</v>
      </c>
      <c r="G523" t="s">
        <v>8224</v>
      </c>
      <c r="H523" t="s">
        <v>8246</v>
      </c>
      <c r="I523">
        <v>1445482906</v>
      </c>
      <c r="J523" s="11">
        <f>(((I523/60)/60)/24)+DATE(1970,1,1)+(-8/24)</f>
        <v>42298.792893518512</v>
      </c>
      <c r="K523">
        <v>1442890906</v>
      </c>
      <c r="L523" s="11">
        <f>(((K523/60)/60)/24)+DATE(1970,1,1)+(-8/24)</f>
        <v>42268.792893518512</v>
      </c>
      <c r="M523" t="b">
        <v>0</v>
      </c>
      <c r="N523">
        <v>0</v>
      </c>
      <c r="O523" t="b">
        <v>0</v>
      </c>
      <c r="P523" t="s">
        <v>8305</v>
      </c>
      <c r="Q523" s="6">
        <f>E523/D523</f>
        <v>0</v>
      </c>
      <c r="R523" s="7" t="str">
        <f>IFERROR(E523/N523,"N/A")</f>
        <v>N/A</v>
      </c>
      <c r="S523" t="str">
        <f>LEFT(P523,SEARCH("/",P523,1)-1)</f>
        <v>theater</v>
      </c>
      <c r="T523" t="str">
        <f>RIGHT(P523,(LEN(P523)-SEARCH("/",P523)))</f>
        <v>musical</v>
      </c>
      <c r="Y523">
        <f t="shared" si="20"/>
        <v>8</v>
      </c>
      <c r="Z523">
        <f t="shared" si="21"/>
        <v>15</v>
      </c>
    </row>
    <row r="524" spans="1:26" ht="43.2" x14ac:dyDescent="0.3">
      <c r="A524">
        <v>3921</v>
      </c>
      <c r="B524" s="3" t="s">
        <v>3918</v>
      </c>
      <c r="C524" s="3" t="s">
        <v>8029</v>
      </c>
      <c r="D524">
        <v>3000</v>
      </c>
      <c r="E524">
        <v>0</v>
      </c>
      <c r="F524" t="s">
        <v>8221</v>
      </c>
      <c r="G524" t="s">
        <v>8225</v>
      </c>
      <c r="H524" t="s">
        <v>8247</v>
      </c>
      <c r="I524">
        <v>1414346400</v>
      </c>
      <c r="J524" s="11">
        <f>(((I524/60)/60)/24)+DATE(1970,1,1)+(-8/24)</f>
        <v>41938.416666666664</v>
      </c>
      <c r="K524">
        <v>1413291655</v>
      </c>
      <c r="L524" s="11">
        <f>(((K524/60)/60)/24)+DATE(1970,1,1)+(-8/24)</f>
        <v>41926.208969907406</v>
      </c>
      <c r="M524" t="b">
        <v>0</v>
      </c>
      <c r="N524">
        <v>0</v>
      </c>
      <c r="O524" t="b">
        <v>0</v>
      </c>
      <c r="P524" t="s">
        <v>8271</v>
      </c>
      <c r="Q524" s="6">
        <f>E524/D524</f>
        <v>0</v>
      </c>
      <c r="R524" s="7" t="str">
        <f>IFERROR(E524/N524,"N/A")</f>
        <v>N/A</v>
      </c>
      <c r="S524" t="str">
        <f>LEFT(P524,SEARCH("/",P524,1)-1)</f>
        <v>theater</v>
      </c>
      <c r="T524" t="str">
        <f>RIGHT(P524,(LEN(P524)-SEARCH("/",P524)))</f>
        <v>plays</v>
      </c>
      <c r="Y524">
        <f t="shared" si="20"/>
        <v>8</v>
      </c>
      <c r="Z524">
        <f t="shared" si="21"/>
        <v>13</v>
      </c>
    </row>
    <row r="525" spans="1:26" ht="43.2" x14ac:dyDescent="0.3">
      <c r="A525">
        <v>3989</v>
      </c>
      <c r="B525" s="3" t="s">
        <v>3985</v>
      </c>
      <c r="C525" s="3" t="s">
        <v>8095</v>
      </c>
      <c r="D525">
        <v>3000</v>
      </c>
      <c r="E525">
        <v>0</v>
      </c>
      <c r="F525" t="s">
        <v>8221</v>
      </c>
      <c r="G525" t="s">
        <v>8224</v>
      </c>
      <c r="H525" t="s">
        <v>8246</v>
      </c>
      <c r="I525">
        <v>1447009181</v>
      </c>
      <c r="J525" s="11">
        <f>(((I525/60)/60)/24)+DATE(1970,1,1)+(-8/24)</f>
        <v>42316.458113425928</v>
      </c>
      <c r="K525">
        <v>1444413581</v>
      </c>
      <c r="L525" s="11">
        <f>(((K525/60)/60)/24)+DATE(1970,1,1)+(-8/24)</f>
        <v>42286.416446759256</v>
      </c>
      <c r="M525" t="b">
        <v>0</v>
      </c>
      <c r="N525">
        <v>0</v>
      </c>
      <c r="O525" t="b">
        <v>0</v>
      </c>
      <c r="P525" t="s">
        <v>8271</v>
      </c>
      <c r="Q525" s="6">
        <f>E525/D525</f>
        <v>0</v>
      </c>
      <c r="R525" s="7" t="str">
        <f>IFERROR(E525/N525,"N/A")</f>
        <v>N/A</v>
      </c>
      <c r="S525" t="str">
        <f>LEFT(P525,SEARCH("/",P525,1)-1)</f>
        <v>theater</v>
      </c>
      <c r="T525" t="str">
        <f>RIGHT(P525,(LEN(P525)-SEARCH("/",P525)))</f>
        <v>plays</v>
      </c>
      <c r="Y525">
        <f t="shared" si="20"/>
        <v>8</v>
      </c>
      <c r="Z525">
        <f t="shared" si="21"/>
        <v>13</v>
      </c>
    </row>
    <row r="526" spans="1:26" ht="57.6" x14ac:dyDescent="0.3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 s="11">
        <f>(((I526/60)/60)/24)+DATE(1970,1,1)+(-8/24)</f>
        <v>42112.094444444439</v>
      </c>
      <c r="K526">
        <v>1427993710</v>
      </c>
      <c r="L526" s="11">
        <f>(((K526/60)/60)/24)+DATE(1970,1,1)+(-8/24)</f>
        <v>42096.371643518512</v>
      </c>
      <c r="M526" t="b">
        <v>0</v>
      </c>
      <c r="N526">
        <v>1</v>
      </c>
      <c r="O526" t="b">
        <v>0</v>
      </c>
      <c r="P526" t="s">
        <v>8267</v>
      </c>
      <c r="Q526" s="6">
        <f>E526/D526</f>
        <v>3.3333333333333332E-4</v>
      </c>
      <c r="R526" s="7">
        <f>IFERROR(E526/N526,"N/A")</f>
        <v>1</v>
      </c>
      <c r="S526" t="str">
        <f>LEFT(P526,SEARCH("/",P526,1)-1)</f>
        <v>film &amp; video</v>
      </c>
      <c r="T526" t="str">
        <f>RIGHT(P526,(LEN(P526)-SEARCH("/",P526)))</f>
        <v>science fiction</v>
      </c>
      <c r="Y526">
        <f t="shared" si="20"/>
        <v>13</v>
      </c>
      <c r="Z526">
        <f t="shared" si="21"/>
        <v>28</v>
      </c>
    </row>
    <row r="527" spans="1:26" ht="43.2" x14ac:dyDescent="0.3">
      <c r="A527">
        <v>3997</v>
      </c>
      <c r="B527" s="3" t="s">
        <v>3993</v>
      </c>
      <c r="C527" s="3" t="s">
        <v>8103</v>
      </c>
      <c r="D527">
        <v>3000</v>
      </c>
      <c r="E527">
        <v>0</v>
      </c>
      <c r="F527" t="s">
        <v>8221</v>
      </c>
      <c r="G527" t="s">
        <v>8225</v>
      </c>
      <c r="H527" t="s">
        <v>8247</v>
      </c>
      <c r="I527">
        <v>1428222221</v>
      </c>
      <c r="J527" s="11">
        <f>(((I527/60)/60)/24)+DATE(1970,1,1)+(-8/24)</f>
        <v>42099.016446759262</v>
      </c>
      <c r="K527">
        <v>1425633821</v>
      </c>
      <c r="L527" s="11">
        <f>(((K527/60)/60)/24)+DATE(1970,1,1)+(-8/24)</f>
        <v>42069.058113425919</v>
      </c>
      <c r="M527" t="b">
        <v>0</v>
      </c>
      <c r="N527">
        <v>0</v>
      </c>
      <c r="O527" t="b">
        <v>0</v>
      </c>
      <c r="P527" t="s">
        <v>8271</v>
      </c>
      <c r="Q527" s="6">
        <f>E527/D527</f>
        <v>0</v>
      </c>
      <c r="R527" s="7" t="str">
        <f>IFERROR(E527/N527,"N/A")</f>
        <v>N/A</v>
      </c>
      <c r="S527" t="str">
        <f>LEFT(P527,SEARCH("/",P527,1)-1)</f>
        <v>theater</v>
      </c>
      <c r="T527" t="str">
        <f>RIGHT(P527,(LEN(P527)-SEARCH("/",P527)))</f>
        <v>plays</v>
      </c>
      <c r="Y527">
        <f t="shared" si="20"/>
        <v>8</v>
      </c>
      <c r="Z527">
        <f t="shared" si="21"/>
        <v>13</v>
      </c>
    </row>
    <row r="528" spans="1:26" ht="43.2" x14ac:dyDescent="0.3">
      <c r="A528">
        <v>4080</v>
      </c>
      <c r="B528" s="3" t="s">
        <v>4076</v>
      </c>
      <c r="C528" s="3" t="s">
        <v>8183</v>
      </c>
      <c r="D528">
        <v>3000</v>
      </c>
      <c r="E528">
        <v>0</v>
      </c>
      <c r="F528" t="s">
        <v>8221</v>
      </c>
      <c r="G528" t="s">
        <v>8224</v>
      </c>
      <c r="H528" t="s">
        <v>8246</v>
      </c>
      <c r="I528">
        <v>1465930440</v>
      </c>
      <c r="J528" s="11">
        <f>(((I528/60)/60)/24)+DATE(1970,1,1)+(-8/24)</f>
        <v>42535.45416666667</v>
      </c>
      <c r="K528">
        <v>1463849116</v>
      </c>
      <c r="L528" s="11">
        <f>(((K528/60)/60)/24)+DATE(1970,1,1)+(-8/24)</f>
        <v>42511.364768518521</v>
      </c>
      <c r="M528" t="b">
        <v>0</v>
      </c>
      <c r="N528">
        <v>0</v>
      </c>
      <c r="O528" t="b">
        <v>0</v>
      </c>
      <c r="P528" t="s">
        <v>8271</v>
      </c>
      <c r="Q528" s="6">
        <f>E528/D528</f>
        <v>0</v>
      </c>
      <c r="R528" s="7" t="str">
        <f>IFERROR(E528/N528,"N/A")</f>
        <v>N/A</v>
      </c>
      <c r="S528" t="str">
        <f>LEFT(P528,SEARCH("/",P528,1)-1)</f>
        <v>theater</v>
      </c>
      <c r="T528" t="str">
        <f>RIGHT(P528,(LEN(P528)-SEARCH("/",P528)))</f>
        <v>plays</v>
      </c>
      <c r="Y528">
        <f t="shared" si="20"/>
        <v>8</v>
      </c>
      <c r="Z528">
        <f t="shared" si="21"/>
        <v>13</v>
      </c>
    </row>
    <row r="529" spans="1:26" ht="43.2" x14ac:dyDescent="0.3">
      <c r="A529">
        <v>580</v>
      </c>
      <c r="B529" s="3" t="s">
        <v>581</v>
      </c>
      <c r="C529" s="3" t="s">
        <v>4690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1474580867</v>
      </c>
      <c r="J529" s="11">
        <f>(((I529/60)/60)/24)+DATE(1970,1,1)+(-8/24)</f>
        <v>42635.574849537035</v>
      </c>
      <c r="K529">
        <v>1471988867</v>
      </c>
      <c r="L529" s="11">
        <f>(((K529/60)/60)/24)+DATE(1970,1,1)+(-8/24)</f>
        <v>42605.574849537035</v>
      </c>
      <c r="M529" t="b">
        <v>0</v>
      </c>
      <c r="N529">
        <v>1</v>
      </c>
      <c r="O529" t="b">
        <v>0</v>
      </c>
      <c r="P529" t="s">
        <v>8272</v>
      </c>
      <c r="Q529" s="6">
        <f>E529/D529</f>
        <v>3.3333333333333332E-4</v>
      </c>
      <c r="R529" s="7">
        <f>IFERROR(E529/N529,"N/A")</f>
        <v>1</v>
      </c>
      <c r="S529" t="str">
        <f>LEFT(P529,SEARCH("/",P529,1)-1)</f>
        <v>technology</v>
      </c>
      <c r="T529" t="str">
        <f>RIGHT(P529,(LEN(P529)-SEARCH("/",P529)))</f>
        <v>web</v>
      </c>
      <c r="Y529">
        <f t="shared" si="20"/>
        <v>11</v>
      </c>
      <c r="Z529">
        <f t="shared" si="21"/>
        <v>14</v>
      </c>
    </row>
    <row r="530" spans="1:26" ht="43.2" x14ac:dyDescent="0.3">
      <c r="A530">
        <v>1545</v>
      </c>
      <c r="B530" s="3" t="s">
        <v>1546</v>
      </c>
      <c r="C530" s="3" t="s">
        <v>5655</v>
      </c>
      <c r="D530">
        <v>3000</v>
      </c>
      <c r="E530">
        <v>1</v>
      </c>
      <c r="F530" t="s">
        <v>8221</v>
      </c>
      <c r="G530" t="s">
        <v>8224</v>
      </c>
      <c r="H530" t="s">
        <v>8246</v>
      </c>
      <c r="I530">
        <v>1425330960</v>
      </c>
      <c r="J530" s="11">
        <f>(((I530/60)/60)/24)+DATE(1970,1,1)+(-8/24)</f>
        <v>42065.552777777775</v>
      </c>
      <c r="K530">
        <v>1422393234</v>
      </c>
      <c r="L530" s="11">
        <f>(((K530/60)/60)/24)+DATE(1970,1,1)+(-8/24)</f>
        <v>42031.551319444443</v>
      </c>
      <c r="M530" t="b">
        <v>0</v>
      </c>
      <c r="N530">
        <v>1</v>
      </c>
      <c r="O530" t="b">
        <v>0</v>
      </c>
      <c r="P530" t="s">
        <v>8289</v>
      </c>
      <c r="Q530" s="6">
        <f>E530/D530</f>
        <v>3.3333333333333332E-4</v>
      </c>
      <c r="R530" s="7">
        <f>IFERROR(E530/N530,"N/A")</f>
        <v>1</v>
      </c>
      <c r="S530" t="str">
        <f>LEFT(P530,SEARCH("/",P530,1)-1)</f>
        <v>photography</v>
      </c>
      <c r="T530" t="str">
        <f>RIGHT(P530,(LEN(P530)-SEARCH("/",P530)))</f>
        <v>nature</v>
      </c>
      <c r="Y530">
        <f t="shared" si="20"/>
        <v>12</v>
      </c>
      <c r="Z530">
        <f t="shared" si="21"/>
        <v>18</v>
      </c>
    </row>
    <row r="531" spans="1:26" ht="28.8" x14ac:dyDescent="0.3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 s="11">
        <f>(((I531/60)/60)/24)+DATE(1970,1,1)+(-8/24)</f>
        <v>42845.975231481476</v>
      </c>
      <c r="K531">
        <v>1487579060</v>
      </c>
      <c r="L531" s="11">
        <f>(((K531/60)/60)/24)+DATE(1970,1,1)+(-8/24)</f>
        <v>42786.016898148147</v>
      </c>
      <c r="M531" t="b">
        <v>0</v>
      </c>
      <c r="N531">
        <v>1</v>
      </c>
      <c r="O531" t="b">
        <v>0</v>
      </c>
      <c r="P531" t="s">
        <v>8271</v>
      </c>
      <c r="Q531" s="6">
        <f>E531/D531</f>
        <v>3.3333333333333332E-4</v>
      </c>
      <c r="R531" s="7">
        <f>IFERROR(E531/N531,"N/A")</f>
        <v>10</v>
      </c>
      <c r="S531" t="str">
        <f>LEFT(P531,SEARCH("/",P531,1)-1)</f>
        <v>theater</v>
      </c>
      <c r="T531" t="str">
        <f>RIGHT(P531,(LEN(P531)-SEARCH("/",P531)))</f>
        <v>plays</v>
      </c>
      <c r="Y531">
        <f t="shared" si="20"/>
        <v>8</v>
      </c>
      <c r="Z531">
        <f t="shared" si="21"/>
        <v>13</v>
      </c>
    </row>
    <row r="532" spans="1:26" ht="43.2" x14ac:dyDescent="0.3">
      <c r="A532">
        <v>1727</v>
      </c>
      <c r="B532" s="3" t="s">
        <v>1728</v>
      </c>
      <c r="C532" s="3" t="s">
        <v>5837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1428231600</v>
      </c>
      <c r="J532" s="11">
        <f>(((I532/60)/60)/24)+DATE(1970,1,1)+(-8/24)</f>
        <v>42099.124999999993</v>
      </c>
      <c r="K532">
        <v>1423520177</v>
      </c>
      <c r="L532" s="11">
        <f>(((K532/60)/60)/24)+DATE(1970,1,1)+(-8/24)</f>
        <v>42044.594641203708</v>
      </c>
      <c r="M532" t="b">
        <v>0</v>
      </c>
      <c r="N532">
        <v>1</v>
      </c>
      <c r="O532" t="b">
        <v>0</v>
      </c>
      <c r="P532" t="s">
        <v>8293</v>
      </c>
      <c r="Q532" s="6">
        <f>E532/D532</f>
        <v>3.3333333333333332E-4</v>
      </c>
      <c r="R532" s="7">
        <f>IFERROR(E532/N532,"N/A")</f>
        <v>1</v>
      </c>
      <c r="S532" t="str">
        <f>LEFT(P532,SEARCH("/",P532,1)-1)</f>
        <v>music</v>
      </c>
      <c r="T532" t="str">
        <f>RIGHT(P532,(LEN(P532)-SEARCH("/",P532)))</f>
        <v>faith</v>
      </c>
      <c r="Y532">
        <f t="shared" si="20"/>
        <v>6</v>
      </c>
      <c r="Z532">
        <f t="shared" si="21"/>
        <v>11</v>
      </c>
    </row>
    <row r="533" spans="1:26" ht="43.2" x14ac:dyDescent="0.3">
      <c r="A533">
        <v>3630</v>
      </c>
      <c r="B533" s="3" t="s">
        <v>3628</v>
      </c>
      <c r="C533" s="3" t="s">
        <v>7740</v>
      </c>
      <c r="D533">
        <v>3000</v>
      </c>
      <c r="E533">
        <v>1</v>
      </c>
      <c r="F533" t="s">
        <v>8221</v>
      </c>
      <c r="G533" t="s">
        <v>8225</v>
      </c>
      <c r="H533" t="s">
        <v>8247</v>
      </c>
      <c r="I533">
        <v>1417295990</v>
      </c>
      <c r="J533" s="11">
        <f>(((I533/60)/60)/24)+DATE(1970,1,1)+(-8/24)</f>
        <v>41972.555439814816</v>
      </c>
      <c r="K533">
        <v>1414700390</v>
      </c>
      <c r="L533" s="11">
        <f>(((K533/60)/60)/24)+DATE(1970,1,1)+(-8/24)</f>
        <v>41942.513773148145</v>
      </c>
      <c r="M533" t="b">
        <v>0</v>
      </c>
      <c r="N533">
        <v>1</v>
      </c>
      <c r="O533" t="b">
        <v>0</v>
      </c>
      <c r="P533" t="s">
        <v>8305</v>
      </c>
      <c r="Q533" s="6">
        <f>E533/D533</f>
        <v>3.3333333333333332E-4</v>
      </c>
      <c r="R533" s="7">
        <f>IFERROR(E533/N533,"N/A")</f>
        <v>1</v>
      </c>
      <c r="S533" t="str">
        <f>LEFT(P533,SEARCH("/",P533,1)-1)</f>
        <v>theater</v>
      </c>
      <c r="T533" t="str">
        <f>RIGHT(P533,(LEN(P533)-SEARCH("/",P533)))</f>
        <v>musical</v>
      </c>
      <c r="Y533">
        <f t="shared" si="20"/>
        <v>8</v>
      </c>
      <c r="Z533">
        <f t="shared" si="21"/>
        <v>15</v>
      </c>
    </row>
    <row r="534" spans="1:26" ht="28.8" x14ac:dyDescent="0.3">
      <c r="A534">
        <v>2586</v>
      </c>
      <c r="B534" s="3" t="s">
        <v>2586</v>
      </c>
      <c r="C534" s="3" t="s">
        <v>6696</v>
      </c>
      <c r="D534">
        <v>3000</v>
      </c>
      <c r="E534">
        <v>5</v>
      </c>
      <c r="F534" t="s">
        <v>8221</v>
      </c>
      <c r="G534" t="s">
        <v>8225</v>
      </c>
      <c r="H534" t="s">
        <v>8247</v>
      </c>
      <c r="I534">
        <v>1451030136</v>
      </c>
      <c r="J534" s="11">
        <f>(((I534/60)/60)/24)+DATE(1970,1,1)+(-8/24)</f>
        <v>42362.996944444443</v>
      </c>
      <c r="K534">
        <v>1448438136</v>
      </c>
      <c r="L534" s="11">
        <f>(((K534/60)/60)/24)+DATE(1970,1,1)+(-8/24)</f>
        <v>42332.996944444443</v>
      </c>
      <c r="M534" t="b">
        <v>0</v>
      </c>
      <c r="N534">
        <v>1</v>
      </c>
      <c r="O534" t="b">
        <v>0</v>
      </c>
      <c r="P534" t="s">
        <v>8284</v>
      </c>
      <c r="Q534" s="6">
        <f>E534/D534</f>
        <v>1.6666666666666668E-3</v>
      </c>
      <c r="R534" s="7">
        <f>IFERROR(E534/N534,"N/A")</f>
        <v>5</v>
      </c>
      <c r="S534" t="str">
        <f>LEFT(P534,SEARCH("/",P534,1)-1)</f>
        <v>food</v>
      </c>
      <c r="T534" t="str">
        <f>RIGHT(P534,(LEN(P534)-SEARCH("/",P534)))</f>
        <v>food trucks</v>
      </c>
      <c r="Y534">
        <f t="shared" si="20"/>
        <v>5</v>
      </c>
      <c r="Z534">
        <f t="shared" si="21"/>
        <v>16</v>
      </c>
    </row>
    <row r="535" spans="1:26" ht="43.2" x14ac:dyDescent="0.3">
      <c r="A535">
        <v>2887</v>
      </c>
      <c r="B535" s="3" t="s">
        <v>2887</v>
      </c>
      <c r="C535" s="3" t="s">
        <v>6997</v>
      </c>
      <c r="D535">
        <v>3000</v>
      </c>
      <c r="E535">
        <v>5</v>
      </c>
      <c r="F535" t="s">
        <v>8221</v>
      </c>
      <c r="G535" t="s">
        <v>8224</v>
      </c>
      <c r="H535" t="s">
        <v>8246</v>
      </c>
      <c r="I535">
        <v>1420971324</v>
      </c>
      <c r="J535" s="11">
        <f>(((I535/60)/60)/24)+DATE(1970,1,1)+(-8/24)</f>
        <v>42015.094027777777</v>
      </c>
      <c r="K535">
        <v>1418379324</v>
      </c>
      <c r="L535" s="11">
        <f>(((K535/60)/60)/24)+DATE(1970,1,1)+(-8/24)</f>
        <v>41985.094027777777</v>
      </c>
      <c r="M535" t="b">
        <v>0</v>
      </c>
      <c r="N535">
        <v>1</v>
      </c>
      <c r="O535" t="b">
        <v>0</v>
      </c>
      <c r="P535" t="s">
        <v>8271</v>
      </c>
      <c r="Q535" s="6">
        <f>E535/D535</f>
        <v>1.6666666666666668E-3</v>
      </c>
      <c r="R535" s="7">
        <f>IFERROR(E535/N535,"N/A")</f>
        <v>5</v>
      </c>
      <c r="S535" t="str">
        <f>LEFT(P535,SEARCH("/",P535,1)-1)</f>
        <v>theater</v>
      </c>
      <c r="T535" t="str">
        <f>RIGHT(P535,(LEN(P535)-SEARCH("/",P535)))</f>
        <v>plays</v>
      </c>
      <c r="Y535">
        <f t="shared" si="20"/>
        <v>8</v>
      </c>
      <c r="Z535">
        <f t="shared" si="21"/>
        <v>13</v>
      </c>
    </row>
    <row r="536" spans="1:26" ht="43.2" x14ac:dyDescent="0.3">
      <c r="A536">
        <v>4079</v>
      </c>
      <c r="B536" s="3" t="s">
        <v>4075</v>
      </c>
      <c r="C536" s="3" t="s">
        <v>8182</v>
      </c>
      <c r="D536">
        <v>3000</v>
      </c>
      <c r="E536">
        <v>5</v>
      </c>
      <c r="F536" t="s">
        <v>8221</v>
      </c>
      <c r="G536" t="s">
        <v>8224</v>
      </c>
      <c r="H536" t="s">
        <v>8246</v>
      </c>
      <c r="I536">
        <v>1466375521</v>
      </c>
      <c r="J536" s="11">
        <f>(((I536/60)/60)/24)+DATE(1970,1,1)+(-8/24)</f>
        <v>42540.605567129627</v>
      </c>
      <c r="K536">
        <v>1463783521</v>
      </c>
      <c r="L536" s="11">
        <f>(((K536/60)/60)/24)+DATE(1970,1,1)+(-8/24)</f>
        <v>42510.605567129627</v>
      </c>
      <c r="M536" t="b">
        <v>0</v>
      </c>
      <c r="N536">
        <v>1</v>
      </c>
      <c r="O536" t="b">
        <v>0</v>
      </c>
      <c r="P536" t="s">
        <v>8271</v>
      </c>
      <c r="Q536" s="6">
        <f>E536/D536</f>
        <v>1.6666666666666668E-3</v>
      </c>
      <c r="R536" s="7">
        <f>IFERROR(E536/N536,"N/A")</f>
        <v>5</v>
      </c>
      <c r="S536" t="str">
        <f>LEFT(P536,SEARCH("/",P536,1)-1)</f>
        <v>theater</v>
      </c>
      <c r="T536" t="str">
        <f>RIGHT(P536,(LEN(P536)-SEARCH("/",P536)))</f>
        <v>plays</v>
      </c>
      <c r="Y536">
        <f t="shared" si="20"/>
        <v>8</v>
      </c>
      <c r="Z536">
        <f t="shared" si="21"/>
        <v>13</v>
      </c>
    </row>
    <row r="537" spans="1:26" ht="57.6" x14ac:dyDescent="0.3">
      <c r="A537">
        <v>1418</v>
      </c>
      <c r="B537" s="3" t="s">
        <v>1419</v>
      </c>
      <c r="C537" s="3" t="s">
        <v>5528</v>
      </c>
      <c r="D537">
        <v>3000</v>
      </c>
      <c r="E537">
        <v>6</v>
      </c>
      <c r="F537" t="s">
        <v>8221</v>
      </c>
      <c r="G537" t="s">
        <v>8227</v>
      </c>
      <c r="H537" t="s">
        <v>8249</v>
      </c>
      <c r="I537">
        <v>1456397834</v>
      </c>
      <c r="J537" s="11">
        <f>(((I537/60)/60)/24)+DATE(1970,1,1)+(-8/24)</f>
        <v>42425.123078703698</v>
      </c>
      <c r="K537">
        <v>1453805834</v>
      </c>
      <c r="L537" s="11">
        <f>(((K537/60)/60)/24)+DATE(1970,1,1)+(-8/24)</f>
        <v>42395.123078703698</v>
      </c>
      <c r="M537" t="b">
        <v>0</v>
      </c>
      <c r="N537">
        <v>1</v>
      </c>
      <c r="O537" t="b">
        <v>0</v>
      </c>
      <c r="P537" t="s">
        <v>8287</v>
      </c>
      <c r="Q537" s="6">
        <f>E537/D537</f>
        <v>2E-3</v>
      </c>
      <c r="R537" s="7">
        <f>IFERROR(E537/N537,"N/A")</f>
        <v>6</v>
      </c>
      <c r="S537" t="str">
        <f>LEFT(P537,SEARCH("/",P537,1)-1)</f>
        <v>publishing</v>
      </c>
      <c r="T537" t="str">
        <f>RIGHT(P537,(LEN(P537)-SEARCH("/",P537)))</f>
        <v>translations</v>
      </c>
      <c r="Y537">
        <f t="shared" si="20"/>
        <v>11</v>
      </c>
      <c r="Z537">
        <f t="shared" si="21"/>
        <v>23</v>
      </c>
    </row>
    <row r="538" spans="1:26" ht="57.6" x14ac:dyDescent="0.3">
      <c r="A538">
        <v>1411</v>
      </c>
      <c r="B538" s="3" t="s">
        <v>1412</v>
      </c>
      <c r="C538" s="3" t="s">
        <v>5521</v>
      </c>
      <c r="D538">
        <v>3000</v>
      </c>
      <c r="E538">
        <v>7</v>
      </c>
      <c r="F538" t="s">
        <v>8221</v>
      </c>
      <c r="G538" t="s">
        <v>8225</v>
      </c>
      <c r="H538" t="s">
        <v>8247</v>
      </c>
      <c r="I538">
        <v>1423185900</v>
      </c>
      <c r="J538" s="11">
        <f>(((I538/60)/60)/24)+DATE(1970,1,1)+(-8/24)</f>
        <v>42040.725694444445</v>
      </c>
      <c r="K538">
        <v>1420766700</v>
      </c>
      <c r="L538" s="11">
        <f>(((K538/60)/60)/24)+DATE(1970,1,1)+(-8/24)</f>
        <v>42012.725694444445</v>
      </c>
      <c r="M538" t="b">
        <v>0</v>
      </c>
      <c r="N538">
        <v>3</v>
      </c>
      <c r="O538" t="b">
        <v>0</v>
      </c>
      <c r="P538" t="s">
        <v>8287</v>
      </c>
      <c r="Q538" s="6">
        <f>E538/D538</f>
        <v>2.3333333333333335E-3</v>
      </c>
      <c r="R538" s="7">
        <f>IFERROR(E538/N538,"N/A")</f>
        <v>2.3333333333333335</v>
      </c>
      <c r="S538" t="str">
        <f>LEFT(P538,SEARCH("/",P538,1)-1)</f>
        <v>publishing</v>
      </c>
      <c r="T538" t="str">
        <f>RIGHT(P538,(LEN(P538)-SEARCH("/",P538)))</f>
        <v>translations</v>
      </c>
      <c r="Y538">
        <f t="shared" si="20"/>
        <v>11</v>
      </c>
      <c r="Z538">
        <f t="shared" si="21"/>
        <v>23</v>
      </c>
    </row>
    <row r="539" spans="1:26" ht="43.2" x14ac:dyDescent="0.3">
      <c r="A539">
        <v>2777</v>
      </c>
      <c r="B539" s="3" t="s">
        <v>2777</v>
      </c>
      <c r="C539" s="3" t="s">
        <v>6887</v>
      </c>
      <c r="D539">
        <v>3000</v>
      </c>
      <c r="E539">
        <v>10</v>
      </c>
      <c r="F539" t="s">
        <v>8221</v>
      </c>
      <c r="G539" t="s">
        <v>8224</v>
      </c>
      <c r="H539" t="s">
        <v>8246</v>
      </c>
      <c r="I539">
        <v>1437149004</v>
      </c>
      <c r="J539" s="11">
        <f>(((I539/60)/60)/24)+DATE(1970,1,1)+(-8/24)</f>
        <v>42202.335694444446</v>
      </c>
      <c r="K539">
        <v>1434557004</v>
      </c>
      <c r="L539" s="11">
        <f>(((K539/60)/60)/24)+DATE(1970,1,1)+(-8/24)</f>
        <v>42172.335694444446</v>
      </c>
      <c r="M539" t="b">
        <v>0</v>
      </c>
      <c r="N539">
        <v>1</v>
      </c>
      <c r="O539" t="b">
        <v>0</v>
      </c>
      <c r="P539" t="s">
        <v>8304</v>
      </c>
      <c r="Q539" s="6">
        <f>E539/D539</f>
        <v>3.3333333333333335E-3</v>
      </c>
      <c r="R539" s="7">
        <f>IFERROR(E539/N539,"N/A")</f>
        <v>10</v>
      </c>
      <c r="S539" t="str">
        <f>LEFT(P539,SEARCH("/",P539,1)-1)</f>
        <v>publishing</v>
      </c>
      <c r="T539" t="str">
        <f>RIGHT(P539,(LEN(P539)-SEARCH("/",P539)))</f>
        <v>children's books</v>
      </c>
      <c r="Y539">
        <f t="shared" si="20"/>
        <v>11</v>
      </c>
      <c r="Z539">
        <f t="shared" si="21"/>
        <v>27</v>
      </c>
    </row>
    <row r="540" spans="1:26" ht="57.6" x14ac:dyDescent="0.3">
      <c r="A540">
        <v>4084</v>
      </c>
      <c r="B540" s="3" t="s">
        <v>4080</v>
      </c>
      <c r="C540" s="3" t="s">
        <v>8187</v>
      </c>
      <c r="D540">
        <v>3000</v>
      </c>
      <c r="E540">
        <v>10</v>
      </c>
      <c r="F540" t="s">
        <v>8221</v>
      </c>
      <c r="G540" t="s">
        <v>8237</v>
      </c>
      <c r="H540" t="s">
        <v>8249</v>
      </c>
      <c r="I540">
        <v>1476008906</v>
      </c>
      <c r="J540" s="11">
        <f>(((I540/60)/60)/24)+DATE(1970,1,1)+(-8/24)</f>
        <v>42652.103078703702</v>
      </c>
      <c r="K540">
        <v>1473416906</v>
      </c>
      <c r="L540" s="11">
        <f>(((K540/60)/60)/24)+DATE(1970,1,1)+(-8/24)</f>
        <v>42622.103078703702</v>
      </c>
      <c r="M540" t="b">
        <v>0</v>
      </c>
      <c r="N540">
        <v>1</v>
      </c>
      <c r="O540" t="b">
        <v>0</v>
      </c>
      <c r="P540" t="s">
        <v>8271</v>
      </c>
      <c r="Q540" s="6">
        <f>E540/D540</f>
        <v>3.3333333333333335E-3</v>
      </c>
      <c r="R540" s="7">
        <f>IFERROR(E540/N540,"N/A")</f>
        <v>10</v>
      </c>
      <c r="S540" t="str">
        <f>LEFT(P540,SEARCH("/",P540,1)-1)</f>
        <v>theater</v>
      </c>
      <c r="T540" t="str">
        <f>RIGHT(P540,(LEN(P540)-SEARCH("/",P540)))</f>
        <v>plays</v>
      </c>
      <c r="Y540">
        <f t="shared" si="20"/>
        <v>8</v>
      </c>
      <c r="Z540">
        <f t="shared" si="21"/>
        <v>13</v>
      </c>
    </row>
    <row r="541" spans="1:26" ht="43.2" x14ac:dyDescent="0.3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 s="11">
        <f>(((I541/60)/60)/24)+DATE(1970,1,1)+(-8/24)</f>
        <v>42407.373611111114</v>
      </c>
      <c r="K541">
        <v>1452272280</v>
      </c>
      <c r="L541" s="11">
        <f>(((K541/60)/60)/24)+DATE(1970,1,1)+(-8/24)</f>
        <v>42377.373611111114</v>
      </c>
      <c r="M541" t="b">
        <v>0</v>
      </c>
      <c r="N541">
        <v>1</v>
      </c>
      <c r="O541" t="b">
        <v>0</v>
      </c>
      <c r="P541" t="s">
        <v>8272</v>
      </c>
      <c r="Q541" s="6">
        <f>E541/D541</f>
        <v>4.0000000000000002E-4</v>
      </c>
      <c r="R541" s="7">
        <f>IFERROR(E541/N541,"N/A")</f>
        <v>2</v>
      </c>
      <c r="S541" t="str">
        <f>LEFT(P541,SEARCH("/",P541,1)-1)</f>
        <v>technology</v>
      </c>
      <c r="T541" t="str">
        <f>RIGHT(P541,(LEN(P541)-SEARCH("/",P541)))</f>
        <v>web</v>
      </c>
      <c r="Y541">
        <f t="shared" si="20"/>
        <v>11</v>
      </c>
      <c r="Z541">
        <f t="shared" si="21"/>
        <v>14</v>
      </c>
    </row>
    <row r="542" spans="1:26" ht="43.2" x14ac:dyDescent="0.3">
      <c r="A542">
        <v>1407</v>
      </c>
      <c r="B542" s="3" t="s">
        <v>1408</v>
      </c>
      <c r="C542" s="3" t="s">
        <v>5517</v>
      </c>
      <c r="D542">
        <v>3000</v>
      </c>
      <c r="E542">
        <v>15</v>
      </c>
      <c r="F542" t="s">
        <v>8221</v>
      </c>
      <c r="G542" t="s">
        <v>8224</v>
      </c>
      <c r="H542" t="s">
        <v>8246</v>
      </c>
      <c r="I542">
        <v>1407847978</v>
      </c>
      <c r="J542" s="11">
        <f>(((I542/60)/60)/24)+DATE(1970,1,1)+(-8/24)</f>
        <v>41863.20344907407</v>
      </c>
      <c r="K542">
        <v>1405687978</v>
      </c>
      <c r="L542" s="11">
        <f>(((K542/60)/60)/24)+DATE(1970,1,1)+(-8/24)</f>
        <v>41838.20344907407</v>
      </c>
      <c r="M542" t="b">
        <v>0</v>
      </c>
      <c r="N542">
        <v>2</v>
      </c>
      <c r="O542" t="b">
        <v>0</v>
      </c>
      <c r="P542" t="s">
        <v>8287</v>
      </c>
      <c r="Q542" s="6">
        <f>E542/D542</f>
        <v>5.0000000000000001E-3</v>
      </c>
      <c r="R542" s="7">
        <f>IFERROR(E542/N542,"N/A")</f>
        <v>7.5</v>
      </c>
      <c r="S542" t="str">
        <f>LEFT(P542,SEARCH("/",P542,1)-1)</f>
        <v>publishing</v>
      </c>
      <c r="T542" t="str">
        <f>RIGHT(P542,(LEN(P542)-SEARCH("/",P542)))</f>
        <v>translations</v>
      </c>
      <c r="Y542">
        <f t="shared" si="20"/>
        <v>11</v>
      </c>
      <c r="Z542">
        <f t="shared" si="21"/>
        <v>23</v>
      </c>
    </row>
    <row r="543" spans="1:26" ht="43.2" x14ac:dyDescent="0.3">
      <c r="A543">
        <v>1133</v>
      </c>
      <c r="B543" s="3" t="s">
        <v>1134</v>
      </c>
      <c r="C543" s="3" t="s">
        <v>5243</v>
      </c>
      <c r="D543">
        <v>3000</v>
      </c>
      <c r="E543">
        <v>20</v>
      </c>
      <c r="F543" t="s">
        <v>8221</v>
      </c>
      <c r="G543" t="s">
        <v>8225</v>
      </c>
      <c r="H543" t="s">
        <v>8247</v>
      </c>
      <c r="I543">
        <v>1406799981</v>
      </c>
      <c r="J543" s="11">
        <f>(((I543/60)/60)/24)+DATE(1970,1,1)+(-8/24)</f>
        <v>41851.073854166665</v>
      </c>
      <c r="K543">
        <v>1404207981</v>
      </c>
      <c r="L543" s="11">
        <f>(((K543/60)/60)/24)+DATE(1970,1,1)+(-8/24)</f>
        <v>41821.073854166665</v>
      </c>
      <c r="M543" t="b">
        <v>0</v>
      </c>
      <c r="N543">
        <v>1</v>
      </c>
      <c r="O543" t="b">
        <v>0</v>
      </c>
      <c r="P543" t="s">
        <v>8283</v>
      </c>
      <c r="Q543" s="6">
        <f>E543/D543</f>
        <v>6.6666666666666671E-3</v>
      </c>
      <c r="R543" s="7">
        <f>IFERROR(E543/N543,"N/A")</f>
        <v>20</v>
      </c>
      <c r="S543" t="str">
        <f>LEFT(P543,SEARCH("/",P543,1)-1)</f>
        <v>games</v>
      </c>
      <c r="T543" t="str">
        <f>RIGHT(P543,(LEN(P543)-SEARCH("/",P543)))</f>
        <v>mobile games</v>
      </c>
      <c r="Y543">
        <f t="shared" si="20"/>
        <v>6</v>
      </c>
      <c r="Z543">
        <f t="shared" si="21"/>
        <v>18</v>
      </c>
    </row>
    <row r="544" spans="1:26" ht="43.2" x14ac:dyDescent="0.3">
      <c r="A544">
        <v>777</v>
      </c>
      <c r="B544" s="3" t="s">
        <v>778</v>
      </c>
      <c r="C544" s="3" t="s">
        <v>4887</v>
      </c>
      <c r="D544">
        <v>3000</v>
      </c>
      <c r="E544">
        <v>21</v>
      </c>
      <c r="F544" t="s">
        <v>8221</v>
      </c>
      <c r="G544" t="s">
        <v>8224</v>
      </c>
      <c r="H544" t="s">
        <v>8246</v>
      </c>
      <c r="I544">
        <v>1375313577</v>
      </c>
      <c r="J544" s="11">
        <f>(((I544/60)/60)/24)+DATE(1970,1,1)+(-8/24)</f>
        <v>41486.647881944438</v>
      </c>
      <c r="K544">
        <v>1372721577</v>
      </c>
      <c r="L544" s="11">
        <f>(((K544/60)/60)/24)+DATE(1970,1,1)+(-8/24)</f>
        <v>41456.647881944438</v>
      </c>
      <c r="M544" t="b">
        <v>0</v>
      </c>
      <c r="N544">
        <v>3</v>
      </c>
      <c r="O544" t="b">
        <v>0</v>
      </c>
      <c r="P544" t="s">
        <v>8275</v>
      </c>
      <c r="Q544" s="6">
        <f>E544/D544</f>
        <v>7.0000000000000001E-3</v>
      </c>
      <c r="R544" s="7">
        <f>IFERROR(E544/N544,"N/A")</f>
        <v>7</v>
      </c>
      <c r="S544" t="str">
        <f>LEFT(P544,SEARCH("/",P544,1)-1)</f>
        <v>publishing</v>
      </c>
      <c r="T544" t="str">
        <f>RIGHT(P544,(LEN(P544)-SEARCH("/",P544)))</f>
        <v>fiction</v>
      </c>
      <c r="Y544">
        <f t="shared" si="20"/>
        <v>11</v>
      </c>
      <c r="Z544">
        <f t="shared" si="21"/>
        <v>18</v>
      </c>
    </row>
    <row r="545" spans="1:26" ht="57.6" x14ac:dyDescent="0.3">
      <c r="A545">
        <v>2430</v>
      </c>
      <c r="B545" s="3" t="s">
        <v>2431</v>
      </c>
      <c r="C545" s="3" t="s">
        <v>6540</v>
      </c>
      <c r="D545">
        <v>3000</v>
      </c>
      <c r="E545">
        <v>21</v>
      </c>
      <c r="F545" t="s">
        <v>8221</v>
      </c>
      <c r="G545" t="s">
        <v>8224</v>
      </c>
      <c r="H545" t="s">
        <v>8246</v>
      </c>
      <c r="I545">
        <v>1455246504</v>
      </c>
      <c r="J545" s="11">
        <f>(((I545/60)/60)/24)+DATE(1970,1,1)+(-8/24)</f>
        <v>42411.797499999993</v>
      </c>
      <c r="K545">
        <v>1452654504</v>
      </c>
      <c r="L545" s="11">
        <f>(((K545/60)/60)/24)+DATE(1970,1,1)+(-8/24)</f>
        <v>42381.797499999993</v>
      </c>
      <c r="M545" t="b">
        <v>0</v>
      </c>
      <c r="N545">
        <v>2</v>
      </c>
      <c r="O545" t="b">
        <v>0</v>
      </c>
      <c r="P545" t="s">
        <v>8284</v>
      </c>
      <c r="Q545" s="6">
        <f>E545/D545</f>
        <v>7.0000000000000001E-3</v>
      </c>
      <c r="R545" s="7">
        <f>IFERROR(E545/N545,"N/A")</f>
        <v>10.5</v>
      </c>
      <c r="S545" t="str">
        <f>LEFT(P545,SEARCH("/",P545,1)-1)</f>
        <v>food</v>
      </c>
      <c r="T545" t="str">
        <f>RIGHT(P545,(LEN(P545)-SEARCH("/",P545)))</f>
        <v>food trucks</v>
      </c>
      <c r="Y545">
        <f t="shared" si="20"/>
        <v>5</v>
      </c>
      <c r="Z545">
        <f t="shared" si="21"/>
        <v>16</v>
      </c>
    </row>
    <row r="546" spans="1:26" ht="28.8" x14ac:dyDescent="0.3">
      <c r="A546">
        <v>1736</v>
      </c>
      <c r="B546" s="3" t="s">
        <v>1737</v>
      </c>
      <c r="C546" s="3" t="s">
        <v>5846</v>
      </c>
      <c r="D546">
        <v>3000</v>
      </c>
      <c r="E546">
        <v>22</v>
      </c>
      <c r="F546" t="s">
        <v>8221</v>
      </c>
      <c r="G546" t="s">
        <v>8224</v>
      </c>
      <c r="H546" t="s">
        <v>8246</v>
      </c>
      <c r="I546">
        <v>1447018833</v>
      </c>
      <c r="J546" s="11">
        <f>(((I546/60)/60)/24)+DATE(1970,1,1)+(-8/24)</f>
        <v>42316.569826388884</v>
      </c>
      <c r="K546">
        <v>1444423233</v>
      </c>
      <c r="L546" s="11">
        <f>(((K546/60)/60)/24)+DATE(1970,1,1)+(-8/24)</f>
        <v>42286.52815972222</v>
      </c>
      <c r="M546" t="b">
        <v>0</v>
      </c>
      <c r="N546">
        <v>1</v>
      </c>
      <c r="O546" t="b">
        <v>0</v>
      </c>
      <c r="P546" t="s">
        <v>8293</v>
      </c>
      <c r="Q546" s="6">
        <f>E546/D546</f>
        <v>7.3333333333333332E-3</v>
      </c>
      <c r="R546" s="7">
        <f>IFERROR(E546/N546,"N/A")</f>
        <v>22</v>
      </c>
      <c r="S546" t="str">
        <f>LEFT(P546,SEARCH("/",P546,1)-1)</f>
        <v>music</v>
      </c>
      <c r="T546" t="str">
        <f>RIGHT(P546,(LEN(P546)-SEARCH("/",P546)))</f>
        <v>faith</v>
      </c>
      <c r="Y546">
        <f t="shared" si="20"/>
        <v>6</v>
      </c>
      <c r="Z546">
        <f t="shared" si="21"/>
        <v>11</v>
      </c>
    </row>
    <row r="547" spans="1:26" ht="43.2" x14ac:dyDescent="0.3">
      <c r="A547">
        <v>2413</v>
      </c>
      <c r="B547" s="3" t="s">
        <v>2414</v>
      </c>
      <c r="C547" s="3" t="s">
        <v>6523</v>
      </c>
      <c r="D547">
        <v>3000</v>
      </c>
      <c r="E547">
        <v>25</v>
      </c>
      <c r="F547" t="s">
        <v>8221</v>
      </c>
      <c r="G547" t="s">
        <v>8224</v>
      </c>
      <c r="H547" t="s">
        <v>8246</v>
      </c>
      <c r="I547">
        <v>1401579000</v>
      </c>
      <c r="J547" s="11">
        <f>(((I547/60)/60)/24)+DATE(1970,1,1)+(-8/24)</f>
        <v>41790.645833333328</v>
      </c>
      <c r="K547">
        <v>1398911882</v>
      </c>
      <c r="L547" s="11">
        <f>(((K547/60)/60)/24)+DATE(1970,1,1)+(-8/24)</f>
        <v>41759.776412037034</v>
      </c>
      <c r="M547" t="b">
        <v>0</v>
      </c>
      <c r="N547">
        <v>3</v>
      </c>
      <c r="O547" t="b">
        <v>0</v>
      </c>
      <c r="P547" t="s">
        <v>8284</v>
      </c>
      <c r="Q547" s="6">
        <f>E547/D547</f>
        <v>8.3333333333333332E-3</v>
      </c>
      <c r="R547" s="7">
        <f>IFERROR(E547/N547,"N/A")</f>
        <v>8.3333333333333339</v>
      </c>
      <c r="S547" t="str">
        <f>LEFT(P547,SEARCH("/",P547,1)-1)</f>
        <v>food</v>
      </c>
      <c r="T547" t="str">
        <f>RIGHT(P547,(LEN(P547)-SEARCH("/",P547)))</f>
        <v>food trucks</v>
      </c>
      <c r="Y547">
        <f t="shared" si="20"/>
        <v>5</v>
      </c>
      <c r="Z547">
        <f t="shared" si="21"/>
        <v>16</v>
      </c>
    </row>
    <row r="548" spans="1:26" ht="43.2" x14ac:dyDescent="0.3">
      <c r="A548">
        <v>3901</v>
      </c>
      <c r="B548" s="3" t="s">
        <v>3898</v>
      </c>
      <c r="C548" s="3" t="s">
        <v>8009</v>
      </c>
      <c r="D548">
        <v>3000</v>
      </c>
      <c r="E548">
        <v>25</v>
      </c>
      <c r="F548" t="s">
        <v>8221</v>
      </c>
      <c r="G548" t="s">
        <v>8224</v>
      </c>
      <c r="H548" t="s">
        <v>8246</v>
      </c>
      <c r="I548">
        <v>1450554599</v>
      </c>
      <c r="J548" s="11">
        <f>(((I548/60)/60)/24)+DATE(1970,1,1)+(-8/24)</f>
        <v>42357.493043981485</v>
      </c>
      <c r="K548">
        <v>1447098599</v>
      </c>
      <c r="L548" s="11">
        <f>(((K548/60)/60)/24)+DATE(1970,1,1)+(-8/24)</f>
        <v>42317.493043981485</v>
      </c>
      <c r="M548" t="b">
        <v>0</v>
      </c>
      <c r="N548">
        <v>1</v>
      </c>
      <c r="O548" t="b">
        <v>0</v>
      </c>
      <c r="P548" t="s">
        <v>8271</v>
      </c>
      <c r="Q548" s="6">
        <f>E548/D548</f>
        <v>8.3333333333333332E-3</v>
      </c>
      <c r="R548" s="7">
        <f>IFERROR(E548/N548,"N/A")</f>
        <v>25</v>
      </c>
      <c r="S548" t="str">
        <f>LEFT(P548,SEARCH("/",P548,1)-1)</f>
        <v>theater</v>
      </c>
      <c r="T548" t="str">
        <f>RIGHT(P548,(LEN(P548)-SEARCH("/",P548)))</f>
        <v>plays</v>
      </c>
      <c r="Y548">
        <f t="shared" si="20"/>
        <v>8</v>
      </c>
      <c r="Z548">
        <f t="shared" si="21"/>
        <v>13</v>
      </c>
    </row>
    <row r="549" spans="1:26" ht="43.2" x14ac:dyDescent="0.3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 s="11">
        <f>(((I549/60)/60)/24)+DATE(1970,1,1)+(-8/24)</f>
        <v>42047.509953703695</v>
      </c>
      <c r="K549">
        <v>1421180060</v>
      </c>
      <c r="L549" s="11">
        <f>(((K549/60)/60)/24)+DATE(1970,1,1)+(-8/24)</f>
        <v>42017.509953703695</v>
      </c>
      <c r="M549" t="b">
        <v>0</v>
      </c>
      <c r="N549">
        <v>1</v>
      </c>
      <c r="O549" t="b">
        <v>0</v>
      </c>
      <c r="P549" t="s">
        <v>8272</v>
      </c>
      <c r="Q549" s="6">
        <f>E549/D549</f>
        <v>4.5454545454545455E-4</v>
      </c>
      <c r="R549" s="7">
        <f>IFERROR(E549/N549,"N/A")</f>
        <v>10</v>
      </c>
      <c r="S549" t="str">
        <f>LEFT(P549,SEARCH("/",P549,1)-1)</f>
        <v>technology</v>
      </c>
      <c r="T549" t="str">
        <f>RIGHT(P549,(LEN(P549)-SEARCH("/",P549)))</f>
        <v>web</v>
      </c>
      <c r="Y549">
        <f t="shared" si="20"/>
        <v>11</v>
      </c>
      <c r="Z549">
        <f t="shared" si="21"/>
        <v>14</v>
      </c>
    </row>
    <row r="550" spans="1:26" ht="43.2" x14ac:dyDescent="0.3">
      <c r="A550">
        <v>1793</v>
      </c>
      <c r="B550" s="3" t="s">
        <v>1794</v>
      </c>
      <c r="C550" s="3" t="s">
        <v>5903</v>
      </c>
      <c r="D550">
        <v>3000</v>
      </c>
      <c r="E550">
        <v>40</v>
      </c>
      <c r="F550" t="s">
        <v>8221</v>
      </c>
      <c r="G550" t="s">
        <v>8226</v>
      </c>
      <c r="H550" t="s">
        <v>8248</v>
      </c>
      <c r="I550">
        <v>1417127040</v>
      </c>
      <c r="J550" s="11">
        <f>(((I550/60)/60)/24)+DATE(1970,1,1)+(-8/24)</f>
        <v>41970.6</v>
      </c>
      <c r="K550">
        <v>1414531440</v>
      </c>
      <c r="L550" s="11">
        <f>(((K550/60)/60)/24)+DATE(1970,1,1)+(-8/24)</f>
        <v>41940.558333333334</v>
      </c>
      <c r="M550" t="b">
        <v>1</v>
      </c>
      <c r="N550">
        <v>2</v>
      </c>
      <c r="O550" t="b">
        <v>0</v>
      </c>
      <c r="P550" t="s">
        <v>8285</v>
      </c>
      <c r="Q550" s="6">
        <f>E550/D550</f>
        <v>1.3333333333333334E-2</v>
      </c>
      <c r="R550" s="7">
        <f>IFERROR(E550/N550,"N/A")</f>
        <v>20</v>
      </c>
      <c r="S550" t="str">
        <f>LEFT(P550,SEARCH("/",P550,1)-1)</f>
        <v>photography</v>
      </c>
      <c r="T550" t="str">
        <f>RIGHT(P550,(LEN(P550)-SEARCH("/",P550)))</f>
        <v>photobooks</v>
      </c>
      <c r="Y550">
        <f t="shared" si="20"/>
        <v>12</v>
      </c>
      <c r="Z550">
        <f t="shared" si="21"/>
        <v>22</v>
      </c>
    </row>
    <row r="551" spans="1:26" ht="43.2" x14ac:dyDescent="0.3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 s="11">
        <f>(((I551/60)/60)/24)+DATE(1970,1,1)+(-8/24)</f>
        <v>41948.52679398148</v>
      </c>
      <c r="K551">
        <v>1412624315</v>
      </c>
      <c r="L551" s="11">
        <f>(((K551/60)/60)/24)+DATE(1970,1,1)+(-8/24)</f>
        <v>41918.485127314809</v>
      </c>
      <c r="M551" t="b">
        <v>0</v>
      </c>
      <c r="N551">
        <v>1</v>
      </c>
      <c r="O551" t="b">
        <v>0</v>
      </c>
      <c r="P551" t="s">
        <v>8281</v>
      </c>
      <c r="Q551" s="6">
        <f>E551/D551</f>
        <v>5.0000000000000001E-4</v>
      </c>
      <c r="R551" s="7">
        <f>IFERROR(E551/N551,"N/A")</f>
        <v>1</v>
      </c>
      <c r="S551" t="str">
        <f>LEFT(P551,SEARCH("/",P551,1)-1)</f>
        <v>journalism</v>
      </c>
      <c r="T551" t="str">
        <f>RIGHT(P551,(LEN(P551)-SEARCH("/",P551)))</f>
        <v>audio</v>
      </c>
      <c r="Y551">
        <f t="shared" si="20"/>
        <v>11</v>
      </c>
      <c r="Z551">
        <f t="shared" si="21"/>
        <v>16</v>
      </c>
    </row>
    <row r="552" spans="1:26" ht="43.2" x14ac:dyDescent="0.3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 s="11">
        <f>(((I552/60)/60)/24)+DATE(1970,1,1)+(-8/24)</f>
        <v>42820.85833333333</v>
      </c>
      <c r="K552">
        <v>1488038674</v>
      </c>
      <c r="L552" s="11">
        <f>(((K552/60)/60)/24)+DATE(1970,1,1)+(-8/24)</f>
        <v>42791.336504629631</v>
      </c>
      <c r="M552" t="b">
        <v>0</v>
      </c>
      <c r="N552">
        <v>1</v>
      </c>
      <c r="O552" t="b">
        <v>0</v>
      </c>
      <c r="P552" t="s">
        <v>8293</v>
      </c>
      <c r="Q552" s="6">
        <f>E552/D552</f>
        <v>5.0000000000000001E-4</v>
      </c>
      <c r="R552" s="7">
        <f>IFERROR(E552/N552,"N/A")</f>
        <v>5</v>
      </c>
      <c r="S552" t="str">
        <f>LEFT(P552,SEARCH("/",P552,1)-1)</f>
        <v>music</v>
      </c>
      <c r="T552" t="str">
        <f>RIGHT(P552,(LEN(P552)-SEARCH("/",P552)))</f>
        <v>faith</v>
      </c>
      <c r="Y552">
        <f t="shared" si="20"/>
        <v>6</v>
      </c>
      <c r="Z552">
        <f t="shared" si="21"/>
        <v>11</v>
      </c>
    </row>
    <row r="553" spans="1:26" ht="43.2" x14ac:dyDescent="0.3">
      <c r="A553">
        <v>4005</v>
      </c>
      <c r="B553" s="3" t="s">
        <v>4001</v>
      </c>
      <c r="C553" s="3" t="s">
        <v>8110</v>
      </c>
      <c r="D553">
        <v>3000</v>
      </c>
      <c r="E553">
        <v>40</v>
      </c>
      <c r="F553" t="s">
        <v>8221</v>
      </c>
      <c r="G553" t="s">
        <v>8224</v>
      </c>
      <c r="H553" t="s">
        <v>8246</v>
      </c>
      <c r="I553">
        <v>1413832985</v>
      </c>
      <c r="J553" s="11">
        <f>(((I553/60)/60)/24)+DATE(1970,1,1)+(-8/24)</f>
        <v>41932.474363425921</v>
      </c>
      <c r="K553">
        <v>1408648985</v>
      </c>
      <c r="L553" s="11">
        <f>(((K553/60)/60)/24)+DATE(1970,1,1)+(-8/24)</f>
        <v>41872.474363425921</v>
      </c>
      <c r="M553" t="b">
        <v>0</v>
      </c>
      <c r="N553">
        <v>2</v>
      </c>
      <c r="O553" t="b">
        <v>0</v>
      </c>
      <c r="P553" t="s">
        <v>8271</v>
      </c>
      <c r="Q553" s="6">
        <f>E553/D553</f>
        <v>1.3333333333333334E-2</v>
      </c>
      <c r="R553" s="7">
        <f>IFERROR(E553/N553,"N/A")</f>
        <v>20</v>
      </c>
      <c r="S553" t="str">
        <f>LEFT(P553,SEARCH("/",P553,1)-1)</f>
        <v>theater</v>
      </c>
      <c r="T553" t="str">
        <f>RIGHT(P553,(LEN(P553)-SEARCH("/",P553)))</f>
        <v>plays</v>
      </c>
      <c r="Y553">
        <f t="shared" si="20"/>
        <v>8</v>
      </c>
      <c r="Z553">
        <f t="shared" si="21"/>
        <v>13</v>
      </c>
    </row>
    <row r="554" spans="1:26" ht="43.2" x14ac:dyDescent="0.3">
      <c r="A554">
        <v>3960</v>
      </c>
      <c r="B554" s="3" t="s">
        <v>3957</v>
      </c>
      <c r="C554" s="3" t="s">
        <v>8067</v>
      </c>
      <c r="D554">
        <v>3000</v>
      </c>
      <c r="E554">
        <v>45</v>
      </c>
      <c r="F554" t="s">
        <v>8221</v>
      </c>
      <c r="G554" t="s">
        <v>8224</v>
      </c>
      <c r="H554" t="s">
        <v>8246</v>
      </c>
      <c r="I554">
        <v>1451852256</v>
      </c>
      <c r="J554" s="11">
        <f>(((I554/60)/60)/24)+DATE(1970,1,1)+(-8/24)</f>
        <v>42372.51222222222</v>
      </c>
      <c r="K554">
        <v>1449260256</v>
      </c>
      <c r="L554" s="11">
        <f>(((K554/60)/60)/24)+DATE(1970,1,1)+(-8/24)</f>
        <v>42342.51222222222</v>
      </c>
      <c r="M554" t="b">
        <v>0</v>
      </c>
      <c r="N554">
        <v>4</v>
      </c>
      <c r="O554" t="b">
        <v>0</v>
      </c>
      <c r="P554" t="s">
        <v>8271</v>
      </c>
      <c r="Q554" s="6">
        <f>E554/D554</f>
        <v>1.4999999999999999E-2</v>
      </c>
      <c r="R554" s="7">
        <f>IFERROR(E554/N554,"N/A")</f>
        <v>11.25</v>
      </c>
      <c r="S554" t="str">
        <f>LEFT(P554,SEARCH("/",P554,1)-1)</f>
        <v>theater</v>
      </c>
      <c r="T554" t="str">
        <f>RIGHT(P554,(LEN(P554)-SEARCH("/",P554)))</f>
        <v>plays</v>
      </c>
      <c r="Y554">
        <f t="shared" si="20"/>
        <v>8</v>
      </c>
      <c r="Z554">
        <f t="shared" si="21"/>
        <v>13</v>
      </c>
    </row>
    <row r="555" spans="1:26" ht="57.6" x14ac:dyDescent="0.3">
      <c r="A555">
        <v>1713</v>
      </c>
      <c r="B555" s="3" t="s">
        <v>1714</v>
      </c>
      <c r="C555" s="3" t="s">
        <v>5823</v>
      </c>
      <c r="D555">
        <v>3000</v>
      </c>
      <c r="E555">
        <v>50</v>
      </c>
      <c r="F555" t="s">
        <v>8221</v>
      </c>
      <c r="G555" t="s">
        <v>8224</v>
      </c>
      <c r="H555" t="s">
        <v>8246</v>
      </c>
      <c r="I555">
        <v>1412536412</v>
      </c>
      <c r="J555" s="11">
        <f>(((I555/60)/60)/24)+DATE(1970,1,1)+(-8/24)</f>
        <v>41917.467731481483</v>
      </c>
      <c r="K555">
        <v>1409944412</v>
      </c>
      <c r="L555" s="11">
        <f>(((K555/60)/60)/24)+DATE(1970,1,1)+(-8/24)</f>
        <v>41887.467731481483</v>
      </c>
      <c r="M555" t="b">
        <v>0</v>
      </c>
      <c r="N555">
        <v>1</v>
      </c>
      <c r="O555" t="b">
        <v>0</v>
      </c>
      <c r="P555" t="s">
        <v>8293</v>
      </c>
      <c r="Q555" s="6">
        <f>E555/D555</f>
        <v>1.6666666666666666E-2</v>
      </c>
      <c r="R555" s="7">
        <f>IFERROR(E555/N555,"N/A")</f>
        <v>50</v>
      </c>
      <c r="S555" t="str">
        <f>LEFT(P555,SEARCH("/",P555,1)-1)</f>
        <v>music</v>
      </c>
      <c r="T555" t="str">
        <f>RIGHT(P555,(LEN(P555)-SEARCH("/",P555)))</f>
        <v>faith</v>
      </c>
      <c r="Y555">
        <f t="shared" si="20"/>
        <v>6</v>
      </c>
      <c r="Z555">
        <f t="shared" si="21"/>
        <v>11</v>
      </c>
    </row>
    <row r="556" spans="1:26" ht="43.2" x14ac:dyDescent="0.3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 s="11">
        <f>(((I556/60)/60)/24)+DATE(1970,1,1)+(-8/24)</f>
        <v>42224.315011574072</v>
      </c>
      <c r="K556">
        <v>1436456017</v>
      </c>
      <c r="L556" s="11">
        <f>(((K556/60)/60)/24)+DATE(1970,1,1)+(-8/24)</f>
        <v>42194.315011574072</v>
      </c>
      <c r="M556" t="b">
        <v>0</v>
      </c>
      <c r="N556">
        <v>1</v>
      </c>
      <c r="O556" t="b">
        <v>0</v>
      </c>
      <c r="P556" t="s">
        <v>8272</v>
      </c>
      <c r="Q556" s="6">
        <f>E556/D556</f>
        <v>5.0000000000000001E-4</v>
      </c>
      <c r="R556" s="7">
        <f>IFERROR(E556/N556,"N/A")</f>
        <v>50</v>
      </c>
      <c r="S556" t="str">
        <f>LEFT(P556,SEARCH("/",P556,1)-1)</f>
        <v>technology</v>
      </c>
      <c r="T556" t="str">
        <f>RIGHT(P556,(LEN(P556)-SEARCH("/",P556)))</f>
        <v>web</v>
      </c>
      <c r="Y556">
        <f t="shared" si="20"/>
        <v>11</v>
      </c>
      <c r="Z556">
        <f t="shared" si="21"/>
        <v>14</v>
      </c>
    </row>
    <row r="557" spans="1:26" ht="43.2" x14ac:dyDescent="0.3">
      <c r="A557">
        <v>1498</v>
      </c>
      <c r="B557" s="3" t="s">
        <v>1499</v>
      </c>
      <c r="C557" s="3" t="s">
        <v>5608</v>
      </c>
      <c r="D557">
        <v>3000</v>
      </c>
      <c r="E557">
        <v>57</v>
      </c>
      <c r="F557" t="s">
        <v>8221</v>
      </c>
      <c r="G557" t="s">
        <v>8224</v>
      </c>
      <c r="H557" t="s">
        <v>8246</v>
      </c>
      <c r="I557">
        <v>1409787378</v>
      </c>
      <c r="J557" s="11">
        <f>(((I557/60)/60)/24)+DATE(1970,1,1)+(-8/24)</f>
        <v>41885.650208333333</v>
      </c>
      <c r="K557">
        <v>1405899378</v>
      </c>
      <c r="L557" s="11">
        <f>(((K557/60)/60)/24)+DATE(1970,1,1)+(-8/24)</f>
        <v>41840.650208333333</v>
      </c>
      <c r="M557" t="b">
        <v>0</v>
      </c>
      <c r="N557">
        <v>3</v>
      </c>
      <c r="O557" t="b">
        <v>0</v>
      </c>
      <c r="P557" t="s">
        <v>8275</v>
      </c>
      <c r="Q557" s="6">
        <f>E557/D557</f>
        <v>1.9E-2</v>
      </c>
      <c r="R557" s="7">
        <f>IFERROR(E557/N557,"N/A")</f>
        <v>19</v>
      </c>
      <c r="S557" t="str">
        <f>LEFT(P557,SEARCH("/",P557,1)-1)</f>
        <v>publishing</v>
      </c>
      <c r="T557" t="str">
        <f>RIGHT(P557,(LEN(P557)-SEARCH("/",P557)))</f>
        <v>fiction</v>
      </c>
      <c r="Y557">
        <f t="shared" si="20"/>
        <v>11</v>
      </c>
      <c r="Z557">
        <f t="shared" si="21"/>
        <v>18</v>
      </c>
    </row>
    <row r="558" spans="1:26" ht="43.2" x14ac:dyDescent="0.3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 s="11">
        <f>(((I558/60)/60)/24)+DATE(1970,1,1)+(-8/24)</f>
        <v>42115.225995370369</v>
      </c>
      <c r="K558">
        <v>1424442326</v>
      </c>
      <c r="L558" s="11">
        <f>(((K558/60)/60)/24)+DATE(1970,1,1)+(-8/24)</f>
        <v>42055.26766203704</v>
      </c>
      <c r="M558" t="b">
        <v>0</v>
      </c>
      <c r="N558">
        <v>6</v>
      </c>
      <c r="O558" t="b">
        <v>0</v>
      </c>
      <c r="P558" t="s">
        <v>8301</v>
      </c>
      <c r="Q558" s="6">
        <f>E558/D558</f>
        <v>5.1000000000000004E-4</v>
      </c>
      <c r="R558" s="7">
        <f>IFERROR(E558/N558,"N/A")</f>
        <v>8.5</v>
      </c>
      <c r="S558" t="str">
        <f>LEFT(P558,SEARCH("/",P558,1)-1)</f>
        <v>technology</v>
      </c>
      <c r="T558" t="str">
        <f>RIGHT(P558,(LEN(P558)-SEARCH("/",P558)))</f>
        <v>space exploration</v>
      </c>
      <c r="Y558">
        <f t="shared" si="20"/>
        <v>11</v>
      </c>
      <c r="Z558">
        <f t="shared" si="21"/>
        <v>28</v>
      </c>
    </row>
    <row r="559" spans="1:26" ht="43.2" x14ac:dyDescent="0.3">
      <c r="A559">
        <v>4108</v>
      </c>
      <c r="B559" s="3" t="s">
        <v>4104</v>
      </c>
      <c r="C559" s="3" t="s">
        <v>8211</v>
      </c>
      <c r="D559">
        <v>3000</v>
      </c>
      <c r="E559">
        <v>59</v>
      </c>
      <c r="F559" t="s">
        <v>8221</v>
      </c>
      <c r="G559" t="s">
        <v>8224</v>
      </c>
      <c r="H559" t="s">
        <v>8246</v>
      </c>
      <c r="I559">
        <v>1488517200</v>
      </c>
      <c r="J559" s="11">
        <f>(((I559/60)/60)/24)+DATE(1970,1,1)+(-8/24)</f>
        <v>42796.874999999993</v>
      </c>
      <c r="K559">
        <v>1485909937</v>
      </c>
      <c r="L559" s="11">
        <f>(((K559/60)/60)/24)+DATE(1970,1,1)+(-8/24)</f>
        <v>42766.698344907411</v>
      </c>
      <c r="M559" t="b">
        <v>0</v>
      </c>
      <c r="N559">
        <v>1</v>
      </c>
      <c r="O559" t="b">
        <v>0</v>
      </c>
      <c r="P559" t="s">
        <v>8271</v>
      </c>
      <c r="Q559" s="6">
        <f>E559/D559</f>
        <v>1.9666666666666666E-2</v>
      </c>
      <c r="R559" s="7">
        <f>IFERROR(E559/N559,"N/A")</f>
        <v>59</v>
      </c>
      <c r="S559" t="str">
        <f>LEFT(P559,SEARCH("/",P559,1)-1)</f>
        <v>theater</v>
      </c>
      <c r="T559" t="str">
        <f>RIGHT(P559,(LEN(P559)-SEARCH("/",P559)))</f>
        <v>plays</v>
      </c>
      <c r="Y559">
        <f t="shared" si="20"/>
        <v>8</v>
      </c>
      <c r="Z559">
        <f t="shared" si="21"/>
        <v>13</v>
      </c>
    </row>
    <row r="560" spans="1:26" ht="43.2" x14ac:dyDescent="0.3">
      <c r="A560">
        <v>2878</v>
      </c>
      <c r="B560" s="3" t="s">
        <v>2878</v>
      </c>
      <c r="C560" s="3" t="s">
        <v>6988</v>
      </c>
      <c r="D560">
        <v>3000</v>
      </c>
      <c r="E560">
        <v>63</v>
      </c>
      <c r="F560" t="s">
        <v>8221</v>
      </c>
      <c r="G560" t="s">
        <v>8225</v>
      </c>
      <c r="H560" t="s">
        <v>8247</v>
      </c>
      <c r="I560">
        <v>1435934795</v>
      </c>
      <c r="J560" s="11">
        <f>(((I560/60)/60)/24)+DATE(1970,1,1)+(-8/24)</f>
        <v>42188.282349537032</v>
      </c>
      <c r="K560">
        <v>1430750795</v>
      </c>
      <c r="L560" s="11">
        <f>(((K560/60)/60)/24)+DATE(1970,1,1)+(-8/24)</f>
        <v>42128.282349537032</v>
      </c>
      <c r="M560" t="b">
        <v>0</v>
      </c>
      <c r="N560">
        <v>4</v>
      </c>
      <c r="O560" t="b">
        <v>0</v>
      </c>
      <c r="P560" t="s">
        <v>8271</v>
      </c>
      <c r="Q560" s="6">
        <f>E560/D560</f>
        <v>2.1000000000000001E-2</v>
      </c>
      <c r="R560" s="7">
        <f>IFERROR(E560/N560,"N/A")</f>
        <v>15.75</v>
      </c>
      <c r="S560" t="str">
        <f>LEFT(P560,SEARCH("/",P560,1)-1)</f>
        <v>theater</v>
      </c>
      <c r="T560" t="str">
        <f>RIGHT(P560,(LEN(P560)-SEARCH("/",P560)))</f>
        <v>plays</v>
      </c>
      <c r="Y560">
        <f t="shared" si="20"/>
        <v>8</v>
      </c>
      <c r="Z560">
        <f t="shared" si="21"/>
        <v>13</v>
      </c>
    </row>
    <row r="561" spans="1:26" ht="43.2" x14ac:dyDescent="0.3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 s="11">
        <f>(((I561/60)/60)/24)+DATE(1970,1,1)+(-8/24)</f>
        <v>42184.832638888889</v>
      </c>
      <c r="K561">
        <v>1433014746</v>
      </c>
      <c r="L561" s="11">
        <f>(((K561/60)/60)/24)+DATE(1970,1,1)+(-8/24)</f>
        <v>42154.485486111109</v>
      </c>
      <c r="M561" t="b">
        <v>0</v>
      </c>
      <c r="N561">
        <v>1</v>
      </c>
      <c r="O561" t="b">
        <v>0</v>
      </c>
      <c r="P561" t="s">
        <v>8305</v>
      </c>
      <c r="Q561" s="6">
        <f>E561/D561</f>
        <v>5.5555555555555556E-4</v>
      </c>
      <c r="R561" s="7">
        <f>IFERROR(E561/N561,"N/A")</f>
        <v>10</v>
      </c>
      <c r="S561" t="str">
        <f>LEFT(P561,SEARCH("/",P561,1)-1)</f>
        <v>theater</v>
      </c>
      <c r="T561" t="str">
        <f>RIGHT(P561,(LEN(P561)-SEARCH("/",P561)))</f>
        <v>musical</v>
      </c>
      <c r="Y561">
        <f t="shared" si="20"/>
        <v>8</v>
      </c>
      <c r="Z561">
        <f t="shared" si="21"/>
        <v>15</v>
      </c>
    </row>
    <row r="562" spans="1:26" ht="43.2" x14ac:dyDescent="0.3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 s="11">
        <f>(((I562/60)/60)/24)+DATE(1970,1,1)+(-8/24)</f>
        <v>42173.217488425922</v>
      </c>
      <c r="K562">
        <v>1429449191</v>
      </c>
      <c r="L562" s="11">
        <f>(((K562/60)/60)/24)+DATE(1970,1,1)+(-8/24)</f>
        <v>42113.217488425922</v>
      </c>
      <c r="M562" t="b">
        <v>0</v>
      </c>
      <c r="N562">
        <v>5</v>
      </c>
      <c r="O562" t="b">
        <v>0</v>
      </c>
      <c r="P562" t="s">
        <v>8267</v>
      </c>
      <c r="Q562" s="6">
        <f>E562/D562</f>
        <v>5.5999999999999995E-4</v>
      </c>
      <c r="R562" s="7">
        <f>IFERROR(E562/N562,"N/A")</f>
        <v>28</v>
      </c>
      <c r="S562" t="str">
        <f>LEFT(P562,SEARCH("/",P562,1)-1)</f>
        <v>film &amp; video</v>
      </c>
      <c r="T562" t="str">
        <f>RIGHT(P562,(LEN(P562)-SEARCH("/",P562)))</f>
        <v>science fiction</v>
      </c>
      <c r="Y562">
        <f t="shared" si="20"/>
        <v>13</v>
      </c>
      <c r="Z562">
        <f t="shared" si="21"/>
        <v>28</v>
      </c>
    </row>
    <row r="563" spans="1:26" ht="43.2" x14ac:dyDescent="0.3">
      <c r="A563">
        <v>1065</v>
      </c>
      <c r="B563" s="3" t="s">
        <v>1066</v>
      </c>
      <c r="C563" s="3" t="s">
        <v>5175</v>
      </c>
      <c r="D563">
        <v>3000</v>
      </c>
      <c r="E563">
        <v>81</v>
      </c>
      <c r="F563" t="s">
        <v>8221</v>
      </c>
      <c r="G563" t="s">
        <v>8226</v>
      </c>
      <c r="H563" t="s">
        <v>8248</v>
      </c>
      <c r="I563">
        <v>1392800922</v>
      </c>
      <c r="J563" s="11">
        <f>(((I563/60)/60)/24)+DATE(1970,1,1)+(-8/24)</f>
        <v>41689.047708333332</v>
      </c>
      <c r="K563">
        <v>1390381722</v>
      </c>
      <c r="L563" s="11">
        <f>(((K563/60)/60)/24)+DATE(1970,1,1)+(-8/24)</f>
        <v>41661.047708333332</v>
      </c>
      <c r="M563" t="b">
        <v>0</v>
      </c>
      <c r="N563">
        <v>5</v>
      </c>
      <c r="O563" t="b">
        <v>0</v>
      </c>
      <c r="P563" t="s">
        <v>8282</v>
      </c>
      <c r="Q563" s="6">
        <f>E563/D563</f>
        <v>2.7E-2</v>
      </c>
      <c r="R563" s="7">
        <f>IFERROR(E563/N563,"N/A")</f>
        <v>16.2</v>
      </c>
      <c r="S563" t="str">
        <f>LEFT(P563,SEARCH("/",P563,1)-1)</f>
        <v>games</v>
      </c>
      <c r="T563" t="str">
        <f>RIGHT(P563,(LEN(P563)-SEARCH("/",P563)))</f>
        <v>video games</v>
      </c>
      <c r="Y563">
        <f t="shared" si="20"/>
        <v>6</v>
      </c>
      <c r="Z563">
        <f t="shared" si="21"/>
        <v>17</v>
      </c>
    </row>
    <row r="564" spans="1:26" ht="43.2" x14ac:dyDescent="0.3">
      <c r="A564">
        <v>4111</v>
      </c>
      <c r="B564" s="3" t="s">
        <v>4107</v>
      </c>
      <c r="C564" s="3" t="s">
        <v>8214</v>
      </c>
      <c r="D564">
        <v>3000</v>
      </c>
      <c r="E564">
        <v>94</v>
      </c>
      <c r="F564" t="s">
        <v>8221</v>
      </c>
      <c r="G564" t="s">
        <v>8224</v>
      </c>
      <c r="H564" t="s">
        <v>8246</v>
      </c>
      <c r="I564">
        <v>1424747740</v>
      </c>
      <c r="J564" s="11">
        <f>(((I564/60)/60)/24)+DATE(1970,1,1)+(-8/24)</f>
        <v>42058.802546296291</v>
      </c>
      <c r="K564">
        <v>1422155740</v>
      </c>
      <c r="L564" s="11">
        <f>(((K564/60)/60)/24)+DATE(1970,1,1)+(-8/24)</f>
        <v>42028.802546296291</v>
      </c>
      <c r="M564" t="b">
        <v>0</v>
      </c>
      <c r="N564">
        <v>6</v>
      </c>
      <c r="O564" t="b">
        <v>0</v>
      </c>
      <c r="P564" t="s">
        <v>8271</v>
      </c>
      <c r="Q564" s="6">
        <f>E564/D564</f>
        <v>3.1333333333333331E-2</v>
      </c>
      <c r="R564" s="7">
        <f>IFERROR(E564/N564,"N/A")</f>
        <v>15.666666666666666</v>
      </c>
      <c r="S564" t="str">
        <f>LEFT(P564,SEARCH("/",P564,1)-1)</f>
        <v>theater</v>
      </c>
      <c r="T564" t="str">
        <f>RIGHT(P564,(LEN(P564)-SEARCH("/",P564)))</f>
        <v>plays</v>
      </c>
      <c r="Y564">
        <f t="shared" si="20"/>
        <v>8</v>
      </c>
      <c r="Z564">
        <f t="shared" si="21"/>
        <v>13</v>
      </c>
    </row>
    <row r="565" spans="1:26" ht="43.2" x14ac:dyDescent="0.3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 s="11">
        <f>(((I565/60)/60)/24)+DATE(1970,1,1)+(-8/24)</f>
        <v>42061.02885416666</v>
      </c>
      <c r="K565">
        <v>1422348093</v>
      </c>
      <c r="L565" s="11">
        <f>(((K565/60)/60)/24)+DATE(1970,1,1)+(-8/24)</f>
        <v>42031.02885416666</v>
      </c>
      <c r="M565" t="b">
        <v>0</v>
      </c>
      <c r="N565">
        <v>2</v>
      </c>
      <c r="O565" t="b">
        <v>0</v>
      </c>
      <c r="P565" t="s">
        <v>8272</v>
      </c>
      <c r="Q565" s="6">
        <f>E565/D565</f>
        <v>5.9999999999999995E-4</v>
      </c>
      <c r="R565" s="7">
        <f>IFERROR(E565/N565,"N/A")</f>
        <v>1.5</v>
      </c>
      <c r="S565" t="str">
        <f>LEFT(P565,SEARCH("/",P565,1)-1)</f>
        <v>technology</v>
      </c>
      <c r="T565" t="str">
        <f>RIGHT(P565,(LEN(P565)-SEARCH("/",P565)))</f>
        <v>web</v>
      </c>
      <c r="Y565">
        <f t="shared" si="20"/>
        <v>11</v>
      </c>
      <c r="Z565">
        <f t="shared" si="21"/>
        <v>14</v>
      </c>
    </row>
    <row r="566" spans="1:26" ht="43.2" x14ac:dyDescent="0.3">
      <c r="A566">
        <v>3947</v>
      </c>
      <c r="B566" s="3" t="s">
        <v>3944</v>
      </c>
      <c r="C566" s="3" t="s">
        <v>8055</v>
      </c>
      <c r="D566">
        <v>3000</v>
      </c>
      <c r="E566">
        <v>101</v>
      </c>
      <c r="F566" t="s">
        <v>8221</v>
      </c>
      <c r="G566" t="s">
        <v>8224</v>
      </c>
      <c r="H566" t="s">
        <v>8246</v>
      </c>
      <c r="I566">
        <v>1475378744</v>
      </c>
      <c r="J566" s="11">
        <f>(((I566/60)/60)/24)+DATE(1970,1,1)+(-8/24)</f>
        <v>42644.809537037036</v>
      </c>
      <c r="K566">
        <v>1472786744</v>
      </c>
      <c r="L566" s="11">
        <f>(((K566/60)/60)/24)+DATE(1970,1,1)+(-8/24)</f>
        <v>42614.809537037036</v>
      </c>
      <c r="M566" t="b">
        <v>0</v>
      </c>
      <c r="N566">
        <v>2</v>
      </c>
      <c r="O566" t="b">
        <v>0</v>
      </c>
      <c r="P566" t="s">
        <v>8271</v>
      </c>
      <c r="Q566" s="6">
        <f>E566/D566</f>
        <v>3.3666666666666664E-2</v>
      </c>
      <c r="R566" s="7">
        <f>IFERROR(E566/N566,"N/A")</f>
        <v>50.5</v>
      </c>
      <c r="S566" t="str">
        <f>LEFT(P566,SEARCH("/",P566,1)-1)</f>
        <v>theater</v>
      </c>
      <c r="T566" t="str">
        <f>RIGHT(P566,(LEN(P566)-SEARCH("/",P566)))</f>
        <v>plays</v>
      </c>
      <c r="Y566">
        <f t="shared" si="20"/>
        <v>8</v>
      </c>
      <c r="Z566">
        <f t="shared" si="21"/>
        <v>13</v>
      </c>
    </row>
    <row r="567" spans="1:26" ht="28.8" x14ac:dyDescent="0.3">
      <c r="A567">
        <v>1791</v>
      </c>
      <c r="B567" s="3" t="s">
        <v>1792</v>
      </c>
      <c r="C567" s="3" t="s">
        <v>5901</v>
      </c>
      <c r="D567">
        <v>3000</v>
      </c>
      <c r="E567">
        <v>107</v>
      </c>
      <c r="F567" t="s">
        <v>8221</v>
      </c>
      <c r="G567" t="s">
        <v>8225</v>
      </c>
      <c r="H567" t="s">
        <v>8247</v>
      </c>
      <c r="I567">
        <v>1422553565</v>
      </c>
      <c r="J567" s="11">
        <f>(((I567/60)/60)/24)+DATE(1970,1,1)+(-8/24)</f>
        <v>42033.407002314816</v>
      </c>
      <c r="K567">
        <v>1417369565</v>
      </c>
      <c r="L567" s="11">
        <f>(((K567/60)/60)/24)+DATE(1970,1,1)+(-8/24)</f>
        <v>41973.407002314816</v>
      </c>
      <c r="M567" t="b">
        <v>1</v>
      </c>
      <c r="N567">
        <v>4</v>
      </c>
      <c r="O567" t="b">
        <v>0</v>
      </c>
      <c r="P567" t="s">
        <v>8285</v>
      </c>
      <c r="Q567" s="6">
        <f>E567/D567</f>
        <v>3.5666666666666666E-2</v>
      </c>
      <c r="R567" s="7">
        <f>IFERROR(E567/N567,"N/A")</f>
        <v>26.75</v>
      </c>
      <c r="S567" t="str">
        <f>LEFT(P567,SEARCH("/",P567,1)-1)</f>
        <v>photography</v>
      </c>
      <c r="T567" t="str">
        <f>RIGHT(P567,(LEN(P567)-SEARCH("/",P567)))</f>
        <v>photobooks</v>
      </c>
      <c r="Y567">
        <f t="shared" si="20"/>
        <v>12</v>
      </c>
      <c r="Z567">
        <f t="shared" si="21"/>
        <v>22</v>
      </c>
    </row>
    <row r="568" spans="1:26" ht="57.6" x14ac:dyDescent="0.3">
      <c r="A568">
        <v>890</v>
      </c>
      <c r="B568" s="3" t="s">
        <v>891</v>
      </c>
      <c r="C568" s="3" t="s">
        <v>5000</v>
      </c>
      <c r="D568">
        <v>3000</v>
      </c>
      <c r="E568">
        <v>125</v>
      </c>
      <c r="F568" t="s">
        <v>8221</v>
      </c>
      <c r="G568" t="s">
        <v>8224</v>
      </c>
      <c r="H568" t="s">
        <v>8246</v>
      </c>
      <c r="I568">
        <v>1385055979</v>
      </c>
      <c r="J568" s="11">
        <f>(((I568/60)/60)/24)+DATE(1970,1,1)+(-8/24)</f>
        <v>41599.407164351847</v>
      </c>
      <c r="K568">
        <v>1382460379</v>
      </c>
      <c r="L568" s="11">
        <f>(((K568/60)/60)/24)+DATE(1970,1,1)+(-8/24)</f>
        <v>41569.365497685183</v>
      </c>
      <c r="M568" t="b">
        <v>0</v>
      </c>
      <c r="N568">
        <v>4</v>
      </c>
      <c r="O568" t="b">
        <v>0</v>
      </c>
      <c r="P568" t="s">
        <v>8279</v>
      </c>
      <c r="Q568" s="6">
        <f>E568/D568</f>
        <v>4.1666666666666664E-2</v>
      </c>
      <c r="R568" s="7">
        <f>IFERROR(E568/N568,"N/A")</f>
        <v>31.25</v>
      </c>
      <c r="S568" t="str">
        <f>LEFT(P568,SEARCH("/",P568,1)-1)</f>
        <v>music</v>
      </c>
      <c r="T568" t="str">
        <f>RIGHT(P568,(LEN(P568)-SEARCH("/",P568)))</f>
        <v>indie rock</v>
      </c>
      <c r="Y568">
        <f t="shared" si="20"/>
        <v>6</v>
      </c>
      <c r="Z568">
        <f t="shared" si="21"/>
        <v>16</v>
      </c>
    </row>
    <row r="569" spans="1:26" ht="43.2" x14ac:dyDescent="0.3">
      <c r="A569">
        <v>2856</v>
      </c>
      <c r="B569" s="3" t="s">
        <v>2856</v>
      </c>
      <c r="C569" s="3" t="s">
        <v>6966</v>
      </c>
      <c r="D569">
        <v>3000</v>
      </c>
      <c r="E569">
        <v>146</v>
      </c>
      <c r="F569" t="s">
        <v>8221</v>
      </c>
      <c r="G569" t="s">
        <v>8224</v>
      </c>
      <c r="H569" t="s">
        <v>8246</v>
      </c>
      <c r="I569">
        <v>1439069640</v>
      </c>
      <c r="J569" s="11">
        <f>(((I569/60)/60)/24)+DATE(1970,1,1)+(-8/24)</f>
        <v>42224.56527777778</v>
      </c>
      <c r="K569">
        <v>1433897647</v>
      </c>
      <c r="L569" s="11">
        <f>(((K569/60)/60)/24)+DATE(1970,1,1)+(-8/24)</f>
        <v>42164.704247685186</v>
      </c>
      <c r="M569" t="b">
        <v>0</v>
      </c>
      <c r="N569">
        <v>6</v>
      </c>
      <c r="O569" t="b">
        <v>0</v>
      </c>
      <c r="P569" t="s">
        <v>8271</v>
      </c>
      <c r="Q569" s="6">
        <f>E569/D569</f>
        <v>4.8666666666666664E-2</v>
      </c>
      <c r="R569" s="7">
        <f>IFERROR(E569/N569,"N/A")</f>
        <v>24.333333333333332</v>
      </c>
      <c r="S569" t="str">
        <f>LEFT(P569,SEARCH("/",P569,1)-1)</f>
        <v>theater</v>
      </c>
      <c r="T569" t="str">
        <f>RIGHT(P569,(LEN(P569)-SEARCH("/",P569)))</f>
        <v>plays</v>
      </c>
      <c r="Y569">
        <f t="shared" si="20"/>
        <v>8</v>
      </c>
      <c r="Z569">
        <f t="shared" si="21"/>
        <v>13</v>
      </c>
    </row>
    <row r="570" spans="1:26" ht="43.2" x14ac:dyDescent="0.3">
      <c r="A570">
        <v>424</v>
      </c>
      <c r="B570" s="3" t="s">
        <v>425</v>
      </c>
      <c r="C570" s="3" t="s">
        <v>4534</v>
      </c>
      <c r="D570">
        <v>3000</v>
      </c>
      <c r="E570">
        <v>203.9</v>
      </c>
      <c r="F570" t="s">
        <v>8221</v>
      </c>
      <c r="G570" t="s">
        <v>8224</v>
      </c>
      <c r="H570" t="s">
        <v>8246</v>
      </c>
      <c r="I570">
        <v>1332748899</v>
      </c>
      <c r="J570" s="11">
        <f>(((I570/60)/60)/24)+DATE(1970,1,1)+(-8/24)</f>
        <v>40994.001145833332</v>
      </c>
      <c r="K570">
        <v>1327568499</v>
      </c>
      <c r="L570" s="11">
        <f>(((K570/60)/60)/24)+DATE(1970,1,1)+(-8/24)</f>
        <v>40934.042812499996</v>
      </c>
      <c r="M570" t="b">
        <v>0</v>
      </c>
      <c r="N570">
        <v>5</v>
      </c>
      <c r="O570" t="b">
        <v>0</v>
      </c>
      <c r="P570" t="s">
        <v>8270</v>
      </c>
      <c r="Q570" s="6">
        <f>E570/D570</f>
        <v>6.7966666666666675E-2</v>
      </c>
      <c r="R570" s="7">
        <f>IFERROR(E570/N570,"N/A")</f>
        <v>40.78</v>
      </c>
      <c r="S570" t="str">
        <f>LEFT(P570,SEARCH("/",P570,1)-1)</f>
        <v>film &amp; video</v>
      </c>
      <c r="T570" t="str">
        <f>RIGHT(P570,(LEN(P570)-SEARCH("/",P570)))</f>
        <v>animation</v>
      </c>
      <c r="Y570">
        <f t="shared" si="20"/>
        <v>13</v>
      </c>
      <c r="Z570">
        <f t="shared" si="21"/>
        <v>22</v>
      </c>
    </row>
    <row r="571" spans="1:26" ht="43.2" x14ac:dyDescent="0.3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 s="11">
        <f>(((I571/60)/60)/24)+DATE(1970,1,1)+(-8/24)</f>
        <v>42660.465636574074</v>
      </c>
      <c r="K571">
        <v>1472843431</v>
      </c>
      <c r="L571" s="11">
        <f>(((K571/60)/60)/24)+DATE(1970,1,1)+(-8/24)</f>
        <v>42615.465636574074</v>
      </c>
      <c r="M571" t="b">
        <v>0</v>
      </c>
      <c r="N571">
        <v>3</v>
      </c>
      <c r="O571" t="b">
        <v>0</v>
      </c>
      <c r="P571" t="s">
        <v>8272</v>
      </c>
      <c r="Q571" s="6">
        <f>E571/D571</f>
        <v>6.4999999999999997E-4</v>
      </c>
      <c r="R571" s="7">
        <f>IFERROR(E571/N571,"N/A")</f>
        <v>13</v>
      </c>
      <c r="S571" t="str">
        <f>LEFT(P571,SEARCH("/",P571,1)-1)</f>
        <v>technology</v>
      </c>
      <c r="T571" t="str">
        <f>RIGHT(P571,(LEN(P571)-SEARCH("/",P571)))</f>
        <v>web</v>
      </c>
      <c r="Y571">
        <f t="shared" si="20"/>
        <v>11</v>
      </c>
      <c r="Z571">
        <f t="shared" si="21"/>
        <v>14</v>
      </c>
    </row>
    <row r="572" spans="1:26" ht="43.2" x14ac:dyDescent="0.3">
      <c r="A572">
        <v>4027</v>
      </c>
      <c r="B572" s="3" t="s">
        <v>4023</v>
      </c>
      <c r="C572" s="3" t="s">
        <v>8132</v>
      </c>
      <c r="D572">
        <v>3000</v>
      </c>
      <c r="E572">
        <v>215</v>
      </c>
      <c r="F572" t="s">
        <v>8221</v>
      </c>
      <c r="G572" t="s">
        <v>8224</v>
      </c>
      <c r="H572" t="s">
        <v>8246</v>
      </c>
      <c r="I572">
        <v>1487811600</v>
      </c>
      <c r="J572" s="11">
        <f>(((I572/60)/60)/24)+DATE(1970,1,1)+(-8/24)</f>
        <v>42788.708333333336</v>
      </c>
      <c r="K572">
        <v>1486077481</v>
      </c>
      <c r="L572" s="11">
        <f>(((K572/60)/60)/24)+DATE(1970,1,1)+(-8/24)</f>
        <v>42768.637511574074</v>
      </c>
      <c r="M572" t="b">
        <v>0</v>
      </c>
      <c r="N572">
        <v>7</v>
      </c>
      <c r="O572" t="b">
        <v>0</v>
      </c>
      <c r="P572" t="s">
        <v>8271</v>
      </c>
      <c r="Q572" s="6">
        <f>E572/D572</f>
        <v>7.166666666666667E-2</v>
      </c>
      <c r="R572" s="7">
        <f>IFERROR(E572/N572,"N/A")</f>
        <v>30.714285714285715</v>
      </c>
      <c r="S572" t="str">
        <f>LEFT(P572,SEARCH("/",P572,1)-1)</f>
        <v>theater</v>
      </c>
      <c r="T572" t="str">
        <f>RIGHT(P572,(LEN(P572)-SEARCH("/",P572)))</f>
        <v>plays</v>
      </c>
      <c r="Y572">
        <f t="shared" si="20"/>
        <v>8</v>
      </c>
      <c r="Z572">
        <f t="shared" si="21"/>
        <v>13</v>
      </c>
    </row>
    <row r="573" spans="1:26" ht="28.8" x14ac:dyDescent="0.3">
      <c r="A573">
        <v>943</v>
      </c>
      <c r="B573" s="3" t="s">
        <v>944</v>
      </c>
      <c r="C573" s="3" t="s">
        <v>5053</v>
      </c>
      <c r="D573">
        <v>3000</v>
      </c>
      <c r="E573">
        <v>289</v>
      </c>
      <c r="F573" t="s">
        <v>8221</v>
      </c>
      <c r="G573" t="s">
        <v>8224</v>
      </c>
      <c r="H573" t="s">
        <v>8246</v>
      </c>
      <c r="I573">
        <v>1480438905</v>
      </c>
      <c r="J573" s="11">
        <f>(((I573/60)/60)/24)+DATE(1970,1,1)+(-8/24)</f>
        <v>42703.376215277771</v>
      </c>
      <c r="K573">
        <v>1477843305</v>
      </c>
      <c r="L573" s="11">
        <f>(((K573/60)/60)/24)+DATE(1970,1,1)+(-8/24)</f>
        <v>42673.334548611114</v>
      </c>
      <c r="M573" t="b">
        <v>0</v>
      </c>
      <c r="N573">
        <v>12</v>
      </c>
      <c r="O573" t="b">
        <v>0</v>
      </c>
      <c r="P573" t="s">
        <v>8273</v>
      </c>
      <c r="Q573" s="6">
        <f>E573/D573</f>
        <v>9.633333333333334E-2</v>
      </c>
      <c r="R573" s="7">
        <f>IFERROR(E573/N573,"N/A")</f>
        <v>24.083333333333332</v>
      </c>
      <c r="S573" t="str">
        <f>LEFT(P573,SEARCH("/",P573,1)-1)</f>
        <v>technology</v>
      </c>
      <c r="T573" t="str">
        <f>RIGHT(P573,(LEN(P573)-SEARCH("/",P573)))</f>
        <v>wearables</v>
      </c>
      <c r="Y573">
        <f t="shared" si="20"/>
        <v>11</v>
      </c>
      <c r="Z573">
        <f t="shared" si="21"/>
        <v>20</v>
      </c>
    </row>
    <row r="574" spans="1:26" ht="43.2" x14ac:dyDescent="0.3">
      <c r="A574">
        <v>924</v>
      </c>
      <c r="B574" s="3" t="s">
        <v>925</v>
      </c>
      <c r="C574" s="3" t="s">
        <v>5034</v>
      </c>
      <c r="D574">
        <v>3000</v>
      </c>
      <c r="E574">
        <v>327</v>
      </c>
      <c r="F574" t="s">
        <v>8221</v>
      </c>
      <c r="G574" t="s">
        <v>8224</v>
      </c>
      <c r="H574" t="s">
        <v>8246</v>
      </c>
      <c r="I574">
        <v>1360795069</v>
      </c>
      <c r="J574" s="11">
        <f>(((I574/60)/60)/24)+DATE(1970,1,1)+(-8/24)</f>
        <v>41318.609594907408</v>
      </c>
      <c r="K574">
        <v>1358203069</v>
      </c>
      <c r="L574" s="11">
        <f>(((K574/60)/60)/24)+DATE(1970,1,1)+(-8/24)</f>
        <v>41288.609594907408</v>
      </c>
      <c r="M574" t="b">
        <v>0</v>
      </c>
      <c r="N574">
        <v>15</v>
      </c>
      <c r="O574" t="b">
        <v>0</v>
      </c>
      <c r="P574" t="s">
        <v>8278</v>
      </c>
      <c r="Q574" s="6">
        <f>E574/D574</f>
        <v>0.109</v>
      </c>
      <c r="R574" s="7">
        <f>IFERROR(E574/N574,"N/A")</f>
        <v>21.8</v>
      </c>
      <c r="S574" t="str">
        <f>LEFT(P574,SEARCH("/",P574,1)-1)</f>
        <v>music</v>
      </c>
      <c r="T574" t="str">
        <f>RIGHT(P574,(LEN(P574)-SEARCH("/",P574)))</f>
        <v>jazz</v>
      </c>
      <c r="Y574">
        <f t="shared" si="20"/>
        <v>6</v>
      </c>
      <c r="Z574">
        <f t="shared" si="21"/>
        <v>10</v>
      </c>
    </row>
    <row r="575" spans="1:26" ht="43.2" x14ac:dyDescent="0.3">
      <c r="A575">
        <v>431</v>
      </c>
      <c r="B575" s="3" t="s">
        <v>432</v>
      </c>
      <c r="C575" s="3" t="s">
        <v>4541</v>
      </c>
      <c r="D575">
        <v>3000</v>
      </c>
      <c r="E575">
        <v>415</v>
      </c>
      <c r="F575" t="s">
        <v>8221</v>
      </c>
      <c r="G575" t="s">
        <v>8225</v>
      </c>
      <c r="H575" t="s">
        <v>8247</v>
      </c>
      <c r="I575">
        <v>1467752083</v>
      </c>
      <c r="J575" s="11">
        <f>(((I575/60)/60)/24)+DATE(1970,1,1)+(-8/24)</f>
        <v>42556.537997685176</v>
      </c>
      <c r="K575">
        <v>1465160083</v>
      </c>
      <c r="L575" s="11">
        <f>(((K575/60)/60)/24)+DATE(1970,1,1)+(-8/24)</f>
        <v>42526.537997685176</v>
      </c>
      <c r="M575" t="b">
        <v>0</v>
      </c>
      <c r="N575">
        <v>8</v>
      </c>
      <c r="O575" t="b">
        <v>0</v>
      </c>
      <c r="P575" t="s">
        <v>8270</v>
      </c>
      <c r="Q575" s="6">
        <f>E575/D575</f>
        <v>0.13833333333333334</v>
      </c>
      <c r="R575" s="7">
        <f>IFERROR(E575/N575,"N/A")</f>
        <v>51.875</v>
      </c>
      <c r="S575" t="str">
        <f>LEFT(P575,SEARCH("/",P575,1)-1)</f>
        <v>film &amp; video</v>
      </c>
      <c r="T575" t="str">
        <f>RIGHT(P575,(LEN(P575)-SEARCH("/",P575)))</f>
        <v>animation</v>
      </c>
      <c r="Y575">
        <f t="shared" si="20"/>
        <v>13</v>
      </c>
      <c r="Z575">
        <f t="shared" si="21"/>
        <v>22</v>
      </c>
    </row>
    <row r="576" spans="1:26" ht="43.2" x14ac:dyDescent="0.3">
      <c r="A576">
        <v>3996</v>
      </c>
      <c r="B576" s="3" t="s">
        <v>3992</v>
      </c>
      <c r="C576" s="3" t="s">
        <v>8102</v>
      </c>
      <c r="D576">
        <v>3000</v>
      </c>
      <c r="E576">
        <v>497</v>
      </c>
      <c r="F576" t="s">
        <v>8221</v>
      </c>
      <c r="G576" t="s">
        <v>8224</v>
      </c>
      <c r="H576" t="s">
        <v>8246</v>
      </c>
      <c r="I576">
        <v>1416499440</v>
      </c>
      <c r="J576" s="11">
        <f>(((I576/60)/60)/24)+DATE(1970,1,1)+(-8/24)</f>
        <v>41963.336111111108</v>
      </c>
      <c r="K576">
        <v>1415341464</v>
      </c>
      <c r="L576" s="11">
        <f>(((K576/60)/60)/24)+DATE(1970,1,1)+(-8/24)</f>
        <v>41949.933611111104</v>
      </c>
      <c r="M576" t="b">
        <v>0</v>
      </c>
      <c r="N576">
        <v>17</v>
      </c>
      <c r="O576" t="b">
        <v>0</v>
      </c>
      <c r="P576" t="s">
        <v>8271</v>
      </c>
      <c r="Q576" s="6">
        <f>E576/D576</f>
        <v>0.16566666666666666</v>
      </c>
      <c r="R576" s="7">
        <f>IFERROR(E576/N576,"N/A")</f>
        <v>29.235294117647058</v>
      </c>
      <c r="S576" t="str">
        <f>LEFT(P576,SEARCH("/",P576,1)-1)</f>
        <v>theater</v>
      </c>
      <c r="T576" t="str">
        <f>RIGHT(P576,(LEN(P576)-SEARCH("/",P576)))</f>
        <v>plays</v>
      </c>
      <c r="Y576">
        <f t="shared" si="20"/>
        <v>8</v>
      </c>
      <c r="Z576">
        <f t="shared" si="21"/>
        <v>13</v>
      </c>
    </row>
    <row r="577" spans="1:26" ht="43.2" x14ac:dyDescent="0.3">
      <c r="A577">
        <v>1990</v>
      </c>
      <c r="B577" s="3" t="s">
        <v>1991</v>
      </c>
      <c r="C577" s="3" t="s">
        <v>6100</v>
      </c>
      <c r="D577">
        <v>3000</v>
      </c>
      <c r="E577">
        <v>509</v>
      </c>
      <c r="F577" t="s">
        <v>8221</v>
      </c>
      <c r="G577" t="s">
        <v>8224</v>
      </c>
      <c r="H577" t="s">
        <v>8246</v>
      </c>
      <c r="I577">
        <v>1455338532</v>
      </c>
      <c r="J577" s="11">
        <f>(((I577/60)/60)/24)+DATE(1970,1,1)+(-8/24)</f>
        <v>42412.862638888888</v>
      </c>
      <c r="K577">
        <v>1454042532</v>
      </c>
      <c r="L577" s="11">
        <f>(((K577/60)/60)/24)+DATE(1970,1,1)+(-8/24)</f>
        <v>42397.862638888888</v>
      </c>
      <c r="M577" t="b">
        <v>0</v>
      </c>
      <c r="N577">
        <v>5</v>
      </c>
      <c r="O577" t="b">
        <v>0</v>
      </c>
      <c r="P577" t="s">
        <v>8296</v>
      </c>
      <c r="Q577" s="6">
        <f>E577/D577</f>
        <v>0.16966666666666666</v>
      </c>
      <c r="R577" s="7">
        <f>IFERROR(E577/N577,"N/A")</f>
        <v>101.8</v>
      </c>
      <c r="S577" t="str">
        <f>LEFT(P577,SEARCH("/",P577,1)-1)</f>
        <v>photography</v>
      </c>
      <c r="T577" t="str">
        <f>RIGHT(P577,(LEN(P577)-SEARCH("/",P577)))</f>
        <v>people</v>
      </c>
      <c r="Y577">
        <f t="shared" si="20"/>
        <v>12</v>
      </c>
      <c r="Z577">
        <f t="shared" si="21"/>
        <v>18</v>
      </c>
    </row>
    <row r="578" spans="1:26" ht="43.2" x14ac:dyDescent="0.3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 s="11">
        <f>(((I578/60)/60)/24)+DATE(1970,1,1)+(-8/24)</f>
        <v>42014.38958333333</v>
      </c>
      <c r="K578">
        <v>1415726460</v>
      </c>
      <c r="L578" s="11">
        <f>(((K578/60)/60)/24)+DATE(1970,1,1)+(-8/24)</f>
        <v>41954.38958333333</v>
      </c>
      <c r="M578" t="b">
        <v>0</v>
      </c>
      <c r="N578">
        <v>1</v>
      </c>
      <c r="O578" t="b">
        <v>0</v>
      </c>
      <c r="P578" t="s">
        <v>8272</v>
      </c>
      <c r="Q578" s="6">
        <f>E578/D578</f>
        <v>7.1428571428571429E-4</v>
      </c>
      <c r="R578" s="7">
        <f>IFERROR(E578/N578,"N/A")</f>
        <v>25</v>
      </c>
      <c r="S578" t="str">
        <f>LEFT(P578,SEARCH("/",P578,1)-1)</f>
        <v>technology</v>
      </c>
      <c r="T578" t="str">
        <f>RIGHT(P578,(LEN(P578)-SEARCH("/",P578)))</f>
        <v>web</v>
      </c>
      <c r="Y578">
        <f t="shared" si="20"/>
        <v>11</v>
      </c>
      <c r="Z578">
        <f t="shared" si="21"/>
        <v>14</v>
      </c>
    </row>
    <row r="579" spans="1:26" ht="43.2" x14ac:dyDescent="0.3">
      <c r="A579">
        <v>3063</v>
      </c>
      <c r="B579" s="3" t="s">
        <v>3063</v>
      </c>
      <c r="C579" s="3" t="s">
        <v>7173</v>
      </c>
      <c r="D579">
        <v>3000</v>
      </c>
      <c r="E579">
        <v>587</v>
      </c>
      <c r="F579" t="s">
        <v>8221</v>
      </c>
      <c r="G579" t="s">
        <v>8224</v>
      </c>
      <c r="H579" t="s">
        <v>8246</v>
      </c>
      <c r="I579">
        <v>1477174138</v>
      </c>
      <c r="J579" s="11">
        <f>(((I579/60)/60)/24)+DATE(1970,1,1)+(-8/24)</f>
        <v>42665.589560185181</v>
      </c>
      <c r="K579">
        <v>1474150138</v>
      </c>
      <c r="L579" s="11">
        <f>(((K579/60)/60)/24)+DATE(1970,1,1)+(-8/24)</f>
        <v>42630.589560185181</v>
      </c>
      <c r="M579" t="b">
        <v>0</v>
      </c>
      <c r="N579">
        <v>23</v>
      </c>
      <c r="O579" t="b">
        <v>0</v>
      </c>
      <c r="P579" t="s">
        <v>8303</v>
      </c>
      <c r="Q579" s="6">
        <f>E579/D579</f>
        <v>0.19566666666666666</v>
      </c>
      <c r="R579" s="7">
        <f>IFERROR(E579/N579,"N/A")</f>
        <v>25.521739130434781</v>
      </c>
      <c r="S579" t="str">
        <f>LEFT(P579,SEARCH("/",P579,1)-1)</f>
        <v>theater</v>
      </c>
      <c r="T579" t="str">
        <f>RIGHT(P579,(LEN(P579)-SEARCH("/",P579)))</f>
        <v>spaces</v>
      </c>
      <c r="Y579">
        <f t="shared" ref="Y579:Y642" si="22">SEARCH("/",P579)</f>
        <v>8</v>
      </c>
      <c r="Z579">
        <f t="shared" ref="Z579:Z642" si="23">LEN(P579)</f>
        <v>14</v>
      </c>
    </row>
    <row r="580" spans="1:26" ht="43.2" x14ac:dyDescent="0.3">
      <c r="A580">
        <v>2896</v>
      </c>
      <c r="B580" s="3" t="s">
        <v>2896</v>
      </c>
      <c r="C580" s="3" t="s">
        <v>7006</v>
      </c>
      <c r="D580">
        <v>3000</v>
      </c>
      <c r="E580">
        <v>625</v>
      </c>
      <c r="F580" t="s">
        <v>8221</v>
      </c>
      <c r="G580" t="s">
        <v>8224</v>
      </c>
      <c r="H580" t="s">
        <v>8246</v>
      </c>
      <c r="I580">
        <v>1481522400</v>
      </c>
      <c r="J580" s="11">
        <f>(((I580/60)/60)/24)+DATE(1970,1,1)+(-8/24)</f>
        <v>42715.916666666664</v>
      </c>
      <c r="K580">
        <v>1480283321</v>
      </c>
      <c r="L580" s="11">
        <f>(((K580/60)/60)/24)+DATE(1970,1,1)+(-8/24)</f>
        <v>42701.575474537036</v>
      </c>
      <c r="M580" t="b">
        <v>0</v>
      </c>
      <c r="N580">
        <v>12</v>
      </c>
      <c r="O580" t="b">
        <v>0</v>
      </c>
      <c r="P580" t="s">
        <v>8271</v>
      </c>
      <c r="Q580" s="6">
        <f>E580/D580</f>
        <v>0.20833333333333334</v>
      </c>
      <c r="R580" s="7">
        <f>IFERROR(E580/N580,"N/A")</f>
        <v>52.083333333333336</v>
      </c>
      <c r="S580" t="str">
        <f>LEFT(P580,SEARCH("/",P580,1)-1)</f>
        <v>theater</v>
      </c>
      <c r="T580" t="str">
        <f>RIGHT(P580,(LEN(P580)-SEARCH("/",P580)))</f>
        <v>plays</v>
      </c>
      <c r="Y580">
        <f t="shared" si="22"/>
        <v>8</v>
      </c>
      <c r="Z580">
        <f t="shared" si="23"/>
        <v>13</v>
      </c>
    </row>
    <row r="581" spans="1:26" ht="43.2" x14ac:dyDescent="0.3">
      <c r="A581">
        <v>4104</v>
      </c>
      <c r="B581" s="3" t="s">
        <v>4100</v>
      </c>
      <c r="C581" s="3" t="s">
        <v>8207</v>
      </c>
      <c r="D581">
        <v>3000</v>
      </c>
      <c r="E581">
        <v>641</v>
      </c>
      <c r="F581" t="s">
        <v>8221</v>
      </c>
      <c r="G581" t="s">
        <v>8226</v>
      </c>
      <c r="H581" t="s">
        <v>8248</v>
      </c>
      <c r="I581">
        <v>1477550434</v>
      </c>
      <c r="J581" s="11">
        <f>(((I581/60)/60)/24)+DATE(1970,1,1)+(-8/24)</f>
        <v>42669.944837962961</v>
      </c>
      <c r="K581">
        <v>1474958434</v>
      </c>
      <c r="L581" s="11">
        <f>(((K581/60)/60)/24)+DATE(1970,1,1)+(-8/24)</f>
        <v>42639.944837962961</v>
      </c>
      <c r="M581" t="b">
        <v>0</v>
      </c>
      <c r="N581">
        <v>14</v>
      </c>
      <c r="O581" t="b">
        <v>0</v>
      </c>
      <c r="P581" t="s">
        <v>8271</v>
      </c>
      <c r="Q581" s="6">
        <f>E581/D581</f>
        <v>0.21366666666666667</v>
      </c>
      <c r="R581" s="7">
        <f>IFERROR(E581/N581,"N/A")</f>
        <v>45.785714285714285</v>
      </c>
      <c r="S581" t="str">
        <f>LEFT(P581,SEARCH("/",P581,1)-1)</f>
        <v>theater</v>
      </c>
      <c r="T581" t="str">
        <f>RIGHT(P581,(LEN(P581)-SEARCH("/",P581)))</f>
        <v>plays</v>
      </c>
      <c r="Y581">
        <f t="shared" si="22"/>
        <v>8</v>
      </c>
      <c r="Z581">
        <f t="shared" si="23"/>
        <v>13</v>
      </c>
    </row>
    <row r="582" spans="1:26" ht="57.6" x14ac:dyDescent="0.3">
      <c r="A582">
        <v>874</v>
      </c>
      <c r="B582" s="3" t="s">
        <v>875</v>
      </c>
      <c r="C582" s="3" t="s">
        <v>4984</v>
      </c>
      <c r="D582">
        <v>3000</v>
      </c>
      <c r="E582">
        <v>730</v>
      </c>
      <c r="F582" t="s">
        <v>8221</v>
      </c>
      <c r="G582" t="s">
        <v>8224</v>
      </c>
      <c r="H582" t="s">
        <v>8246</v>
      </c>
      <c r="I582">
        <v>1367676034</v>
      </c>
      <c r="J582" s="11">
        <f>(((I582/60)/60)/24)+DATE(1970,1,1)+(-8/24)</f>
        <v>41398.250393518516</v>
      </c>
      <c r="K582">
        <v>1365084034</v>
      </c>
      <c r="L582" s="11">
        <f>(((K582/60)/60)/24)+DATE(1970,1,1)+(-8/24)</f>
        <v>41368.250393518516</v>
      </c>
      <c r="M582" t="b">
        <v>0</v>
      </c>
      <c r="N582">
        <v>21</v>
      </c>
      <c r="O582" t="b">
        <v>0</v>
      </c>
      <c r="P582" t="s">
        <v>8278</v>
      </c>
      <c r="Q582" s="6">
        <f>E582/D582</f>
        <v>0.24333333333333335</v>
      </c>
      <c r="R582" s="7">
        <f>IFERROR(E582/N582,"N/A")</f>
        <v>34.761904761904759</v>
      </c>
      <c r="S582" t="str">
        <f>LEFT(P582,SEARCH("/",P582,1)-1)</f>
        <v>music</v>
      </c>
      <c r="T582" t="str">
        <f>RIGHT(P582,(LEN(P582)-SEARCH("/",P582)))</f>
        <v>jazz</v>
      </c>
      <c r="Y582">
        <f t="shared" si="22"/>
        <v>6</v>
      </c>
      <c r="Z582">
        <f t="shared" si="23"/>
        <v>10</v>
      </c>
    </row>
    <row r="583" spans="1:26" ht="43.2" x14ac:dyDescent="0.3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 s="11">
        <f>(((I583/60)/60)/24)+DATE(1970,1,1)+(-8/24)</f>
        <v>42426.948333333326</v>
      </c>
      <c r="K583">
        <v>1453963536</v>
      </c>
      <c r="L583" s="11">
        <f>(((K583/60)/60)/24)+DATE(1970,1,1)+(-8/24)</f>
        <v>42396.948333333326</v>
      </c>
      <c r="M583" t="b">
        <v>0</v>
      </c>
      <c r="N583">
        <v>2</v>
      </c>
      <c r="O583" t="b">
        <v>0</v>
      </c>
      <c r="P583" t="s">
        <v>8267</v>
      </c>
      <c r="Q583" s="6">
        <f>E583/D583</f>
        <v>8.0000000000000004E-4</v>
      </c>
      <c r="R583" s="7">
        <f>IFERROR(E583/N583,"N/A")</f>
        <v>20</v>
      </c>
      <c r="S583" t="str">
        <f>LEFT(P583,SEARCH("/",P583,1)-1)</f>
        <v>film &amp; video</v>
      </c>
      <c r="T583" t="str">
        <f>RIGHT(P583,(LEN(P583)-SEARCH("/",P583)))</f>
        <v>science fiction</v>
      </c>
      <c r="Y583">
        <f t="shared" si="22"/>
        <v>13</v>
      </c>
      <c r="Z583">
        <f t="shared" si="23"/>
        <v>28</v>
      </c>
    </row>
    <row r="584" spans="1:26" ht="43.2" x14ac:dyDescent="0.3">
      <c r="A584">
        <v>2746</v>
      </c>
      <c r="B584" s="3" t="s">
        <v>2746</v>
      </c>
      <c r="C584" s="3" t="s">
        <v>6856</v>
      </c>
      <c r="D584">
        <v>3000</v>
      </c>
      <c r="E584">
        <v>801</v>
      </c>
      <c r="F584" t="s">
        <v>8221</v>
      </c>
      <c r="G584" t="s">
        <v>8224</v>
      </c>
      <c r="H584" t="s">
        <v>8246</v>
      </c>
      <c r="I584">
        <v>1409337911</v>
      </c>
      <c r="J584" s="11">
        <f>(((I584/60)/60)/24)+DATE(1970,1,1)+(-8/24)</f>
        <v>41880.44804398148</v>
      </c>
      <c r="K584">
        <v>1406745911</v>
      </c>
      <c r="L584" s="11">
        <f>(((K584/60)/60)/24)+DATE(1970,1,1)+(-8/24)</f>
        <v>41850.44804398148</v>
      </c>
      <c r="M584" t="b">
        <v>0</v>
      </c>
      <c r="N584">
        <v>19</v>
      </c>
      <c r="O584" t="b">
        <v>0</v>
      </c>
      <c r="P584" t="s">
        <v>8304</v>
      </c>
      <c r="Q584" s="6">
        <f>E584/D584</f>
        <v>0.26700000000000002</v>
      </c>
      <c r="R584" s="7">
        <f>IFERROR(E584/N584,"N/A")</f>
        <v>42.157894736842103</v>
      </c>
      <c r="S584" t="str">
        <f>LEFT(P584,SEARCH("/",P584,1)-1)</f>
        <v>publishing</v>
      </c>
      <c r="T584" t="str">
        <f>RIGHT(P584,(LEN(P584)-SEARCH("/",P584)))</f>
        <v>children's books</v>
      </c>
      <c r="Y584">
        <f t="shared" si="22"/>
        <v>11</v>
      </c>
      <c r="Z584">
        <f t="shared" si="23"/>
        <v>27</v>
      </c>
    </row>
    <row r="585" spans="1:26" ht="57.6" x14ac:dyDescent="0.3">
      <c r="A585">
        <v>1437</v>
      </c>
      <c r="B585" s="3" t="s">
        <v>1438</v>
      </c>
      <c r="C585" s="3" t="s">
        <v>5547</v>
      </c>
      <c r="D585">
        <v>3000</v>
      </c>
      <c r="E585">
        <v>807</v>
      </c>
      <c r="F585" t="s">
        <v>8221</v>
      </c>
      <c r="G585" t="s">
        <v>8224</v>
      </c>
      <c r="H585" t="s">
        <v>8246</v>
      </c>
      <c r="I585">
        <v>1405227540</v>
      </c>
      <c r="J585" s="11">
        <f>(((I585/60)/60)/24)+DATE(1970,1,1)+(-8/24)</f>
        <v>41832.874305555553</v>
      </c>
      <c r="K585">
        <v>1402058739</v>
      </c>
      <c r="L585" s="11">
        <f>(((K585/60)/60)/24)+DATE(1970,1,1)+(-8/24)</f>
        <v>41796.19836805555</v>
      </c>
      <c r="M585" t="b">
        <v>0</v>
      </c>
      <c r="N585">
        <v>22</v>
      </c>
      <c r="O585" t="b">
        <v>0</v>
      </c>
      <c r="P585" t="s">
        <v>8287</v>
      </c>
      <c r="Q585" s="6">
        <f>E585/D585</f>
        <v>0.26900000000000002</v>
      </c>
      <c r="R585" s="7">
        <f>IFERROR(E585/N585,"N/A")</f>
        <v>36.68181818181818</v>
      </c>
      <c r="S585" t="str">
        <f>LEFT(P585,SEARCH("/",P585,1)-1)</f>
        <v>publishing</v>
      </c>
      <c r="T585" t="str">
        <f>RIGHT(P585,(LEN(P585)-SEARCH("/",P585)))</f>
        <v>translations</v>
      </c>
      <c r="Y585">
        <f t="shared" si="22"/>
        <v>11</v>
      </c>
      <c r="Z585">
        <f t="shared" si="23"/>
        <v>23</v>
      </c>
    </row>
    <row r="586" spans="1:26" ht="57.6" x14ac:dyDescent="0.3">
      <c r="A586">
        <v>3637</v>
      </c>
      <c r="B586" s="3" t="s">
        <v>3635</v>
      </c>
      <c r="C586" s="3" t="s">
        <v>7747</v>
      </c>
      <c r="D586">
        <v>3000</v>
      </c>
      <c r="E586">
        <v>926</v>
      </c>
      <c r="F586" t="s">
        <v>8221</v>
      </c>
      <c r="G586" t="s">
        <v>8224</v>
      </c>
      <c r="H586" t="s">
        <v>8246</v>
      </c>
      <c r="I586">
        <v>1420130935</v>
      </c>
      <c r="J586" s="11">
        <f>(((I586/60)/60)/24)+DATE(1970,1,1)+(-8/24)</f>
        <v>42005.367303240739</v>
      </c>
      <c r="K586">
        <v>1417538935</v>
      </c>
      <c r="L586" s="11">
        <f>(((K586/60)/60)/24)+DATE(1970,1,1)+(-8/24)</f>
        <v>41975.367303240739</v>
      </c>
      <c r="M586" t="b">
        <v>0</v>
      </c>
      <c r="N586">
        <v>14</v>
      </c>
      <c r="O586" t="b">
        <v>0</v>
      </c>
      <c r="P586" t="s">
        <v>8305</v>
      </c>
      <c r="Q586" s="6">
        <f>E586/D586</f>
        <v>0.30866666666666664</v>
      </c>
      <c r="R586" s="7">
        <f>IFERROR(E586/N586,"N/A")</f>
        <v>66.142857142857139</v>
      </c>
      <c r="S586" t="str">
        <f>LEFT(P586,SEARCH("/",P586,1)-1)</f>
        <v>theater</v>
      </c>
      <c r="T586" t="str">
        <f>RIGHT(P586,(LEN(P586)-SEARCH("/",P586)))</f>
        <v>musical</v>
      </c>
      <c r="Y586">
        <f t="shared" si="22"/>
        <v>8</v>
      </c>
      <c r="Z586">
        <f t="shared" si="23"/>
        <v>15</v>
      </c>
    </row>
    <row r="587" spans="1:26" ht="57.6" x14ac:dyDescent="0.3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 s="11">
        <f>(((I587/60)/60)/24)+DATE(1970,1,1)+(-8/24)</f>
        <v>42252.881944444445</v>
      </c>
      <c r="K587">
        <v>1438959121</v>
      </c>
      <c r="L587" s="11">
        <f>(((K587/60)/60)/24)+DATE(1970,1,1)+(-8/24)</f>
        <v>42223.286122685182</v>
      </c>
      <c r="M587" t="b">
        <v>0</v>
      </c>
      <c r="N587">
        <v>1</v>
      </c>
      <c r="O587" t="b">
        <v>0</v>
      </c>
      <c r="P587" t="s">
        <v>8272</v>
      </c>
      <c r="Q587" s="6">
        <f>E587/D587</f>
        <v>8.3340278356529708E-4</v>
      </c>
      <c r="R587" s="7">
        <f>IFERROR(E587/N587,"N/A")</f>
        <v>10</v>
      </c>
      <c r="S587" t="str">
        <f>LEFT(P587,SEARCH("/",P587,1)-1)</f>
        <v>technology</v>
      </c>
      <c r="T587" t="str">
        <f>RIGHT(P587,(LEN(P587)-SEARCH("/",P587)))</f>
        <v>web</v>
      </c>
      <c r="Y587">
        <f t="shared" si="22"/>
        <v>11</v>
      </c>
      <c r="Z587">
        <f t="shared" si="23"/>
        <v>14</v>
      </c>
    </row>
    <row r="588" spans="1:26" ht="43.2" x14ac:dyDescent="0.3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 s="11">
        <f>(((I588/60)/60)/24)+DATE(1970,1,1)+(-8/24)</f>
        <v>42068.518749999996</v>
      </c>
      <c r="K588">
        <v>1420668801</v>
      </c>
      <c r="L588" s="11">
        <f>(((K588/60)/60)/24)+DATE(1970,1,1)+(-8/24)</f>
        <v>42011.592604166661</v>
      </c>
      <c r="M588" t="b">
        <v>0</v>
      </c>
      <c r="N588">
        <v>2</v>
      </c>
      <c r="O588" t="b">
        <v>0</v>
      </c>
      <c r="P588" t="s">
        <v>8281</v>
      </c>
      <c r="Q588" s="6">
        <f>E588/D588</f>
        <v>8.571428571428571E-4</v>
      </c>
      <c r="R588" s="7">
        <f>IFERROR(E588/N588,"N/A")</f>
        <v>3</v>
      </c>
      <c r="S588" t="str">
        <f>LEFT(P588,SEARCH("/",P588,1)-1)</f>
        <v>journalism</v>
      </c>
      <c r="T588" t="str">
        <f>RIGHT(P588,(LEN(P588)-SEARCH("/",P588)))</f>
        <v>audio</v>
      </c>
      <c r="Y588">
        <f t="shared" si="22"/>
        <v>11</v>
      </c>
      <c r="Z588">
        <f t="shared" si="23"/>
        <v>16</v>
      </c>
    </row>
    <row r="589" spans="1:26" ht="57.6" x14ac:dyDescent="0.3">
      <c r="A589">
        <v>4052</v>
      </c>
      <c r="B589" s="3" t="s">
        <v>4048</v>
      </c>
      <c r="C589" s="3" t="s">
        <v>8156</v>
      </c>
      <c r="D589">
        <v>3000</v>
      </c>
      <c r="E589">
        <v>1126</v>
      </c>
      <c r="F589" t="s">
        <v>8221</v>
      </c>
      <c r="G589" t="s">
        <v>8224</v>
      </c>
      <c r="H589" t="s">
        <v>8246</v>
      </c>
      <c r="I589">
        <v>1413234316</v>
      </c>
      <c r="J589" s="11">
        <f>(((I589/60)/60)/24)+DATE(1970,1,1)+(-8/24)</f>
        <v>41925.545324074068</v>
      </c>
      <c r="K589">
        <v>1408050316</v>
      </c>
      <c r="L589" s="11">
        <f>(((K589/60)/60)/24)+DATE(1970,1,1)+(-8/24)</f>
        <v>41865.545324074068</v>
      </c>
      <c r="M589" t="b">
        <v>0</v>
      </c>
      <c r="N589">
        <v>13</v>
      </c>
      <c r="O589" t="b">
        <v>0</v>
      </c>
      <c r="P589" t="s">
        <v>8271</v>
      </c>
      <c r="Q589" s="6">
        <f>E589/D589</f>
        <v>0.37533333333333335</v>
      </c>
      <c r="R589" s="7">
        <f>IFERROR(E589/N589,"N/A")</f>
        <v>86.615384615384613</v>
      </c>
      <c r="S589" t="str">
        <f>LEFT(P589,SEARCH("/",P589,1)-1)</f>
        <v>theater</v>
      </c>
      <c r="T589" t="str">
        <f>RIGHT(P589,(LEN(P589)-SEARCH("/",P589)))</f>
        <v>plays</v>
      </c>
      <c r="Y589">
        <f t="shared" si="22"/>
        <v>8</v>
      </c>
      <c r="Z589">
        <f t="shared" si="23"/>
        <v>13</v>
      </c>
    </row>
    <row r="590" spans="1:26" ht="43.2" x14ac:dyDescent="0.3">
      <c r="A590">
        <v>2889</v>
      </c>
      <c r="B590" s="3" t="s">
        <v>2889</v>
      </c>
      <c r="C590" s="3" t="s">
        <v>6999</v>
      </c>
      <c r="D590">
        <v>3000</v>
      </c>
      <c r="E590">
        <v>1142</v>
      </c>
      <c r="F590" t="s">
        <v>8221</v>
      </c>
      <c r="G590" t="s">
        <v>8224</v>
      </c>
      <c r="H590" t="s">
        <v>8246</v>
      </c>
      <c r="I590">
        <v>1409344985</v>
      </c>
      <c r="J590" s="11">
        <f>(((I590/60)/60)/24)+DATE(1970,1,1)+(-8/24)</f>
        <v>41880.529918981476</v>
      </c>
      <c r="K590">
        <v>1406752985</v>
      </c>
      <c r="L590" s="11">
        <f>(((K590/60)/60)/24)+DATE(1970,1,1)+(-8/24)</f>
        <v>41850.529918981476</v>
      </c>
      <c r="M590" t="b">
        <v>0</v>
      </c>
      <c r="N590">
        <v>14</v>
      </c>
      <c r="O590" t="b">
        <v>0</v>
      </c>
      <c r="P590" t="s">
        <v>8271</v>
      </c>
      <c r="Q590" s="6">
        <f>E590/D590</f>
        <v>0.38066666666666665</v>
      </c>
      <c r="R590" s="7">
        <f>IFERROR(E590/N590,"N/A")</f>
        <v>81.571428571428569</v>
      </c>
      <c r="S590" t="str">
        <f>LEFT(P590,SEARCH("/",P590,1)-1)</f>
        <v>theater</v>
      </c>
      <c r="T590" t="str">
        <f>RIGHT(P590,(LEN(P590)-SEARCH("/",P590)))</f>
        <v>plays</v>
      </c>
      <c r="Y590">
        <f t="shared" si="22"/>
        <v>8</v>
      </c>
      <c r="Z590">
        <f t="shared" si="23"/>
        <v>13</v>
      </c>
    </row>
    <row r="591" spans="1:26" ht="43.2" x14ac:dyDescent="0.3">
      <c r="A591">
        <v>2598</v>
      </c>
      <c r="B591" s="3" t="s">
        <v>2598</v>
      </c>
      <c r="C591" s="3" t="s">
        <v>6708</v>
      </c>
      <c r="D591">
        <v>3000</v>
      </c>
      <c r="E591">
        <v>1170</v>
      </c>
      <c r="F591" t="s">
        <v>8221</v>
      </c>
      <c r="G591" t="s">
        <v>8224</v>
      </c>
      <c r="H591" t="s">
        <v>8246</v>
      </c>
      <c r="I591">
        <v>1443039001</v>
      </c>
      <c r="J591" s="11">
        <f>(((I591/60)/60)/24)+DATE(1970,1,1)+(-8/24)</f>
        <v>42270.506956018515</v>
      </c>
      <c r="K591">
        <v>1440447001</v>
      </c>
      <c r="L591" s="11">
        <f>(((K591/60)/60)/24)+DATE(1970,1,1)+(-8/24)</f>
        <v>42240.506956018515</v>
      </c>
      <c r="M591" t="b">
        <v>0</v>
      </c>
      <c r="N591">
        <v>14</v>
      </c>
      <c r="O591" t="b">
        <v>0</v>
      </c>
      <c r="P591" t="s">
        <v>8284</v>
      </c>
      <c r="Q591" s="6">
        <f>E591/D591</f>
        <v>0.39</v>
      </c>
      <c r="R591" s="7">
        <f>IFERROR(E591/N591,"N/A")</f>
        <v>83.571428571428569</v>
      </c>
      <c r="S591" t="str">
        <f>LEFT(P591,SEARCH("/",P591,1)-1)</f>
        <v>food</v>
      </c>
      <c r="T591" t="str">
        <f>RIGHT(P591,(LEN(P591)-SEARCH("/",P591)))</f>
        <v>food trucks</v>
      </c>
      <c r="Y591">
        <f t="shared" si="22"/>
        <v>5</v>
      </c>
      <c r="Z591">
        <f t="shared" si="23"/>
        <v>16</v>
      </c>
    </row>
    <row r="592" spans="1:26" ht="57.6" x14ac:dyDescent="0.3">
      <c r="A592">
        <v>3935</v>
      </c>
      <c r="B592" s="3" t="s">
        <v>3932</v>
      </c>
      <c r="C592" s="3" t="s">
        <v>8043</v>
      </c>
      <c r="D592">
        <v>3000</v>
      </c>
      <c r="E592">
        <v>1315</v>
      </c>
      <c r="F592" t="s">
        <v>8221</v>
      </c>
      <c r="G592" t="s">
        <v>8225</v>
      </c>
      <c r="H592" t="s">
        <v>8247</v>
      </c>
      <c r="I592">
        <v>1443973546</v>
      </c>
      <c r="J592" s="11">
        <f>(((I592/60)/60)/24)+DATE(1970,1,1)+(-8/24)</f>
        <v>42281.323449074065</v>
      </c>
      <c r="K592">
        <v>1438789546</v>
      </c>
      <c r="L592" s="11">
        <f>(((K592/60)/60)/24)+DATE(1970,1,1)+(-8/24)</f>
        <v>42221.323449074065</v>
      </c>
      <c r="M592" t="b">
        <v>0</v>
      </c>
      <c r="N592">
        <v>23</v>
      </c>
      <c r="O592" t="b">
        <v>0</v>
      </c>
      <c r="P592" t="s">
        <v>8271</v>
      </c>
      <c r="Q592" s="6">
        <f>E592/D592</f>
        <v>0.43833333333333335</v>
      </c>
      <c r="R592" s="7">
        <f>IFERROR(E592/N592,"N/A")</f>
        <v>57.173913043478258</v>
      </c>
      <c r="S592" t="str">
        <f>LEFT(P592,SEARCH("/",P592,1)-1)</f>
        <v>theater</v>
      </c>
      <c r="T592" t="str">
        <f>RIGHT(P592,(LEN(P592)-SEARCH("/",P592)))</f>
        <v>plays</v>
      </c>
      <c r="Y592">
        <f t="shared" si="22"/>
        <v>8</v>
      </c>
      <c r="Z592">
        <f t="shared" si="23"/>
        <v>13</v>
      </c>
    </row>
    <row r="593" spans="1:26" ht="43.2" x14ac:dyDescent="0.3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 s="11">
        <f>(((I593/60)/60)/24)+DATE(1970,1,1)+(-8/24)</f>
        <v>42581.550856481481</v>
      </c>
      <c r="K593">
        <v>1467321194</v>
      </c>
      <c r="L593" s="11">
        <f>(((K593/60)/60)/24)+DATE(1970,1,1)+(-8/24)</f>
        <v>42551.550856481481</v>
      </c>
      <c r="M593" t="b">
        <v>0</v>
      </c>
      <c r="N593">
        <v>4</v>
      </c>
      <c r="O593" t="b">
        <v>0</v>
      </c>
      <c r="P593" t="s">
        <v>8301</v>
      </c>
      <c r="Q593" s="6">
        <f>E593/D593</f>
        <v>9.2857142857142856E-4</v>
      </c>
      <c r="R593" s="7">
        <f>IFERROR(E593/N593,"N/A")</f>
        <v>22.75</v>
      </c>
      <c r="S593" t="str">
        <f>LEFT(P593,SEARCH("/",P593,1)-1)</f>
        <v>technology</v>
      </c>
      <c r="T593" t="str">
        <f>RIGHT(P593,(LEN(P593)-SEARCH("/",P593)))</f>
        <v>space exploration</v>
      </c>
      <c r="Y593">
        <f t="shared" si="22"/>
        <v>11</v>
      </c>
      <c r="Z593">
        <f t="shared" si="23"/>
        <v>28</v>
      </c>
    </row>
    <row r="594" spans="1:26" ht="57.6" x14ac:dyDescent="0.3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 s="11">
        <f>(((I594/60)/60)/24)+DATE(1970,1,1)+(-8/24)</f>
        <v>42332.421504629623</v>
      </c>
      <c r="K594">
        <v>1443200818</v>
      </c>
      <c r="L594" s="11">
        <f>(((K594/60)/60)/24)+DATE(1970,1,1)+(-8/24)</f>
        <v>42272.379837962959</v>
      </c>
      <c r="M594" t="b">
        <v>0</v>
      </c>
      <c r="N594">
        <v>5</v>
      </c>
      <c r="O594" t="b">
        <v>0</v>
      </c>
      <c r="P594" t="s">
        <v>8301</v>
      </c>
      <c r="Q594" s="6">
        <f>E594/D594</f>
        <v>9.5E-4</v>
      </c>
      <c r="R594" s="7">
        <f>IFERROR(E594/N594,"N/A")</f>
        <v>3.8</v>
      </c>
      <c r="S594" t="str">
        <f>LEFT(P594,SEARCH("/",P594,1)-1)</f>
        <v>technology</v>
      </c>
      <c r="T594" t="str">
        <f>RIGHT(P594,(LEN(P594)-SEARCH("/",P594)))</f>
        <v>space exploration</v>
      </c>
      <c r="Y594">
        <f t="shared" si="22"/>
        <v>11</v>
      </c>
      <c r="Z594">
        <f t="shared" si="23"/>
        <v>28</v>
      </c>
    </row>
    <row r="595" spans="1:26" ht="43.2" x14ac:dyDescent="0.3">
      <c r="A595">
        <v>1903</v>
      </c>
      <c r="B595" s="3" t="s">
        <v>1904</v>
      </c>
      <c r="C595" s="3" t="s">
        <v>6013</v>
      </c>
      <c r="D595">
        <v>3000</v>
      </c>
      <c r="E595">
        <v>1398</v>
      </c>
      <c r="F595" t="s">
        <v>8221</v>
      </c>
      <c r="G595" t="s">
        <v>8224</v>
      </c>
      <c r="H595" t="s">
        <v>8246</v>
      </c>
      <c r="I595">
        <v>1485541791</v>
      </c>
      <c r="J595" s="11">
        <f>(((I595/60)/60)/24)+DATE(1970,1,1)+(-8/24)</f>
        <v>42762.437395833331</v>
      </c>
      <c r="K595">
        <v>1480357791</v>
      </c>
      <c r="L595" s="11">
        <f>(((K595/60)/60)/24)+DATE(1970,1,1)+(-8/24)</f>
        <v>42702.437395833331</v>
      </c>
      <c r="M595" t="b">
        <v>0</v>
      </c>
      <c r="N595">
        <v>41</v>
      </c>
      <c r="O595" t="b">
        <v>0</v>
      </c>
      <c r="P595" t="s">
        <v>8294</v>
      </c>
      <c r="Q595" s="6">
        <f>E595/D595</f>
        <v>0.46600000000000003</v>
      </c>
      <c r="R595" s="7">
        <f>IFERROR(E595/N595,"N/A")</f>
        <v>34.097560975609753</v>
      </c>
      <c r="S595" t="str">
        <f>LEFT(P595,SEARCH("/",P595,1)-1)</f>
        <v>technology</v>
      </c>
      <c r="T595" t="str">
        <f>RIGHT(P595,(LEN(P595)-SEARCH("/",P595)))</f>
        <v>gadgets</v>
      </c>
      <c r="Y595">
        <f t="shared" si="22"/>
        <v>11</v>
      </c>
      <c r="Z595">
        <f t="shared" si="23"/>
        <v>18</v>
      </c>
    </row>
    <row r="596" spans="1:26" ht="43.2" x14ac:dyDescent="0.3">
      <c r="A596">
        <v>3902</v>
      </c>
      <c r="B596" s="3" t="s">
        <v>3899</v>
      </c>
      <c r="C596" s="3" t="s">
        <v>8010</v>
      </c>
      <c r="D596">
        <v>3000</v>
      </c>
      <c r="E596">
        <v>1465</v>
      </c>
      <c r="F596" t="s">
        <v>8221</v>
      </c>
      <c r="G596" t="s">
        <v>8225</v>
      </c>
      <c r="H596" t="s">
        <v>8247</v>
      </c>
      <c r="I596">
        <v>1479125642</v>
      </c>
      <c r="J596" s="11">
        <f>(((I596/60)/60)/24)+DATE(1970,1,1)+(-8/24)</f>
        <v>42688.176412037035</v>
      </c>
      <c r="K596">
        <v>1476962042</v>
      </c>
      <c r="L596" s="11">
        <f>(((K596/60)/60)/24)+DATE(1970,1,1)+(-8/24)</f>
        <v>42663.134745370371</v>
      </c>
      <c r="M596" t="b">
        <v>0</v>
      </c>
      <c r="N596">
        <v>31</v>
      </c>
      <c r="O596" t="b">
        <v>0</v>
      </c>
      <c r="P596" t="s">
        <v>8271</v>
      </c>
      <c r="Q596" s="6">
        <f>E596/D596</f>
        <v>0.48833333333333334</v>
      </c>
      <c r="R596" s="7">
        <f>IFERROR(E596/N596,"N/A")</f>
        <v>47.258064516129032</v>
      </c>
      <c r="S596" t="str">
        <f>LEFT(P596,SEARCH("/",P596,1)-1)</f>
        <v>theater</v>
      </c>
      <c r="T596" t="str">
        <f>RIGHT(P596,(LEN(P596)-SEARCH("/",P596)))</f>
        <v>plays</v>
      </c>
      <c r="Y596">
        <f t="shared" si="22"/>
        <v>8</v>
      </c>
      <c r="Z596">
        <f t="shared" si="23"/>
        <v>13</v>
      </c>
    </row>
    <row r="597" spans="1:26" ht="28.8" x14ac:dyDescent="0.3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 s="11">
        <f>(((I597/60)/60)/24)+DATE(1970,1,1)+(-8/24)</f>
        <v>42401.663668981484</v>
      </c>
      <c r="K597">
        <v>1449186941</v>
      </c>
      <c r="L597" s="11">
        <f>(((K597/60)/60)/24)+DATE(1970,1,1)+(-8/24)</f>
        <v>42341.663668981484</v>
      </c>
      <c r="M597" t="b">
        <v>0</v>
      </c>
      <c r="N597">
        <v>3</v>
      </c>
      <c r="O597" t="b">
        <v>0</v>
      </c>
      <c r="P597" t="s">
        <v>8301</v>
      </c>
      <c r="Q597" s="6">
        <f>E597/D597</f>
        <v>9.9200000000000004E-4</v>
      </c>
      <c r="R597" s="7">
        <f>IFERROR(E597/N597,"N/A")</f>
        <v>41.333333333333336</v>
      </c>
      <c r="S597" t="str">
        <f>LEFT(P597,SEARCH("/",P597,1)-1)</f>
        <v>technology</v>
      </c>
      <c r="T597" t="str">
        <f>RIGHT(P597,(LEN(P597)-SEARCH("/",P597)))</f>
        <v>space exploration</v>
      </c>
      <c r="Y597">
        <f t="shared" si="22"/>
        <v>11</v>
      </c>
      <c r="Z597">
        <f t="shared" si="23"/>
        <v>28</v>
      </c>
    </row>
    <row r="598" spans="1:26" ht="28.8" x14ac:dyDescent="0.3">
      <c r="A598">
        <v>876</v>
      </c>
      <c r="B598" s="3" t="s">
        <v>877</v>
      </c>
      <c r="C598" s="3" t="s">
        <v>4986</v>
      </c>
      <c r="D598">
        <v>3152</v>
      </c>
      <c r="E598">
        <v>1286</v>
      </c>
      <c r="F598" t="s">
        <v>8221</v>
      </c>
      <c r="G598" t="s">
        <v>8225</v>
      </c>
      <c r="H598" t="s">
        <v>8247</v>
      </c>
      <c r="I598">
        <v>1359978927</v>
      </c>
      <c r="J598" s="11">
        <f>(((I598/60)/60)/24)+DATE(1970,1,1)+(-8/24)</f>
        <v>41309.163506944438</v>
      </c>
      <c r="K598">
        <v>1357127727</v>
      </c>
      <c r="L598" s="11">
        <f>(((K598/60)/60)/24)+DATE(1970,1,1)+(-8/24)</f>
        <v>41276.163506944438</v>
      </c>
      <c r="M598" t="b">
        <v>0</v>
      </c>
      <c r="N598">
        <v>45</v>
      </c>
      <c r="O598" t="b">
        <v>0</v>
      </c>
      <c r="P598" t="s">
        <v>8278</v>
      </c>
      <c r="Q598" s="6">
        <f>E598/D598</f>
        <v>0.40799492385786801</v>
      </c>
      <c r="R598" s="7">
        <f>IFERROR(E598/N598,"N/A")</f>
        <v>28.577777777777779</v>
      </c>
      <c r="S598" t="str">
        <f>LEFT(P598,SEARCH("/",P598,1)-1)</f>
        <v>music</v>
      </c>
      <c r="T598" t="str">
        <f>RIGHT(P598,(LEN(P598)-SEARCH("/",P598)))</f>
        <v>jazz</v>
      </c>
      <c r="Y598">
        <f t="shared" si="22"/>
        <v>6</v>
      </c>
      <c r="Z598">
        <f t="shared" si="23"/>
        <v>10</v>
      </c>
    </row>
    <row r="599" spans="1:26" ht="57.6" x14ac:dyDescent="0.3">
      <c r="A599">
        <v>1122</v>
      </c>
      <c r="B599" s="3" t="s">
        <v>1123</v>
      </c>
      <c r="C599" s="3" t="s">
        <v>5232</v>
      </c>
      <c r="D599">
        <v>3200</v>
      </c>
      <c r="E599">
        <v>0</v>
      </c>
      <c r="F599" t="s">
        <v>8221</v>
      </c>
      <c r="G599" t="s">
        <v>8225</v>
      </c>
      <c r="H599" t="s">
        <v>8247</v>
      </c>
      <c r="I599">
        <v>1369932825</v>
      </c>
      <c r="J599" s="11">
        <f>(((I599/60)/60)/24)+DATE(1970,1,1)+(-8/24)</f>
        <v>41424.370659722219</v>
      </c>
      <c r="K599">
        <v>1368723225</v>
      </c>
      <c r="L599" s="11">
        <f>(((K599/60)/60)/24)+DATE(1970,1,1)+(-8/24)</f>
        <v>41410.370659722219</v>
      </c>
      <c r="M599" t="b">
        <v>0</v>
      </c>
      <c r="N599">
        <v>0</v>
      </c>
      <c r="O599" t="b">
        <v>0</v>
      </c>
      <c r="P599" t="s">
        <v>8282</v>
      </c>
      <c r="Q599" s="6">
        <f>E599/D599</f>
        <v>0</v>
      </c>
      <c r="R599" s="7" t="str">
        <f>IFERROR(E599/N599,"N/A")</f>
        <v>N/A</v>
      </c>
      <c r="S599" t="str">
        <f>LEFT(P599,SEARCH("/",P599,1)-1)</f>
        <v>games</v>
      </c>
      <c r="T599" t="str">
        <f>RIGHT(P599,(LEN(P599)-SEARCH("/",P599)))</f>
        <v>video games</v>
      </c>
      <c r="Y599">
        <f t="shared" si="22"/>
        <v>6</v>
      </c>
      <c r="Z599">
        <f t="shared" si="23"/>
        <v>17</v>
      </c>
    </row>
    <row r="600" spans="1:26" ht="57.6" x14ac:dyDescent="0.3">
      <c r="A600">
        <v>1994</v>
      </c>
      <c r="B600" s="3" t="s">
        <v>1995</v>
      </c>
      <c r="C600" s="3" t="s">
        <v>6104</v>
      </c>
      <c r="D600">
        <v>3200</v>
      </c>
      <c r="E600">
        <v>0</v>
      </c>
      <c r="F600" t="s">
        <v>8221</v>
      </c>
      <c r="G600" t="s">
        <v>8224</v>
      </c>
      <c r="H600" t="s">
        <v>8246</v>
      </c>
      <c r="I600">
        <v>1481072942</v>
      </c>
      <c r="J600" s="11">
        <f>(((I600/60)/60)/24)+DATE(1970,1,1)+(-8/24)</f>
        <v>42710.714606481481</v>
      </c>
      <c r="K600">
        <v>1475885342</v>
      </c>
      <c r="L600" s="11">
        <f>(((K600/60)/60)/24)+DATE(1970,1,1)+(-8/24)</f>
        <v>42650.672939814809</v>
      </c>
      <c r="M600" t="b">
        <v>0</v>
      </c>
      <c r="N600">
        <v>0</v>
      </c>
      <c r="O600" t="b">
        <v>0</v>
      </c>
      <c r="P600" t="s">
        <v>8296</v>
      </c>
      <c r="Q600" s="6">
        <f>E600/D600</f>
        <v>0</v>
      </c>
      <c r="R600" s="7" t="str">
        <f>IFERROR(E600/N600,"N/A")</f>
        <v>N/A</v>
      </c>
      <c r="S600" t="str">
        <f>LEFT(P600,SEARCH("/",P600,1)-1)</f>
        <v>photography</v>
      </c>
      <c r="T600" t="str">
        <f>RIGHT(P600,(LEN(P600)-SEARCH("/",P600)))</f>
        <v>people</v>
      </c>
      <c r="Y600">
        <f t="shared" si="22"/>
        <v>12</v>
      </c>
      <c r="Z600">
        <f t="shared" si="23"/>
        <v>18</v>
      </c>
    </row>
    <row r="601" spans="1:26" ht="43.2" x14ac:dyDescent="0.3">
      <c r="A601">
        <v>2762</v>
      </c>
      <c r="B601" s="3" t="s">
        <v>2762</v>
      </c>
      <c r="C601" s="3" t="s">
        <v>6872</v>
      </c>
      <c r="D601">
        <v>3250</v>
      </c>
      <c r="E601">
        <v>25</v>
      </c>
      <c r="F601" t="s">
        <v>8221</v>
      </c>
      <c r="G601" t="s">
        <v>8224</v>
      </c>
      <c r="H601" t="s">
        <v>8246</v>
      </c>
      <c r="I601">
        <v>1332114795</v>
      </c>
      <c r="J601" s="11">
        <f>(((I601/60)/60)/24)+DATE(1970,1,1)+(-8/24)</f>
        <v>40986.661979166667</v>
      </c>
      <c r="K601">
        <v>1326934395</v>
      </c>
      <c r="L601" s="11">
        <f>(((K601/60)/60)/24)+DATE(1970,1,1)+(-8/24)</f>
        <v>40926.703645833331</v>
      </c>
      <c r="M601" t="b">
        <v>0</v>
      </c>
      <c r="N601">
        <v>1</v>
      </c>
      <c r="O601" t="b">
        <v>0</v>
      </c>
      <c r="P601" t="s">
        <v>8304</v>
      </c>
      <c r="Q601" s="6">
        <f>E601/D601</f>
        <v>7.6923076923076927E-3</v>
      </c>
      <c r="R601" s="7">
        <f>IFERROR(E601/N601,"N/A")</f>
        <v>25</v>
      </c>
      <c r="S601" t="str">
        <f>LEFT(P601,SEARCH("/",P601,1)-1)</f>
        <v>publishing</v>
      </c>
      <c r="T601" t="str">
        <f>RIGHT(P601,(LEN(P601)-SEARCH("/",P601)))</f>
        <v>children's books</v>
      </c>
      <c r="Y601">
        <f t="shared" si="22"/>
        <v>11</v>
      </c>
      <c r="Z601">
        <f t="shared" si="23"/>
        <v>27</v>
      </c>
    </row>
    <row r="602" spans="1:26" ht="43.2" x14ac:dyDescent="0.3">
      <c r="A602">
        <v>1596</v>
      </c>
      <c r="B602" s="3" t="s">
        <v>1597</v>
      </c>
      <c r="C602" s="3" t="s">
        <v>5706</v>
      </c>
      <c r="D602">
        <v>3250</v>
      </c>
      <c r="E602">
        <v>75</v>
      </c>
      <c r="F602" t="s">
        <v>8221</v>
      </c>
      <c r="G602" t="s">
        <v>8225</v>
      </c>
      <c r="H602" t="s">
        <v>8247</v>
      </c>
      <c r="I602">
        <v>1418469569</v>
      </c>
      <c r="J602" s="11">
        <f>(((I602/60)/60)/24)+DATE(1970,1,1)+(-8/24)</f>
        <v>41986.13853009259</v>
      </c>
      <c r="K602">
        <v>1414577969</v>
      </c>
      <c r="L602" s="11">
        <f>(((K602/60)/60)/24)+DATE(1970,1,1)+(-8/24)</f>
        <v>41941.096863425926</v>
      </c>
      <c r="M602" t="b">
        <v>0</v>
      </c>
      <c r="N602">
        <v>3</v>
      </c>
      <c r="O602" t="b">
        <v>0</v>
      </c>
      <c r="P602" t="s">
        <v>8291</v>
      </c>
      <c r="Q602" s="6">
        <f>E602/D602</f>
        <v>2.3076923076923078E-2</v>
      </c>
      <c r="R602" s="7">
        <f>IFERROR(E602/N602,"N/A")</f>
        <v>25</v>
      </c>
      <c r="S602" t="str">
        <f>LEFT(P602,SEARCH("/",P602,1)-1)</f>
        <v>photography</v>
      </c>
      <c r="T602" t="str">
        <f>RIGHT(P602,(LEN(P602)-SEARCH("/",P602)))</f>
        <v>places</v>
      </c>
      <c r="Y602">
        <f t="shared" si="22"/>
        <v>12</v>
      </c>
      <c r="Z602">
        <f t="shared" si="23"/>
        <v>18</v>
      </c>
    </row>
    <row r="603" spans="1:26" ht="43.2" x14ac:dyDescent="0.3">
      <c r="A603">
        <v>2406</v>
      </c>
      <c r="B603" s="3" t="s">
        <v>2407</v>
      </c>
      <c r="C603" s="3" t="s">
        <v>6516</v>
      </c>
      <c r="D603">
        <v>3250</v>
      </c>
      <c r="E603">
        <v>1345</v>
      </c>
      <c r="F603" t="s">
        <v>8221</v>
      </c>
      <c r="G603" t="s">
        <v>8224</v>
      </c>
      <c r="H603" t="s">
        <v>8246</v>
      </c>
      <c r="I603">
        <v>1421635190</v>
      </c>
      <c r="J603" s="11">
        <f>(((I603/60)/60)/24)+DATE(1970,1,1)+(-8/24)</f>
        <v>42022.777662037035</v>
      </c>
      <c r="K603">
        <v>1418179190</v>
      </c>
      <c r="L603" s="11">
        <f>(((K603/60)/60)/24)+DATE(1970,1,1)+(-8/24)</f>
        <v>41982.777662037035</v>
      </c>
      <c r="M603" t="b">
        <v>0</v>
      </c>
      <c r="N603">
        <v>16</v>
      </c>
      <c r="O603" t="b">
        <v>0</v>
      </c>
      <c r="P603" t="s">
        <v>8284</v>
      </c>
      <c r="Q603" s="6">
        <f>E603/D603</f>
        <v>0.41384615384615386</v>
      </c>
      <c r="R603" s="7">
        <f>IFERROR(E603/N603,"N/A")</f>
        <v>84.0625</v>
      </c>
      <c r="S603" t="str">
        <f>LEFT(P603,SEARCH("/",P603,1)-1)</f>
        <v>food</v>
      </c>
      <c r="T603" t="str">
        <f>RIGHT(P603,(LEN(P603)-SEARCH("/",P603)))</f>
        <v>food trucks</v>
      </c>
      <c r="Y603">
        <f t="shared" si="22"/>
        <v>5</v>
      </c>
      <c r="Z603">
        <f t="shared" si="23"/>
        <v>16</v>
      </c>
    </row>
    <row r="604" spans="1:26" ht="43.2" x14ac:dyDescent="0.3">
      <c r="A604">
        <v>3938</v>
      </c>
      <c r="B604" s="3" t="s">
        <v>3935</v>
      </c>
      <c r="C604" s="3" t="s">
        <v>8046</v>
      </c>
      <c r="D604">
        <v>3255</v>
      </c>
      <c r="E604">
        <v>397</v>
      </c>
      <c r="F604" t="s">
        <v>8221</v>
      </c>
      <c r="G604" t="s">
        <v>8224</v>
      </c>
      <c r="H604" t="s">
        <v>8246</v>
      </c>
      <c r="I604">
        <v>1435441454</v>
      </c>
      <c r="J604" s="11">
        <f>(((I604/60)/60)/24)+DATE(1970,1,1)+(-8/24)</f>
        <v>42182.572384259263</v>
      </c>
      <c r="K604">
        <v>1432763054</v>
      </c>
      <c r="L604" s="11">
        <f>(((K604/60)/60)/24)+DATE(1970,1,1)+(-8/24)</f>
        <v>42151.572384259263</v>
      </c>
      <c r="M604" t="b">
        <v>0</v>
      </c>
      <c r="N604">
        <v>5</v>
      </c>
      <c r="O604" t="b">
        <v>0</v>
      </c>
      <c r="P604" t="s">
        <v>8271</v>
      </c>
      <c r="Q604" s="6">
        <f>E604/D604</f>
        <v>0.12196620583717357</v>
      </c>
      <c r="R604" s="7">
        <f>IFERROR(E604/N604,"N/A")</f>
        <v>79.400000000000006</v>
      </c>
      <c r="S604" t="str">
        <f>LEFT(P604,SEARCH("/",P604,1)-1)</f>
        <v>theater</v>
      </c>
      <c r="T604" t="str">
        <f>RIGHT(P604,(LEN(P604)-SEARCH("/",P604)))</f>
        <v>plays</v>
      </c>
      <c r="Y604">
        <f t="shared" si="22"/>
        <v>8</v>
      </c>
      <c r="Z604">
        <f t="shared" si="23"/>
        <v>13</v>
      </c>
    </row>
    <row r="605" spans="1:26" ht="43.2" x14ac:dyDescent="0.3">
      <c r="A605">
        <v>1717</v>
      </c>
      <c r="B605" s="3" t="s">
        <v>1718</v>
      </c>
      <c r="C605" s="3" t="s">
        <v>5827</v>
      </c>
      <c r="D605">
        <v>3265</v>
      </c>
      <c r="E605">
        <v>1395</v>
      </c>
      <c r="F605" t="s">
        <v>8221</v>
      </c>
      <c r="G605" t="s">
        <v>8224</v>
      </c>
      <c r="H605" t="s">
        <v>8246</v>
      </c>
      <c r="I605">
        <v>1461211200</v>
      </c>
      <c r="J605" s="11">
        <f>(((I605/60)/60)/24)+DATE(1970,1,1)+(-8/24)</f>
        <v>42480.833333333336</v>
      </c>
      <c r="K605">
        <v>1459467238</v>
      </c>
      <c r="L605" s="11">
        <f>(((K605/60)/60)/24)+DATE(1970,1,1)+(-8/24)</f>
        <v>42460.648587962954</v>
      </c>
      <c r="M605" t="b">
        <v>0</v>
      </c>
      <c r="N605">
        <v>41</v>
      </c>
      <c r="O605" t="b">
        <v>0</v>
      </c>
      <c r="P605" t="s">
        <v>8293</v>
      </c>
      <c r="Q605" s="6">
        <f>E605/D605</f>
        <v>0.42725880551301687</v>
      </c>
      <c r="R605" s="7">
        <f>IFERROR(E605/N605,"N/A")</f>
        <v>34.024390243902438</v>
      </c>
      <c r="S605" t="str">
        <f>LEFT(P605,SEARCH("/",P605,1)-1)</f>
        <v>music</v>
      </c>
      <c r="T605" t="str">
        <f>RIGHT(P605,(LEN(P605)-SEARCH("/",P605)))</f>
        <v>faith</v>
      </c>
      <c r="Y605">
        <f t="shared" si="22"/>
        <v>6</v>
      </c>
      <c r="Z605">
        <f t="shared" si="23"/>
        <v>11</v>
      </c>
    </row>
    <row r="606" spans="1:26" ht="43.2" x14ac:dyDescent="0.3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 s="11">
        <f>(((I606/60)/60)/24)+DATE(1970,1,1)+(-8/24)</f>
        <v>42152.503472222219</v>
      </c>
      <c r="K606">
        <v>1430124509</v>
      </c>
      <c r="L606" s="11">
        <f>(((K606/60)/60)/24)+DATE(1970,1,1)+(-8/24)</f>
        <v>42121.033668981479</v>
      </c>
      <c r="M606" t="b">
        <v>0</v>
      </c>
      <c r="N606">
        <v>1</v>
      </c>
      <c r="O606" t="b">
        <v>0</v>
      </c>
      <c r="P606" t="s">
        <v>8290</v>
      </c>
      <c r="Q606" s="6">
        <f>E606/D606</f>
        <v>1E-3</v>
      </c>
      <c r="R606" s="7">
        <f>IFERROR(E606/N606,"N/A")</f>
        <v>10</v>
      </c>
      <c r="S606" t="str">
        <f>LEFT(P606,SEARCH("/",P606,1)-1)</f>
        <v>publishing</v>
      </c>
      <c r="T606" t="str">
        <f>RIGHT(P606,(LEN(P606)-SEARCH("/",P606)))</f>
        <v>art books</v>
      </c>
      <c r="Y606">
        <f t="shared" si="22"/>
        <v>11</v>
      </c>
      <c r="Z606">
        <f t="shared" si="23"/>
        <v>20</v>
      </c>
    </row>
    <row r="607" spans="1:26" ht="43.2" x14ac:dyDescent="0.3">
      <c r="A607">
        <v>2751</v>
      </c>
      <c r="B607" s="3" t="s">
        <v>2751</v>
      </c>
      <c r="C607" s="3" t="s">
        <v>6861</v>
      </c>
      <c r="D607">
        <v>3274</v>
      </c>
      <c r="E607">
        <v>0</v>
      </c>
      <c r="F607" t="s">
        <v>8221</v>
      </c>
      <c r="G607" t="s">
        <v>8224</v>
      </c>
      <c r="H607" t="s">
        <v>8246</v>
      </c>
      <c r="I607">
        <v>1403039842</v>
      </c>
      <c r="J607" s="11">
        <f>(((I607/60)/60)/24)+DATE(1970,1,1)+(-8/24)</f>
        <v>41807.553726851853</v>
      </c>
      <c r="K607">
        <v>1397855842</v>
      </c>
      <c r="L607" s="11">
        <f>(((K607/60)/60)/24)+DATE(1970,1,1)+(-8/24)</f>
        <v>41747.553726851853</v>
      </c>
      <c r="M607" t="b">
        <v>0</v>
      </c>
      <c r="N607">
        <v>0</v>
      </c>
      <c r="O607" t="b">
        <v>0</v>
      </c>
      <c r="P607" t="s">
        <v>8304</v>
      </c>
      <c r="Q607" s="6">
        <f>E607/D607</f>
        <v>0</v>
      </c>
      <c r="R607" s="7" t="str">
        <f>IFERROR(E607/N607,"N/A")</f>
        <v>N/A</v>
      </c>
      <c r="S607" t="str">
        <f>LEFT(P607,SEARCH("/",P607,1)-1)</f>
        <v>publishing</v>
      </c>
      <c r="T607" t="str">
        <f>RIGHT(P607,(LEN(P607)-SEARCH("/",P607)))</f>
        <v>children's books</v>
      </c>
      <c r="Y607">
        <f t="shared" si="22"/>
        <v>11</v>
      </c>
      <c r="Z607">
        <f t="shared" si="23"/>
        <v>27</v>
      </c>
    </row>
    <row r="608" spans="1:26" ht="43.2" x14ac:dyDescent="0.3">
      <c r="A608">
        <v>916</v>
      </c>
      <c r="B608" s="3" t="s">
        <v>917</v>
      </c>
      <c r="C608" s="3" t="s">
        <v>5026</v>
      </c>
      <c r="D608">
        <v>3300</v>
      </c>
      <c r="E608">
        <v>0</v>
      </c>
      <c r="F608" t="s">
        <v>8221</v>
      </c>
      <c r="G608" t="s">
        <v>8224</v>
      </c>
      <c r="H608" t="s">
        <v>8246</v>
      </c>
      <c r="I608">
        <v>1287723600</v>
      </c>
      <c r="J608" s="11">
        <f>(((I608/60)/60)/24)+DATE(1970,1,1)+(-8/24)</f>
        <v>40472.875</v>
      </c>
      <c r="K608">
        <v>1284409734</v>
      </c>
      <c r="L608" s="11">
        <f>(((K608/60)/60)/24)+DATE(1970,1,1)+(-8/24)</f>
        <v>40434.520069444443</v>
      </c>
      <c r="M608" t="b">
        <v>0</v>
      </c>
      <c r="N608">
        <v>0</v>
      </c>
      <c r="O608" t="b">
        <v>0</v>
      </c>
      <c r="P608" t="s">
        <v>8278</v>
      </c>
      <c r="Q608" s="6">
        <f>E608/D608</f>
        <v>0</v>
      </c>
      <c r="R608" s="7" t="str">
        <f>IFERROR(E608/N608,"N/A")</f>
        <v>N/A</v>
      </c>
      <c r="S608" t="str">
        <f>LEFT(P608,SEARCH("/",P608,1)-1)</f>
        <v>music</v>
      </c>
      <c r="T608" t="str">
        <f>RIGHT(P608,(LEN(P608)-SEARCH("/",P608)))</f>
        <v>jazz</v>
      </c>
      <c r="Y608">
        <f t="shared" si="22"/>
        <v>6</v>
      </c>
      <c r="Z608">
        <f t="shared" si="23"/>
        <v>10</v>
      </c>
    </row>
    <row r="609" spans="1:26" ht="43.2" x14ac:dyDescent="0.3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 s="11">
        <f>(((I609/60)/60)/24)+DATE(1970,1,1)+(-8/24)</f>
        <v>42545.394317129627</v>
      </c>
      <c r="K609">
        <v>1464197269</v>
      </c>
      <c r="L609" s="11">
        <f>(((K609/60)/60)/24)+DATE(1970,1,1)+(-8/24)</f>
        <v>42515.394317129627</v>
      </c>
      <c r="M609" t="b">
        <v>0</v>
      </c>
      <c r="N609">
        <v>1</v>
      </c>
      <c r="O609" t="b">
        <v>0</v>
      </c>
      <c r="P609" t="s">
        <v>8272</v>
      </c>
      <c r="Q609" s="6">
        <f>E609/D609</f>
        <v>1E-3</v>
      </c>
      <c r="R609" s="7">
        <f>IFERROR(E609/N609,"N/A")</f>
        <v>1</v>
      </c>
      <c r="S609" t="str">
        <f>LEFT(P609,SEARCH("/",P609,1)-1)</f>
        <v>technology</v>
      </c>
      <c r="T609" t="str">
        <f>RIGHT(P609,(LEN(P609)-SEARCH("/",P609)))</f>
        <v>web</v>
      </c>
      <c r="Y609">
        <f t="shared" si="22"/>
        <v>11</v>
      </c>
      <c r="Z609">
        <f t="shared" si="23"/>
        <v>14</v>
      </c>
    </row>
    <row r="610" spans="1:26" ht="43.2" x14ac:dyDescent="0.3">
      <c r="A610">
        <v>474</v>
      </c>
      <c r="B610" s="3" t="s">
        <v>475</v>
      </c>
      <c r="C610" s="3" t="s">
        <v>4584</v>
      </c>
      <c r="D610">
        <v>3300</v>
      </c>
      <c r="E610">
        <v>1</v>
      </c>
      <c r="F610" t="s">
        <v>8221</v>
      </c>
      <c r="G610" t="s">
        <v>8224</v>
      </c>
      <c r="H610" t="s">
        <v>8246</v>
      </c>
      <c r="I610">
        <v>1487318029</v>
      </c>
      <c r="J610" s="11">
        <f>(((I610/60)/60)/24)+DATE(1970,1,1)+(-8/24)</f>
        <v>42782.995706018519</v>
      </c>
      <c r="K610">
        <v>1484726029</v>
      </c>
      <c r="L610" s="11">
        <f>(((K610/60)/60)/24)+DATE(1970,1,1)+(-8/24)</f>
        <v>42752.995706018519</v>
      </c>
      <c r="M610" t="b">
        <v>0</v>
      </c>
      <c r="N610">
        <v>1</v>
      </c>
      <c r="O610" t="b">
        <v>0</v>
      </c>
      <c r="P610" t="s">
        <v>8270</v>
      </c>
      <c r="Q610" s="6">
        <f>E610/D610</f>
        <v>3.0303030303030303E-4</v>
      </c>
      <c r="R610" s="7">
        <f>IFERROR(E610/N610,"N/A")</f>
        <v>1</v>
      </c>
      <c r="S610" t="str">
        <f>LEFT(P610,SEARCH("/",P610,1)-1)</f>
        <v>film &amp; video</v>
      </c>
      <c r="T610" t="str">
        <f>RIGHT(P610,(LEN(P610)-SEARCH("/",P610)))</f>
        <v>animation</v>
      </c>
      <c r="Y610">
        <f t="shared" si="22"/>
        <v>13</v>
      </c>
      <c r="Z610">
        <f t="shared" si="23"/>
        <v>22</v>
      </c>
    </row>
    <row r="611" spans="1:26" ht="43.2" x14ac:dyDescent="0.3">
      <c r="A611">
        <v>420</v>
      </c>
      <c r="B611" s="3" t="s">
        <v>421</v>
      </c>
      <c r="C611" s="3" t="s">
        <v>4530</v>
      </c>
      <c r="D611">
        <v>3300</v>
      </c>
      <c r="E611">
        <v>14.5</v>
      </c>
      <c r="F611" t="s">
        <v>8221</v>
      </c>
      <c r="G611" t="s">
        <v>8224</v>
      </c>
      <c r="H611" t="s">
        <v>8246</v>
      </c>
      <c r="I611">
        <v>1394772031</v>
      </c>
      <c r="J611" s="11">
        <f>(((I611/60)/60)/24)+DATE(1970,1,1)+(-8/24)</f>
        <v>41711.861469907402</v>
      </c>
      <c r="K611">
        <v>1392183631</v>
      </c>
      <c r="L611" s="11">
        <f>(((K611/60)/60)/24)+DATE(1970,1,1)+(-8/24)</f>
        <v>41681.903136574074</v>
      </c>
      <c r="M611" t="b">
        <v>0</v>
      </c>
      <c r="N611">
        <v>3</v>
      </c>
      <c r="O611" t="b">
        <v>0</v>
      </c>
      <c r="P611" t="s">
        <v>8270</v>
      </c>
      <c r="Q611" s="6">
        <f>E611/D611</f>
        <v>4.3939393939393936E-3</v>
      </c>
      <c r="R611" s="7">
        <f>IFERROR(E611/N611,"N/A")</f>
        <v>4.833333333333333</v>
      </c>
      <c r="S611" t="str">
        <f>LEFT(P611,SEARCH("/",P611,1)-1)</f>
        <v>film &amp; video</v>
      </c>
      <c r="T611" t="str">
        <f>RIGHT(P611,(LEN(P611)-SEARCH("/",P611)))</f>
        <v>animation</v>
      </c>
      <c r="Y611">
        <f t="shared" si="22"/>
        <v>13</v>
      </c>
      <c r="Z611">
        <f t="shared" si="23"/>
        <v>22</v>
      </c>
    </row>
    <row r="612" spans="1:26" ht="28.8" x14ac:dyDescent="0.3">
      <c r="A612">
        <v>3638</v>
      </c>
      <c r="B612" s="3" t="s">
        <v>3636</v>
      </c>
      <c r="C612" s="3" t="s">
        <v>7748</v>
      </c>
      <c r="D612">
        <v>3300</v>
      </c>
      <c r="E612">
        <v>216</v>
      </c>
      <c r="F612" t="s">
        <v>8221</v>
      </c>
      <c r="G612" t="s">
        <v>8229</v>
      </c>
      <c r="H612" t="s">
        <v>8251</v>
      </c>
      <c r="I612">
        <v>1429456132</v>
      </c>
      <c r="J612" s="11">
        <f>(((I612/60)/60)/24)+DATE(1970,1,1)+(-8/24)</f>
        <v>42113.29782407407</v>
      </c>
      <c r="K612">
        <v>1424275732</v>
      </c>
      <c r="L612" s="11">
        <f>(((K612/60)/60)/24)+DATE(1970,1,1)+(-8/24)</f>
        <v>42053.339490740742</v>
      </c>
      <c r="M612" t="b">
        <v>0</v>
      </c>
      <c r="N612">
        <v>2</v>
      </c>
      <c r="O612" t="b">
        <v>0</v>
      </c>
      <c r="P612" t="s">
        <v>8305</v>
      </c>
      <c r="Q612" s="6">
        <f>E612/D612</f>
        <v>6.545454545454546E-2</v>
      </c>
      <c r="R612" s="7">
        <f>IFERROR(E612/N612,"N/A")</f>
        <v>108</v>
      </c>
      <c r="S612" t="str">
        <f>LEFT(P612,SEARCH("/",P612,1)-1)</f>
        <v>theater</v>
      </c>
      <c r="T612" t="str">
        <f>RIGHT(P612,(LEN(P612)-SEARCH("/",P612)))</f>
        <v>musical</v>
      </c>
      <c r="Y612">
        <f t="shared" si="22"/>
        <v>8</v>
      </c>
      <c r="Z612">
        <f t="shared" si="23"/>
        <v>15</v>
      </c>
    </row>
    <row r="613" spans="1:26" ht="43.2" x14ac:dyDescent="0.3">
      <c r="A613">
        <v>181</v>
      </c>
      <c r="B613" s="3" t="s">
        <v>183</v>
      </c>
      <c r="C613" s="3" t="s">
        <v>4291</v>
      </c>
      <c r="D613">
        <v>3423</v>
      </c>
      <c r="E613">
        <v>722</v>
      </c>
      <c r="F613" t="s">
        <v>8221</v>
      </c>
      <c r="G613" t="s">
        <v>8225</v>
      </c>
      <c r="H613" t="s">
        <v>8247</v>
      </c>
      <c r="I613">
        <v>1434995295</v>
      </c>
      <c r="J613" s="11">
        <f>(((I613/60)/60)/24)+DATE(1970,1,1)+(-8/24)</f>
        <v>42177.408506944441</v>
      </c>
      <c r="K613">
        <v>1432403295</v>
      </c>
      <c r="L613" s="11">
        <f>(((K613/60)/60)/24)+DATE(1970,1,1)+(-8/24)</f>
        <v>42147.408506944441</v>
      </c>
      <c r="M613" t="b">
        <v>0</v>
      </c>
      <c r="N613">
        <v>4</v>
      </c>
      <c r="O613" t="b">
        <v>0</v>
      </c>
      <c r="P613" t="s">
        <v>8268</v>
      </c>
      <c r="Q613" s="6">
        <f>E613/D613</f>
        <v>0.21092608822670172</v>
      </c>
      <c r="R613" s="7">
        <f>IFERROR(E613/N613,"N/A")</f>
        <v>180.5</v>
      </c>
      <c r="S613" t="str">
        <f>LEFT(P613,SEARCH("/",P613,1)-1)</f>
        <v>film &amp; video</v>
      </c>
      <c r="T613" t="str">
        <f>RIGHT(P613,(LEN(P613)-SEARCH("/",P613)))</f>
        <v>drama</v>
      </c>
      <c r="Y613">
        <f t="shared" si="22"/>
        <v>13</v>
      </c>
      <c r="Z613">
        <f t="shared" si="23"/>
        <v>18</v>
      </c>
    </row>
    <row r="614" spans="1:26" ht="43.2" x14ac:dyDescent="0.3">
      <c r="A614">
        <v>4068</v>
      </c>
      <c r="B614" s="3" t="s">
        <v>4064</v>
      </c>
      <c r="C614" s="3" t="s">
        <v>8171</v>
      </c>
      <c r="D614">
        <v>3495</v>
      </c>
      <c r="E614">
        <v>34.950000000000003</v>
      </c>
      <c r="F614" t="s">
        <v>8221</v>
      </c>
      <c r="G614" t="s">
        <v>8224</v>
      </c>
      <c r="H614" t="s">
        <v>8246</v>
      </c>
      <c r="I614">
        <v>1484348700</v>
      </c>
      <c r="J614" s="11">
        <f>(((I614/60)/60)/24)+DATE(1970,1,1)+(-8/24)</f>
        <v>42748.628472222219</v>
      </c>
      <c r="K614">
        <v>1481756855</v>
      </c>
      <c r="L614" s="11">
        <f>(((K614/60)/60)/24)+DATE(1970,1,1)+(-8/24)</f>
        <v>42718.630266203698</v>
      </c>
      <c r="M614" t="b">
        <v>0</v>
      </c>
      <c r="N614">
        <v>1</v>
      </c>
      <c r="O614" t="b">
        <v>0</v>
      </c>
      <c r="P614" t="s">
        <v>8271</v>
      </c>
      <c r="Q614" s="6">
        <f>E614/D614</f>
        <v>0.01</v>
      </c>
      <c r="R614" s="7">
        <f>IFERROR(E614/N614,"N/A")</f>
        <v>34.950000000000003</v>
      </c>
      <c r="S614" t="str">
        <f>LEFT(P614,SEARCH("/",P614,1)-1)</f>
        <v>theater</v>
      </c>
      <c r="T614" t="str">
        <f>RIGHT(P614,(LEN(P614)-SEARCH("/",P614)))</f>
        <v>plays</v>
      </c>
      <c r="Y614">
        <f t="shared" si="22"/>
        <v>8</v>
      </c>
      <c r="Z614">
        <f t="shared" si="23"/>
        <v>13</v>
      </c>
    </row>
    <row r="615" spans="1:26" ht="43.2" x14ac:dyDescent="0.3">
      <c r="A615">
        <v>762</v>
      </c>
      <c r="B615" s="3" t="s">
        <v>763</v>
      </c>
      <c r="C615" s="3" t="s">
        <v>4872</v>
      </c>
      <c r="D615">
        <v>3500</v>
      </c>
      <c r="E615">
        <v>0</v>
      </c>
      <c r="F615" t="s">
        <v>8221</v>
      </c>
      <c r="G615" t="s">
        <v>8238</v>
      </c>
      <c r="H615" t="s">
        <v>8256</v>
      </c>
      <c r="I615">
        <v>1480831200</v>
      </c>
      <c r="J615" s="11">
        <f>(((I615/60)/60)/24)+DATE(1970,1,1)+(-8/24)</f>
        <v>42707.916666666664</v>
      </c>
      <c r="K615">
        <v>1479328570</v>
      </c>
      <c r="L615" s="11">
        <f>(((K615/60)/60)/24)+DATE(1970,1,1)+(-8/24)</f>
        <v>42690.52511574074</v>
      </c>
      <c r="M615" t="b">
        <v>0</v>
      </c>
      <c r="N615">
        <v>0</v>
      </c>
      <c r="O615" t="b">
        <v>0</v>
      </c>
      <c r="P615" t="s">
        <v>8275</v>
      </c>
      <c r="Q615" s="6">
        <f>E615/D615</f>
        <v>0</v>
      </c>
      <c r="R615" s="7" t="str">
        <f>IFERROR(E615/N615,"N/A")</f>
        <v>N/A</v>
      </c>
      <c r="S615" t="str">
        <f>LEFT(P615,SEARCH("/",P615,1)-1)</f>
        <v>publishing</v>
      </c>
      <c r="T615" t="str">
        <f>RIGHT(P615,(LEN(P615)-SEARCH("/",P615)))</f>
        <v>fiction</v>
      </c>
      <c r="Y615">
        <f t="shared" si="22"/>
        <v>11</v>
      </c>
      <c r="Z615">
        <f t="shared" si="23"/>
        <v>18</v>
      </c>
    </row>
    <row r="616" spans="1:26" ht="43.2" x14ac:dyDescent="0.3">
      <c r="A616">
        <v>1551</v>
      </c>
      <c r="B616" s="3" t="s">
        <v>1552</v>
      </c>
      <c r="C616" s="3" t="s">
        <v>5661</v>
      </c>
      <c r="D616">
        <v>3500</v>
      </c>
      <c r="E616">
        <v>0</v>
      </c>
      <c r="F616" t="s">
        <v>8221</v>
      </c>
      <c r="G616" t="s">
        <v>8224</v>
      </c>
      <c r="H616" t="s">
        <v>8246</v>
      </c>
      <c r="I616">
        <v>1432756039</v>
      </c>
      <c r="J616" s="11">
        <f>(((I616/60)/60)/24)+DATE(1970,1,1)+(-8/24)</f>
        <v>42151.491192129623</v>
      </c>
      <c r="K616">
        <v>1430164039</v>
      </c>
      <c r="L616" s="11">
        <f>(((K616/60)/60)/24)+DATE(1970,1,1)+(-8/24)</f>
        <v>42121.491192129623</v>
      </c>
      <c r="M616" t="b">
        <v>0</v>
      </c>
      <c r="N616">
        <v>0</v>
      </c>
      <c r="O616" t="b">
        <v>0</v>
      </c>
      <c r="P616" t="s">
        <v>8289</v>
      </c>
      <c r="Q616" s="6">
        <f>E616/D616</f>
        <v>0</v>
      </c>
      <c r="R616" s="7" t="str">
        <f>IFERROR(E616/N616,"N/A")</f>
        <v>N/A</v>
      </c>
      <c r="S616" t="str">
        <f>LEFT(P616,SEARCH("/",P616,1)-1)</f>
        <v>photography</v>
      </c>
      <c r="T616" t="str">
        <f>RIGHT(P616,(LEN(P616)-SEARCH("/",P616)))</f>
        <v>nature</v>
      </c>
      <c r="Y616">
        <f t="shared" si="22"/>
        <v>12</v>
      </c>
      <c r="Z616">
        <f t="shared" si="23"/>
        <v>18</v>
      </c>
    </row>
    <row r="617" spans="1:26" ht="57.6" x14ac:dyDescent="0.3">
      <c r="A617">
        <v>2425</v>
      </c>
      <c r="B617" s="3" t="s">
        <v>2426</v>
      </c>
      <c r="C617" s="3" t="s">
        <v>6535</v>
      </c>
      <c r="D617">
        <v>3500</v>
      </c>
      <c r="E617">
        <v>1</v>
      </c>
      <c r="F617" t="s">
        <v>8221</v>
      </c>
      <c r="G617" t="s">
        <v>8224</v>
      </c>
      <c r="H617" t="s">
        <v>8246</v>
      </c>
      <c r="I617">
        <v>1464386640</v>
      </c>
      <c r="J617" s="11">
        <f>(((I617/60)/60)/24)+DATE(1970,1,1)+(-8/24)</f>
        <v>42517.586111111108</v>
      </c>
      <c r="K617">
        <v>1463090149</v>
      </c>
      <c r="L617" s="11">
        <f>(((K617/60)/60)/24)+DATE(1970,1,1)+(-8/24)</f>
        <v>42502.580428240741</v>
      </c>
      <c r="M617" t="b">
        <v>0</v>
      </c>
      <c r="N617">
        <v>1</v>
      </c>
      <c r="O617" t="b">
        <v>0</v>
      </c>
      <c r="P617" t="s">
        <v>8284</v>
      </c>
      <c r="Q617" s="6">
        <f>E617/D617</f>
        <v>2.8571428571428574E-4</v>
      </c>
      <c r="R617" s="7">
        <f>IFERROR(E617/N617,"N/A")</f>
        <v>1</v>
      </c>
      <c r="S617" t="str">
        <f>LEFT(P617,SEARCH("/",P617,1)-1)</f>
        <v>food</v>
      </c>
      <c r="T617" t="str">
        <f>RIGHT(P617,(LEN(P617)-SEARCH("/",P617)))</f>
        <v>food trucks</v>
      </c>
      <c r="Y617">
        <f t="shared" si="22"/>
        <v>5</v>
      </c>
      <c r="Z617">
        <f t="shared" si="23"/>
        <v>16</v>
      </c>
    </row>
    <row r="618" spans="1:26" ht="43.2" x14ac:dyDescent="0.3">
      <c r="A618">
        <v>3917</v>
      </c>
      <c r="B618" s="3" t="s">
        <v>3914</v>
      </c>
      <c r="C618" s="3" t="s">
        <v>8025</v>
      </c>
      <c r="D618">
        <v>3500</v>
      </c>
      <c r="E618">
        <v>10</v>
      </c>
      <c r="F618" t="s">
        <v>8221</v>
      </c>
      <c r="G618" t="s">
        <v>8225</v>
      </c>
      <c r="H618" t="s">
        <v>8247</v>
      </c>
      <c r="I618">
        <v>1410439161</v>
      </c>
      <c r="J618" s="11">
        <f>(((I618/60)/60)/24)+DATE(1970,1,1)+(-8/24)</f>
        <v>41893.193993055553</v>
      </c>
      <c r="K618">
        <v>1407847161</v>
      </c>
      <c r="L618" s="11">
        <f>(((K618/60)/60)/24)+DATE(1970,1,1)+(-8/24)</f>
        <v>41863.193993055553</v>
      </c>
      <c r="M618" t="b">
        <v>0</v>
      </c>
      <c r="N618">
        <v>1</v>
      </c>
      <c r="O618" t="b">
        <v>0</v>
      </c>
      <c r="P618" t="s">
        <v>8271</v>
      </c>
      <c r="Q618" s="6">
        <f>E618/D618</f>
        <v>2.8571428571428571E-3</v>
      </c>
      <c r="R618" s="7">
        <f>IFERROR(E618/N618,"N/A")</f>
        <v>10</v>
      </c>
      <c r="S618" t="str">
        <f>LEFT(P618,SEARCH("/",P618,1)-1)</f>
        <v>theater</v>
      </c>
      <c r="T618" t="str">
        <f>RIGHT(P618,(LEN(P618)-SEARCH("/",P618)))</f>
        <v>plays</v>
      </c>
      <c r="Y618">
        <f t="shared" si="22"/>
        <v>8</v>
      </c>
      <c r="Z618">
        <f t="shared" si="23"/>
        <v>13</v>
      </c>
    </row>
    <row r="619" spans="1:26" ht="43.2" x14ac:dyDescent="0.3">
      <c r="A619">
        <v>4085</v>
      </c>
      <c r="B619" s="3" t="s">
        <v>4081</v>
      </c>
      <c r="C619" s="3" t="s">
        <v>8188</v>
      </c>
      <c r="D619">
        <v>3500</v>
      </c>
      <c r="E619">
        <v>10</v>
      </c>
      <c r="F619" t="s">
        <v>8221</v>
      </c>
      <c r="G619" t="s">
        <v>8224</v>
      </c>
      <c r="H619" t="s">
        <v>8246</v>
      </c>
      <c r="I619">
        <v>1427169540</v>
      </c>
      <c r="J619" s="11">
        <f>(((I619/60)/60)/24)+DATE(1970,1,1)+(-8/24)</f>
        <v>42086.832638888889</v>
      </c>
      <c r="K619">
        <v>1424701775</v>
      </c>
      <c r="L619" s="11">
        <f>(((K619/60)/60)/24)+DATE(1970,1,1)+(-8/24)</f>
        <v>42058.270543981482</v>
      </c>
      <c r="M619" t="b">
        <v>0</v>
      </c>
      <c r="N619">
        <v>1</v>
      </c>
      <c r="O619" t="b">
        <v>0</v>
      </c>
      <c r="P619" t="s">
        <v>8271</v>
      </c>
      <c r="Q619" s="6">
        <f>E619/D619</f>
        <v>2.8571428571428571E-3</v>
      </c>
      <c r="R619" s="7">
        <f>IFERROR(E619/N619,"N/A")</f>
        <v>10</v>
      </c>
      <c r="S619" t="str">
        <f>LEFT(P619,SEARCH("/",P619,1)-1)</f>
        <v>theater</v>
      </c>
      <c r="T619" t="str">
        <f>RIGHT(P619,(LEN(P619)-SEARCH("/",P619)))</f>
        <v>plays</v>
      </c>
      <c r="Y619">
        <f t="shared" si="22"/>
        <v>8</v>
      </c>
      <c r="Z619">
        <f t="shared" si="23"/>
        <v>13</v>
      </c>
    </row>
    <row r="620" spans="1:26" ht="43.2" x14ac:dyDescent="0.3">
      <c r="A620">
        <v>2692</v>
      </c>
      <c r="B620" s="3" t="s">
        <v>2692</v>
      </c>
      <c r="C620" s="3" t="s">
        <v>6802</v>
      </c>
      <c r="D620">
        <v>3500</v>
      </c>
      <c r="E620">
        <v>25</v>
      </c>
      <c r="F620" t="s">
        <v>8221</v>
      </c>
      <c r="G620" t="s">
        <v>8224</v>
      </c>
      <c r="H620" t="s">
        <v>8246</v>
      </c>
      <c r="I620">
        <v>1427266860</v>
      </c>
      <c r="J620" s="11">
        <f>(((I620/60)/60)/24)+DATE(1970,1,1)+(-8/24)</f>
        <v>42087.959027777775</v>
      </c>
      <c r="K620">
        <v>1424678460</v>
      </c>
      <c r="L620" s="11">
        <f>(((K620/60)/60)/24)+DATE(1970,1,1)+(-8/24)</f>
        <v>42058.000694444439</v>
      </c>
      <c r="M620" t="b">
        <v>0</v>
      </c>
      <c r="N620">
        <v>1</v>
      </c>
      <c r="O620" t="b">
        <v>0</v>
      </c>
      <c r="P620" t="s">
        <v>8284</v>
      </c>
      <c r="Q620" s="6">
        <f>E620/D620</f>
        <v>7.1428571428571426E-3</v>
      </c>
      <c r="R620" s="7">
        <f>IFERROR(E620/N620,"N/A")</f>
        <v>25</v>
      </c>
      <c r="S620" t="str">
        <f>LEFT(P620,SEARCH("/",P620,1)-1)</f>
        <v>food</v>
      </c>
      <c r="T620" t="str">
        <f>RIGHT(P620,(LEN(P620)-SEARCH("/",P620)))</f>
        <v>food trucks</v>
      </c>
      <c r="Y620">
        <f t="shared" si="22"/>
        <v>5</v>
      </c>
      <c r="Z620">
        <f t="shared" si="23"/>
        <v>16</v>
      </c>
    </row>
    <row r="621" spans="1:26" ht="43.2" x14ac:dyDescent="0.3">
      <c r="A621">
        <v>4019</v>
      </c>
      <c r="B621" s="3" t="s">
        <v>4015</v>
      </c>
      <c r="C621" s="3" t="s">
        <v>8124</v>
      </c>
      <c r="D621">
        <v>3500</v>
      </c>
      <c r="E621">
        <v>29</v>
      </c>
      <c r="F621" t="s">
        <v>8221</v>
      </c>
      <c r="G621" t="s">
        <v>8224</v>
      </c>
      <c r="H621" t="s">
        <v>8246</v>
      </c>
      <c r="I621">
        <v>1460737680</v>
      </c>
      <c r="J621" s="11">
        <f>(((I621/60)/60)/24)+DATE(1970,1,1)+(-8/24)</f>
        <v>42475.352777777771</v>
      </c>
      <c r="K621">
        <v>1455725596</v>
      </c>
      <c r="L621" s="11">
        <f>(((K621/60)/60)/24)+DATE(1970,1,1)+(-8/24)</f>
        <v>42417.342546296299</v>
      </c>
      <c r="M621" t="b">
        <v>0</v>
      </c>
      <c r="N621">
        <v>4</v>
      </c>
      <c r="O621" t="b">
        <v>0</v>
      </c>
      <c r="P621" t="s">
        <v>8271</v>
      </c>
      <c r="Q621" s="6">
        <f>E621/D621</f>
        <v>8.2857142857142851E-3</v>
      </c>
      <c r="R621" s="7">
        <f>IFERROR(E621/N621,"N/A")</f>
        <v>7.25</v>
      </c>
      <c r="S621" t="str">
        <f>LEFT(P621,SEARCH("/",P621,1)-1)</f>
        <v>theater</v>
      </c>
      <c r="T621" t="str">
        <f>RIGHT(P621,(LEN(P621)-SEARCH("/",P621)))</f>
        <v>plays</v>
      </c>
      <c r="Y621">
        <f t="shared" si="22"/>
        <v>8</v>
      </c>
      <c r="Z621">
        <f t="shared" si="23"/>
        <v>13</v>
      </c>
    </row>
    <row r="622" spans="1:26" ht="43.2" x14ac:dyDescent="0.3">
      <c r="A622">
        <v>912</v>
      </c>
      <c r="B622" s="3" t="s">
        <v>913</v>
      </c>
      <c r="C622" s="3" t="s">
        <v>5022</v>
      </c>
      <c r="D622">
        <v>3500</v>
      </c>
      <c r="E622">
        <v>30</v>
      </c>
      <c r="F622" t="s">
        <v>8221</v>
      </c>
      <c r="G622" t="s">
        <v>8224</v>
      </c>
      <c r="H622" t="s">
        <v>8246</v>
      </c>
      <c r="I622">
        <v>1355197047</v>
      </c>
      <c r="J622" s="11">
        <f>(((I622/60)/60)/24)+DATE(1970,1,1)+(-8/24)</f>
        <v>41253.817673611105</v>
      </c>
      <c r="K622">
        <v>1350009447</v>
      </c>
      <c r="L622" s="11">
        <f>(((K622/60)/60)/24)+DATE(1970,1,1)+(-8/24)</f>
        <v>41193.776006944441</v>
      </c>
      <c r="M622" t="b">
        <v>0</v>
      </c>
      <c r="N622">
        <v>2</v>
      </c>
      <c r="O622" t="b">
        <v>0</v>
      </c>
      <c r="P622" t="s">
        <v>8278</v>
      </c>
      <c r="Q622" s="6">
        <f>E622/D622</f>
        <v>8.5714285714285719E-3</v>
      </c>
      <c r="R622" s="7">
        <f>IFERROR(E622/N622,"N/A")</f>
        <v>15</v>
      </c>
      <c r="S622" t="str">
        <f>LEFT(P622,SEARCH("/",P622,1)-1)</f>
        <v>music</v>
      </c>
      <c r="T622" t="str">
        <f>RIGHT(P622,(LEN(P622)-SEARCH("/",P622)))</f>
        <v>jazz</v>
      </c>
      <c r="Y622">
        <f t="shared" si="22"/>
        <v>6</v>
      </c>
      <c r="Z622">
        <f t="shared" si="23"/>
        <v>10</v>
      </c>
    </row>
    <row r="623" spans="1:26" ht="43.2" x14ac:dyDescent="0.3">
      <c r="A623">
        <v>4073</v>
      </c>
      <c r="B623" s="3" t="s">
        <v>4069</v>
      </c>
      <c r="C623" s="3" t="s">
        <v>8176</v>
      </c>
      <c r="D623">
        <v>3500</v>
      </c>
      <c r="E623">
        <v>37</v>
      </c>
      <c r="F623" t="s">
        <v>8221</v>
      </c>
      <c r="G623" t="s">
        <v>8224</v>
      </c>
      <c r="H623" t="s">
        <v>8246</v>
      </c>
      <c r="I623">
        <v>1431144000</v>
      </c>
      <c r="J623" s="11">
        <f>(((I623/60)/60)/24)+DATE(1970,1,1)+(-8/24)</f>
        <v>42132.833333333336</v>
      </c>
      <c r="K623">
        <v>1426407426</v>
      </c>
      <c r="L623" s="11">
        <f>(((K623/60)/60)/24)+DATE(1970,1,1)+(-8/24)</f>
        <v>42078.011875000004</v>
      </c>
      <c r="M623" t="b">
        <v>0</v>
      </c>
      <c r="N623">
        <v>2</v>
      </c>
      <c r="O623" t="b">
        <v>0</v>
      </c>
      <c r="P623" t="s">
        <v>8271</v>
      </c>
      <c r="Q623" s="6">
        <f>E623/D623</f>
        <v>1.0571428571428572E-2</v>
      </c>
      <c r="R623" s="7">
        <f>IFERROR(E623/N623,"N/A")</f>
        <v>18.5</v>
      </c>
      <c r="S623" t="str">
        <f>LEFT(P623,SEARCH("/",P623,1)-1)</f>
        <v>theater</v>
      </c>
      <c r="T623" t="str">
        <f>RIGHT(P623,(LEN(P623)-SEARCH("/",P623)))</f>
        <v>plays</v>
      </c>
      <c r="Y623">
        <f t="shared" si="22"/>
        <v>8</v>
      </c>
      <c r="Z623">
        <f t="shared" si="23"/>
        <v>13</v>
      </c>
    </row>
    <row r="624" spans="1:26" ht="43.2" x14ac:dyDescent="0.3">
      <c r="A624">
        <v>937</v>
      </c>
      <c r="B624" s="3" t="s">
        <v>938</v>
      </c>
      <c r="C624" s="3" t="s">
        <v>5047</v>
      </c>
      <c r="D624">
        <v>3500</v>
      </c>
      <c r="E624">
        <v>40</v>
      </c>
      <c r="F624" t="s">
        <v>8221</v>
      </c>
      <c r="G624" t="s">
        <v>8224</v>
      </c>
      <c r="H624" t="s">
        <v>8246</v>
      </c>
      <c r="I624">
        <v>1383509357</v>
      </c>
      <c r="J624" s="11">
        <f>(((I624/60)/60)/24)+DATE(1970,1,1)+(-8/24)</f>
        <v>41581.50644675926</v>
      </c>
      <c r="K624">
        <v>1380913757</v>
      </c>
      <c r="L624" s="11">
        <f>(((K624/60)/60)/24)+DATE(1970,1,1)+(-8/24)</f>
        <v>41551.464780092589</v>
      </c>
      <c r="M624" t="b">
        <v>0</v>
      </c>
      <c r="N624">
        <v>2</v>
      </c>
      <c r="O624" t="b">
        <v>0</v>
      </c>
      <c r="P624" t="s">
        <v>8278</v>
      </c>
      <c r="Q624" s="6">
        <f>E624/D624</f>
        <v>1.1428571428571429E-2</v>
      </c>
      <c r="R624" s="7">
        <f>IFERROR(E624/N624,"N/A")</f>
        <v>20</v>
      </c>
      <c r="S624" t="str">
        <f>LEFT(P624,SEARCH("/",P624,1)-1)</f>
        <v>music</v>
      </c>
      <c r="T624" t="str">
        <f>RIGHT(P624,(LEN(P624)-SEARCH("/",P624)))</f>
        <v>jazz</v>
      </c>
      <c r="Y624">
        <f t="shared" si="22"/>
        <v>6</v>
      </c>
      <c r="Z624">
        <f t="shared" si="23"/>
        <v>10</v>
      </c>
    </row>
    <row r="625" spans="1:26" ht="28.8" x14ac:dyDescent="0.3">
      <c r="A625">
        <v>873</v>
      </c>
      <c r="B625" s="3" t="s">
        <v>874</v>
      </c>
      <c r="C625" s="3" t="s">
        <v>4983</v>
      </c>
      <c r="D625">
        <v>3500</v>
      </c>
      <c r="E625">
        <v>45</v>
      </c>
      <c r="F625" t="s">
        <v>8221</v>
      </c>
      <c r="G625" t="s">
        <v>8224</v>
      </c>
      <c r="H625" t="s">
        <v>8246</v>
      </c>
      <c r="I625">
        <v>1352610040</v>
      </c>
      <c r="J625" s="11">
        <f>(((I625/60)/60)/24)+DATE(1970,1,1)+(-8/24)</f>
        <v>41223.875462962962</v>
      </c>
      <c r="K625">
        <v>1349150440</v>
      </c>
      <c r="L625" s="11">
        <f>(((K625/60)/60)/24)+DATE(1970,1,1)+(-8/24)</f>
        <v>41183.833796296298</v>
      </c>
      <c r="M625" t="b">
        <v>0</v>
      </c>
      <c r="N625">
        <v>5</v>
      </c>
      <c r="O625" t="b">
        <v>0</v>
      </c>
      <c r="P625" t="s">
        <v>8278</v>
      </c>
      <c r="Q625" s="6">
        <f>E625/D625</f>
        <v>1.2857142857142857E-2</v>
      </c>
      <c r="R625" s="7">
        <f>IFERROR(E625/N625,"N/A")</f>
        <v>9</v>
      </c>
      <c r="S625" t="str">
        <f>LEFT(P625,SEARCH("/",P625,1)-1)</f>
        <v>music</v>
      </c>
      <c r="T625" t="str">
        <f>RIGHT(P625,(LEN(P625)-SEARCH("/",P625)))</f>
        <v>jazz</v>
      </c>
      <c r="Y625">
        <f t="shared" si="22"/>
        <v>6</v>
      </c>
      <c r="Z625">
        <f t="shared" si="23"/>
        <v>10</v>
      </c>
    </row>
    <row r="626" spans="1:26" ht="43.2" x14ac:dyDescent="0.3">
      <c r="A626">
        <v>935</v>
      </c>
      <c r="B626" s="3" t="s">
        <v>936</v>
      </c>
      <c r="C626" s="3" t="s">
        <v>5045</v>
      </c>
      <c r="D626">
        <v>3500</v>
      </c>
      <c r="E626">
        <v>50</v>
      </c>
      <c r="F626" t="s">
        <v>8221</v>
      </c>
      <c r="G626" t="s">
        <v>8224</v>
      </c>
      <c r="H626" t="s">
        <v>8246</v>
      </c>
      <c r="I626">
        <v>1454054429</v>
      </c>
      <c r="J626" s="11">
        <f>(((I626/60)/60)/24)+DATE(1970,1,1)+(-8/24)</f>
        <v>42398.000335648147</v>
      </c>
      <c r="K626">
        <v>1451462429</v>
      </c>
      <c r="L626" s="11">
        <f>(((K626/60)/60)/24)+DATE(1970,1,1)+(-8/24)</f>
        <v>42368.000335648147</v>
      </c>
      <c r="M626" t="b">
        <v>0</v>
      </c>
      <c r="N626">
        <v>2</v>
      </c>
      <c r="O626" t="b">
        <v>0</v>
      </c>
      <c r="P626" t="s">
        <v>8278</v>
      </c>
      <c r="Q626" s="6">
        <f>E626/D626</f>
        <v>1.4285714285714285E-2</v>
      </c>
      <c r="R626" s="7">
        <f>IFERROR(E626/N626,"N/A")</f>
        <v>25</v>
      </c>
      <c r="S626" t="str">
        <f>LEFT(P626,SEARCH("/",P626,1)-1)</f>
        <v>music</v>
      </c>
      <c r="T626" t="str">
        <f>RIGHT(P626,(LEN(P626)-SEARCH("/",P626)))</f>
        <v>jazz</v>
      </c>
      <c r="Y626">
        <f t="shared" si="22"/>
        <v>6</v>
      </c>
      <c r="Z626">
        <f t="shared" si="23"/>
        <v>10</v>
      </c>
    </row>
    <row r="627" spans="1:26" ht="43.2" x14ac:dyDescent="0.3">
      <c r="A627">
        <v>1870</v>
      </c>
      <c r="B627" s="3" t="s">
        <v>1871</v>
      </c>
      <c r="C627" s="3" t="s">
        <v>5980</v>
      </c>
      <c r="D627">
        <v>3500</v>
      </c>
      <c r="E627">
        <v>361</v>
      </c>
      <c r="F627" t="s">
        <v>8221</v>
      </c>
      <c r="G627" t="s">
        <v>8224</v>
      </c>
      <c r="H627" t="s">
        <v>8246</v>
      </c>
      <c r="I627">
        <v>1454213820</v>
      </c>
      <c r="J627" s="11">
        <f>(((I627/60)/60)/24)+DATE(1970,1,1)+(-8/24)</f>
        <v>42399.845138888886</v>
      </c>
      <c r="K627">
        <v>1451723535</v>
      </c>
      <c r="L627" s="11">
        <f>(((K627/60)/60)/24)+DATE(1970,1,1)+(-8/24)</f>
        <v>42371.02239583333</v>
      </c>
      <c r="M627" t="b">
        <v>0</v>
      </c>
      <c r="N627">
        <v>11</v>
      </c>
      <c r="O627" t="b">
        <v>0</v>
      </c>
      <c r="P627" t="s">
        <v>8283</v>
      </c>
      <c r="Q627" s="6">
        <f>E627/D627</f>
        <v>0.10314285714285715</v>
      </c>
      <c r="R627" s="7">
        <f>IFERROR(E627/N627,"N/A")</f>
        <v>32.81818181818182</v>
      </c>
      <c r="S627" t="str">
        <f>LEFT(P627,SEARCH("/",P627,1)-1)</f>
        <v>games</v>
      </c>
      <c r="T627" t="str">
        <f>RIGHT(P627,(LEN(P627)-SEARCH("/",P627)))</f>
        <v>mobile games</v>
      </c>
      <c r="Y627">
        <f t="shared" si="22"/>
        <v>6</v>
      </c>
      <c r="Z627">
        <f t="shared" si="23"/>
        <v>18</v>
      </c>
    </row>
    <row r="628" spans="1:26" ht="43.2" x14ac:dyDescent="0.3">
      <c r="A628">
        <v>1809</v>
      </c>
      <c r="B628" s="3" t="s">
        <v>1810</v>
      </c>
      <c r="C628" s="3" t="s">
        <v>5919</v>
      </c>
      <c r="D628">
        <v>3500</v>
      </c>
      <c r="E628">
        <v>380</v>
      </c>
      <c r="F628" t="s">
        <v>8221</v>
      </c>
      <c r="G628" t="s">
        <v>8229</v>
      </c>
      <c r="H628" t="s">
        <v>8251</v>
      </c>
      <c r="I628">
        <v>1425246439</v>
      </c>
      <c r="J628" s="11">
        <f>(((I628/60)/60)/24)+DATE(1970,1,1)+(-8/24)</f>
        <v>42064.574525462966</v>
      </c>
      <c r="K628">
        <v>1422222439</v>
      </c>
      <c r="L628" s="11">
        <f>(((K628/60)/60)/24)+DATE(1970,1,1)+(-8/24)</f>
        <v>42029.574525462966</v>
      </c>
      <c r="M628" t="b">
        <v>1</v>
      </c>
      <c r="N628">
        <v>9</v>
      </c>
      <c r="O628" t="b">
        <v>0</v>
      </c>
      <c r="P628" t="s">
        <v>8285</v>
      </c>
      <c r="Q628" s="6">
        <f>E628/D628</f>
        <v>0.10857142857142857</v>
      </c>
      <c r="R628" s="7">
        <f>IFERROR(E628/N628,"N/A")</f>
        <v>42.222222222222221</v>
      </c>
      <c r="S628" t="str">
        <f>LEFT(P628,SEARCH("/",P628,1)-1)</f>
        <v>photography</v>
      </c>
      <c r="T628" t="str">
        <f>RIGHT(P628,(LEN(P628)-SEARCH("/",P628)))</f>
        <v>photobooks</v>
      </c>
      <c r="Y628">
        <f t="shared" si="22"/>
        <v>12</v>
      </c>
      <c r="Z628">
        <f t="shared" si="23"/>
        <v>22</v>
      </c>
    </row>
    <row r="629" spans="1:26" ht="28.8" x14ac:dyDescent="0.3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 s="11">
        <f>(((I629/60)/60)/24)+DATE(1970,1,1)+(-8/24)</f>
        <v>42094.419490740744</v>
      </c>
      <c r="K629">
        <v>1425236644</v>
      </c>
      <c r="L629" s="11">
        <f>(((K629/60)/60)/24)+DATE(1970,1,1)+(-8/24)</f>
        <v>42064.461157407401</v>
      </c>
      <c r="M629" t="b">
        <v>0</v>
      </c>
      <c r="N629">
        <v>1</v>
      </c>
      <c r="O629" t="b">
        <v>0</v>
      </c>
      <c r="P629" t="s">
        <v>8272</v>
      </c>
      <c r="Q629" s="6">
        <f>E629/D629</f>
        <v>1.25E-3</v>
      </c>
      <c r="R629" s="7">
        <f>IFERROR(E629/N629,"N/A")</f>
        <v>25</v>
      </c>
      <c r="S629" t="str">
        <f>LEFT(P629,SEARCH("/",P629,1)-1)</f>
        <v>technology</v>
      </c>
      <c r="T629" t="str">
        <f>RIGHT(P629,(LEN(P629)-SEARCH("/",P629)))</f>
        <v>web</v>
      </c>
      <c r="Y629">
        <f t="shared" si="22"/>
        <v>11</v>
      </c>
      <c r="Z629">
        <f t="shared" si="23"/>
        <v>14</v>
      </c>
    </row>
    <row r="630" spans="1:26" ht="43.2" x14ac:dyDescent="0.3">
      <c r="A630">
        <v>4096</v>
      </c>
      <c r="B630" s="3" t="s">
        <v>4092</v>
      </c>
      <c r="C630" s="3" t="s">
        <v>8199</v>
      </c>
      <c r="D630">
        <v>3500</v>
      </c>
      <c r="E630">
        <v>400</v>
      </c>
      <c r="F630" t="s">
        <v>8221</v>
      </c>
      <c r="G630" t="s">
        <v>8225</v>
      </c>
      <c r="H630" t="s">
        <v>8247</v>
      </c>
      <c r="I630">
        <v>1488271860</v>
      </c>
      <c r="J630" s="11">
        <f>(((I630/60)/60)/24)+DATE(1970,1,1)+(-8/24)</f>
        <v>42794.035416666658</v>
      </c>
      <c r="K630">
        <v>1484484219</v>
      </c>
      <c r="L630" s="11">
        <f>(((K630/60)/60)/24)+DATE(1970,1,1)+(-8/24)</f>
        <v>42750.196979166663</v>
      </c>
      <c r="M630" t="b">
        <v>0</v>
      </c>
      <c r="N630">
        <v>5</v>
      </c>
      <c r="O630" t="b">
        <v>0</v>
      </c>
      <c r="P630" t="s">
        <v>8271</v>
      </c>
      <c r="Q630" s="6">
        <f>E630/D630</f>
        <v>0.11428571428571428</v>
      </c>
      <c r="R630" s="7">
        <f>IFERROR(E630/N630,"N/A")</f>
        <v>80</v>
      </c>
      <c r="S630" t="str">
        <f>LEFT(P630,SEARCH("/",P630,1)-1)</f>
        <v>theater</v>
      </c>
      <c r="T630" t="str">
        <f>RIGHT(P630,(LEN(P630)-SEARCH("/",P630)))</f>
        <v>plays</v>
      </c>
      <c r="Y630">
        <f t="shared" si="22"/>
        <v>8</v>
      </c>
      <c r="Z630">
        <f t="shared" si="23"/>
        <v>13</v>
      </c>
    </row>
    <row r="631" spans="1:26" ht="43.2" x14ac:dyDescent="0.3">
      <c r="A631">
        <v>2905</v>
      </c>
      <c r="B631" s="3" t="s">
        <v>2905</v>
      </c>
      <c r="C631" s="3" t="s">
        <v>7015</v>
      </c>
      <c r="D631">
        <v>3500</v>
      </c>
      <c r="E631">
        <v>622</v>
      </c>
      <c r="F631" t="s">
        <v>8221</v>
      </c>
      <c r="G631" t="s">
        <v>8224</v>
      </c>
      <c r="H631" t="s">
        <v>8246</v>
      </c>
      <c r="I631">
        <v>1473211313</v>
      </c>
      <c r="J631" s="11">
        <f>(((I631/60)/60)/24)+DATE(1970,1,1)+(-8/24)</f>
        <v>42619.723530092589</v>
      </c>
      <c r="K631">
        <v>1472001713</v>
      </c>
      <c r="L631" s="11">
        <f>(((K631/60)/60)/24)+DATE(1970,1,1)+(-8/24)</f>
        <v>42605.723530092589</v>
      </c>
      <c r="M631" t="b">
        <v>0</v>
      </c>
      <c r="N631">
        <v>17</v>
      </c>
      <c r="O631" t="b">
        <v>0</v>
      </c>
      <c r="P631" t="s">
        <v>8271</v>
      </c>
      <c r="Q631" s="6">
        <f>E631/D631</f>
        <v>0.17771428571428571</v>
      </c>
      <c r="R631" s="7">
        <f>IFERROR(E631/N631,"N/A")</f>
        <v>36.588235294117645</v>
      </c>
      <c r="S631" t="str">
        <f>LEFT(P631,SEARCH("/",P631,1)-1)</f>
        <v>theater</v>
      </c>
      <c r="T631" t="str">
        <f>RIGHT(P631,(LEN(P631)-SEARCH("/",P631)))</f>
        <v>plays</v>
      </c>
      <c r="Y631">
        <f t="shared" si="22"/>
        <v>8</v>
      </c>
      <c r="Z631">
        <f t="shared" si="23"/>
        <v>13</v>
      </c>
    </row>
    <row r="632" spans="1:26" ht="43.2" x14ac:dyDescent="0.3">
      <c r="A632">
        <v>866</v>
      </c>
      <c r="B632" s="3" t="s">
        <v>867</v>
      </c>
      <c r="C632" s="3" t="s">
        <v>4976</v>
      </c>
      <c r="D632">
        <v>3500</v>
      </c>
      <c r="E632">
        <v>640</v>
      </c>
      <c r="F632" t="s">
        <v>8221</v>
      </c>
      <c r="G632" t="s">
        <v>8224</v>
      </c>
      <c r="H632" t="s">
        <v>8246</v>
      </c>
      <c r="I632">
        <v>1425136200</v>
      </c>
      <c r="J632" s="11">
        <f>(((I632/60)/60)/24)+DATE(1970,1,1)+(-8/24)</f>
        <v>42063.298611111109</v>
      </c>
      <c r="K632">
        <v>1421853518</v>
      </c>
      <c r="L632" s="11">
        <f>(((K632/60)/60)/24)+DATE(1970,1,1)+(-8/24)</f>
        <v>42025.304606481477</v>
      </c>
      <c r="M632" t="b">
        <v>0</v>
      </c>
      <c r="N632">
        <v>11</v>
      </c>
      <c r="O632" t="b">
        <v>0</v>
      </c>
      <c r="P632" t="s">
        <v>8278</v>
      </c>
      <c r="Q632" s="6">
        <f>E632/D632</f>
        <v>0.18285714285714286</v>
      </c>
      <c r="R632" s="7">
        <f>IFERROR(E632/N632,"N/A")</f>
        <v>58.18181818181818</v>
      </c>
      <c r="S632" t="str">
        <f>LEFT(P632,SEARCH("/",P632,1)-1)</f>
        <v>music</v>
      </c>
      <c r="T632" t="str">
        <f>RIGHT(P632,(LEN(P632)-SEARCH("/",P632)))</f>
        <v>jazz</v>
      </c>
      <c r="Y632">
        <f t="shared" si="22"/>
        <v>6</v>
      </c>
      <c r="Z632">
        <f t="shared" si="23"/>
        <v>10</v>
      </c>
    </row>
    <row r="633" spans="1:26" ht="43.2" x14ac:dyDescent="0.3">
      <c r="A633">
        <v>4083</v>
      </c>
      <c r="B633" s="3" t="s">
        <v>4079</v>
      </c>
      <c r="C633" s="3" t="s">
        <v>8186</v>
      </c>
      <c r="D633">
        <v>3500</v>
      </c>
      <c r="E633">
        <v>759</v>
      </c>
      <c r="F633" t="s">
        <v>8221</v>
      </c>
      <c r="G633" t="s">
        <v>8224</v>
      </c>
      <c r="H633" t="s">
        <v>8246</v>
      </c>
      <c r="I633">
        <v>1452795416</v>
      </c>
      <c r="J633" s="11">
        <f>(((I633/60)/60)/24)+DATE(1970,1,1)+(-8/24)</f>
        <v>42383.428425925922</v>
      </c>
      <c r="K633">
        <v>1450203416</v>
      </c>
      <c r="L633" s="11">
        <f>(((K633/60)/60)/24)+DATE(1970,1,1)+(-8/24)</f>
        <v>42353.428425925922</v>
      </c>
      <c r="M633" t="b">
        <v>0</v>
      </c>
      <c r="N633">
        <v>6</v>
      </c>
      <c r="O633" t="b">
        <v>0</v>
      </c>
      <c r="P633" t="s">
        <v>8271</v>
      </c>
      <c r="Q633" s="6">
        <f>E633/D633</f>
        <v>0.21685714285714286</v>
      </c>
      <c r="R633" s="7">
        <f>IFERROR(E633/N633,"N/A")</f>
        <v>126.5</v>
      </c>
      <c r="S633" t="str">
        <f>LEFT(P633,SEARCH("/",P633,1)-1)</f>
        <v>theater</v>
      </c>
      <c r="T633" t="str">
        <f>RIGHT(P633,(LEN(P633)-SEARCH("/",P633)))</f>
        <v>plays</v>
      </c>
      <c r="Y633">
        <f t="shared" si="22"/>
        <v>8</v>
      </c>
      <c r="Z633">
        <f t="shared" si="23"/>
        <v>13</v>
      </c>
    </row>
    <row r="634" spans="1:26" ht="57.6" x14ac:dyDescent="0.3">
      <c r="A634">
        <v>4057</v>
      </c>
      <c r="B634" s="3" t="s">
        <v>4053</v>
      </c>
      <c r="C634" s="3" t="s">
        <v>8161</v>
      </c>
      <c r="D634">
        <v>3500</v>
      </c>
      <c r="E634">
        <v>775</v>
      </c>
      <c r="F634" t="s">
        <v>8221</v>
      </c>
      <c r="G634" t="s">
        <v>8225</v>
      </c>
      <c r="H634" t="s">
        <v>8247</v>
      </c>
      <c r="I634">
        <v>1448492400</v>
      </c>
      <c r="J634" s="11">
        <f>(((I634/60)/60)/24)+DATE(1970,1,1)+(-8/24)</f>
        <v>42333.624999999993</v>
      </c>
      <c r="K634">
        <v>1446506080</v>
      </c>
      <c r="L634" s="11">
        <f>(((K634/60)/60)/24)+DATE(1970,1,1)+(-8/24)</f>
        <v>42310.635185185187</v>
      </c>
      <c r="M634" t="b">
        <v>0</v>
      </c>
      <c r="N634">
        <v>6</v>
      </c>
      <c r="O634" t="b">
        <v>0</v>
      </c>
      <c r="P634" t="s">
        <v>8271</v>
      </c>
      <c r="Q634" s="6">
        <f>E634/D634</f>
        <v>0.22142857142857142</v>
      </c>
      <c r="R634" s="7">
        <f>IFERROR(E634/N634,"N/A")</f>
        <v>129.16666666666666</v>
      </c>
      <c r="S634" t="str">
        <f>LEFT(P634,SEARCH("/",P634,1)-1)</f>
        <v>theater</v>
      </c>
      <c r="T634" t="str">
        <f>RIGHT(P634,(LEN(P634)-SEARCH("/",P634)))</f>
        <v>plays</v>
      </c>
      <c r="Y634">
        <f t="shared" si="22"/>
        <v>8</v>
      </c>
      <c r="Z634">
        <f t="shared" si="23"/>
        <v>13</v>
      </c>
    </row>
    <row r="635" spans="1:26" ht="43.2" x14ac:dyDescent="0.3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 s="11">
        <f>(((I635/60)/60)/24)+DATE(1970,1,1)+(-8/24)</f>
        <v>41897.496562499997</v>
      </c>
      <c r="K635">
        <v>1405626903</v>
      </c>
      <c r="L635" s="11">
        <f>(((K635/60)/60)/24)+DATE(1970,1,1)+(-8/24)</f>
        <v>41837.496562499997</v>
      </c>
      <c r="M635" t="b">
        <v>0</v>
      </c>
      <c r="N635">
        <v>12</v>
      </c>
      <c r="O635" t="b">
        <v>0</v>
      </c>
      <c r="P635" t="s">
        <v>8284</v>
      </c>
      <c r="Q635" s="6">
        <f>E635/D635</f>
        <v>1.3849999999999999E-3</v>
      </c>
      <c r="R635" s="7">
        <f>IFERROR(E635/N635,"N/A")</f>
        <v>23.083333333333332</v>
      </c>
      <c r="S635" t="str">
        <f>LEFT(P635,SEARCH("/",P635,1)-1)</f>
        <v>food</v>
      </c>
      <c r="T635" t="str">
        <f>RIGHT(P635,(LEN(P635)-SEARCH("/",P635)))</f>
        <v>food trucks</v>
      </c>
      <c r="Y635">
        <f t="shared" si="22"/>
        <v>5</v>
      </c>
      <c r="Z635">
        <f t="shared" si="23"/>
        <v>16</v>
      </c>
    </row>
    <row r="636" spans="1:26" ht="57.6" x14ac:dyDescent="0.3">
      <c r="A636">
        <v>3051</v>
      </c>
      <c r="B636" s="3" t="s">
        <v>3051</v>
      </c>
      <c r="C636" s="3" t="s">
        <v>7161</v>
      </c>
      <c r="D636">
        <v>3500</v>
      </c>
      <c r="E636">
        <v>827</v>
      </c>
      <c r="F636" t="s">
        <v>8221</v>
      </c>
      <c r="G636" t="s">
        <v>8225</v>
      </c>
      <c r="H636" t="s">
        <v>8247</v>
      </c>
      <c r="I636">
        <v>1486547945</v>
      </c>
      <c r="J636" s="11">
        <f>(((I636/60)/60)/24)+DATE(1970,1,1)+(-8/24)</f>
        <v>42774.082696759251</v>
      </c>
      <c r="K636">
        <v>1483955945</v>
      </c>
      <c r="L636" s="11">
        <f>(((K636/60)/60)/24)+DATE(1970,1,1)+(-8/24)</f>
        <v>42744.082696759251</v>
      </c>
      <c r="M636" t="b">
        <v>1</v>
      </c>
      <c r="N636">
        <v>35</v>
      </c>
      <c r="O636" t="b">
        <v>0</v>
      </c>
      <c r="P636" t="s">
        <v>8303</v>
      </c>
      <c r="Q636" s="6">
        <f>E636/D636</f>
        <v>0.23628571428571429</v>
      </c>
      <c r="R636" s="7">
        <f>IFERROR(E636/N636,"N/A")</f>
        <v>23.62857142857143</v>
      </c>
      <c r="S636" t="str">
        <f>LEFT(P636,SEARCH("/",P636,1)-1)</f>
        <v>theater</v>
      </c>
      <c r="T636" t="str">
        <f>RIGHT(P636,(LEN(P636)-SEARCH("/",P636)))</f>
        <v>spaces</v>
      </c>
      <c r="Y636">
        <f t="shared" si="22"/>
        <v>8</v>
      </c>
      <c r="Z636">
        <f t="shared" si="23"/>
        <v>14</v>
      </c>
    </row>
    <row r="637" spans="1:26" ht="28.8" x14ac:dyDescent="0.3">
      <c r="A637">
        <v>3635</v>
      </c>
      <c r="B637" s="3" t="s">
        <v>3633</v>
      </c>
      <c r="C637" s="3" t="s">
        <v>7745</v>
      </c>
      <c r="D637">
        <v>3500</v>
      </c>
      <c r="E637">
        <v>1276</v>
      </c>
      <c r="F637" t="s">
        <v>8221</v>
      </c>
      <c r="G637" t="s">
        <v>8224</v>
      </c>
      <c r="H637" t="s">
        <v>8246</v>
      </c>
      <c r="I637">
        <v>1461186676</v>
      </c>
      <c r="J637" s="11">
        <f>(((I637/60)/60)/24)+DATE(1970,1,1)+(-8/24)</f>
        <v>42480.549490740734</v>
      </c>
      <c r="K637">
        <v>1458594676</v>
      </c>
      <c r="L637" s="11">
        <f>(((K637/60)/60)/24)+DATE(1970,1,1)+(-8/24)</f>
        <v>42450.549490740734</v>
      </c>
      <c r="M637" t="b">
        <v>0</v>
      </c>
      <c r="N637">
        <v>10</v>
      </c>
      <c r="O637" t="b">
        <v>0</v>
      </c>
      <c r="P637" t="s">
        <v>8305</v>
      </c>
      <c r="Q637" s="6">
        <f>E637/D637</f>
        <v>0.36457142857142855</v>
      </c>
      <c r="R637" s="7">
        <f>IFERROR(E637/N637,"N/A")</f>
        <v>127.6</v>
      </c>
      <c r="S637" t="str">
        <f>LEFT(P637,SEARCH("/",P637,1)-1)</f>
        <v>theater</v>
      </c>
      <c r="T637" t="str">
        <f>RIGHT(P637,(LEN(P637)-SEARCH("/",P637)))</f>
        <v>musical</v>
      </c>
      <c r="Y637">
        <f t="shared" si="22"/>
        <v>8</v>
      </c>
      <c r="Z637">
        <f t="shared" si="23"/>
        <v>15</v>
      </c>
    </row>
    <row r="638" spans="1:26" ht="43.2" x14ac:dyDescent="0.3">
      <c r="A638">
        <v>196</v>
      </c>
      <c r="B638" s="3" t="s">
        <v>198</v>
      </c>
      <c r="C638" s="3" t="s">
        <v>4306</v>
      </c>
      <c r="D638">
        <v>3500</v>
      </c>
      <c r="E638">
        <v>1465</v>
      </c>
      <c r="F638" t="s">
        <v>8221</v>
      </c>
      <c r="G638" t="s">
        <v>8225</v>
      </c>
      <c r="H638" t="s">
        <v>8247</v>
      </c>
      <c r="I638">
        <v>1444510800</v>
      </c>
      <c r="J638" s="11">
        <f>(((I638/60)/60)/24)+DATE(1970,1,1)+(-8/24)</f>
        <v>42287.541666666664</v>
      </c>
      <c r="K638">
        <v>1442062898</v>
      </c>
      <c r="L638" s="11">
        <f>(((K638/60)/60)/24)+DATE(1970,1,1)+(-8/24)</f>
        <v>42259.209467592591</v>
      </c>
      <c r="M638" t="b">
        <v>0</v>
      </c>
      <c r="N638">
        <v>19</v>
      </c>
      <c r="O638" t="b">
        <v>0</v>
      </c>
      <c r="P638" t="s">
        <v>8268</v>
      </c>
      <c r="Q638" s="6">
        <f>E638/D638</f>
        <v>0.41857142857142859</v>
      </c>
      <c r="R638" s="7">
        <f>IFERROR(E638/N638,"N/A")</f>
        <v>77.10526315789474</v>
      </c>
      <c r="S638" t="str">
        <f>LEFT(P638,SEARCH("/",P638,1)-1)</f>
        <v>film &amp; video</v>
      </c>
      <c r="T638" t="str">
        <f>RIGHT(P638,(LEN(P638)-SEARCH("/",P638)))</f>
        <v>drama</v>
      </c>
      <c r="Y638">
        <f t="shared" si="22"/>
        <v>13</v>
      </c>
      <c r="Z638">
        <f t="shared" si="23"/>
        <v>18</v>
      </c>
    </row>
    <row r="639" spans="1:26" ht="43.2" x14ac:dyDescent="0.3">
      <c r="A639">
        <v>1802</v>
      </c>
      <c r="B639" s="3" t="s">
        <v>1803</v>
      </c>
      <c r="C639" s="3" t="s">
        <v>5912</v>
      </c>
      <c r="D639">
        <v>3500</v>
      </c>
      <c r="E639">
        <v>1697</v>
      </c>
      <c r="F639" t="s">
        <v>8221</v>
      </c>
      <c r="G639" t="s">
        <v>8236</v>
      </c>
      <c r="H639" t="s">
        <v>8249</v>
      </c>
      <c r="I639">
        <v>1435442340</v>
      </c>
      <c r="J639" s="11">
        <f>(((I639/60)/60)/24)+DATE(1970,1,1)+(-8/24)</f>
        <v>42182.582638888889</v>
      </c>
      <c r="K639">
        <v>1433416830</v>
      </c>
      <c r="L639" s="11">
        <f>(((K639/60)/60)/24)+DATE(1970,1,1)+(-8/24)</f>
        <v>42159.139236111114</v>
      </c>
      <c r="M639" t="b">
        <v>1</v>
      </c>
      <c r="N639">
        <v>18</v>
      </c>
      <c r="O639" t="b">
        <v>0</v>
      </c>
      <c r="P639" t="s">
        <v>8285</v>
      </c>
      <c r="Q639" s="6">
        <f>E639/D639</f>
        <v>0.48485714285714288</v>
      </c>
      <c r="R639" s="7">
        <f>IFERROR(E639/N639,"N/A")</f>
        <v>94.277777777777771</v>
      </c>
      <c r="S639" t="str">
        <f>LEFT(P639,SEARCH("/",P639,1)-1)</f>
        <v>photography</v>
      </c>
      <c r="T639" t="str">
        <f>RIGHT(P639,(LEN(P639)-SEARCH("/",P639)))</f>
        <v>photobooks</v>
      </c>
      <c r="Y639">
        <f t="shared" si="22"/>
        <v>12</v>
      </c>
      <c r="Z639">
        <f t="shared" si="23"/>
        <v>22</v>
      </c>
    </row>
    <row r="640" spans="1:26" ht="57.6" x14ac:dyDescent="0.3">
      <c r="A640">
        <v>3195</v>
      </c>
      <c r="B640" s="3" t="s">
        <v>3195</v>
      </c>
      <c r="C640" s="3" t="s">
        <v>7305</v>
      </c>
      <c r="D640">
        <v>3500</v>
      </c>
      <c r="E640">
        <v>2070</v>
      </c>
      <c r="F640" t="s">
        <v>8221</v>
      </c>
      <c r="G640" t="s">
        <v>8224</v>
      </c>
      <c r="H640" t="s">
        <v>8246</v>
      </c>
      <c r="I640">
        <v>1423750542</v>
      </c>
      <c r="J640" s="11">
        <f>(((I640/60)/60)/24)+DATE(1970,1,1)+(-8/24)</f>
        <v>42047.260902777773</v>
      </c>
      <c r="K640">
        <v>1421158542</v>
      </c>
      <c r="L640" s="11">
        <f>(((K640/60)/60)/24)+DATE(1970,1,1)+(-8/24)</f>
        <v>42017.260902777773</v>
      </c>
      <c r="M640" t="b">
        <v>0</v>
      </c>
      <c r="N640">
        <v>39</v>
      </c>
      <c r="O640" t="b">
        <v>0</v>
      </c>
      <c r="P640" t="s">
        <v>8305</v>
      </c>
      <c r="Q640" s="6">
        <f>E640/D640</f>
        <v>0.59142857142857141</v>
      </c>
      <c r="R640" s="7">
        <f>IFERROR(E640/N640,"N/A")</f>
        <v>53.07692307692308</v>
      </c>
      <c r="S640" t="str">
        <f>LEFT(P640,SEARCH("/",P640,1)-1)</f>
        <v>theater</v>
      </c>
      <c r="T640" t="str">
        <f>RIGHT(P640,(LEN(P640)-SEARCH("/",P640)))</f>
        <v>musical</v>
      </c>
      <c r="Y640">
        <f t="shared" si="22"/>
        <v>8</v>
      </c>
      <c r="Z640">
        <f t="shared" si="23"/>
        <v>15</v>
      </c>
    </row>
    <row r="641" spans="1:26" ht="43.2" x14ac:dyDescent="0.3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 s="11">
        <f>(((I641/60)/60)/24)+DATE(1970,1,1)+(-8/24)</f>
        <v>42285.458576388883</v>
      </c>
      <c r="K641">
        <v>1441738821</v>
      </c>
      <c r="L641" s="11">
        <f>(((K641/60)/60)/24)+DATE(1970,1,1)+(-8/24)</f>
        <v>42255.458576388883</v>
      </c>
      <c r="M641" t="b">
        <v>0</v>
      </c>
      <c r="N641">
        <v>3</v>
      </c>
      <c r="O641" t="b">
        <v>0</v>
      </c>
      <c r="P641" t="s">
        <v>8303</v>
      </c>
      <c r="Q641" s="6">
        <f>E641/D641</f>
        <v>1.5125E-3</v>
      </c>
      <c r="R641" s="7">
        <f>IFERROR(E641/N641,"N/A")</f>
        <v>201.66666666666666</v>
      </c>
      <c r="S641" t="str">
        <f>LEFT(P641,SEARCH("/",P641,1)-1)</f>
        <v>theater</v>
      </c>
      <c r="T641" t="str">
        <f>RIGHT(P641,(LEN(P641)-SEARCH("/",P641)))</f>
        <v>spaces</v>
      </c>
      <c r="Y641">
        <f t="shared" si="22"/>
        <v>8</v>
      </c>
      <c r="Z641">
        <f t="shared" si="23"/>
        <v>14</v>
      </c>
    </row>
    <row r="642" spans="1:26" ht="43.2" x14ac:dyDescent="0.3">
      <c r="A642">
        <v>3789</v>
      </c>
      <c r="B642" s="3" t="s">
        <v>3786</v>
      </c>
      <c r="C642" s="3" t="s">
        <v>7899</v>
      </c>
      <c r="D642">
        <v>3550</v>
      </c>
      <c r="E642">
        <v>116</v>
      </c>
      <c r="F642" t="s">
        <v>8221</v>
      </c>
      <c r="G642" t="s">
        <v>8225</v>
      </c>
      <c r="H642" t="s">
        <v>8247</v>
      </c>
      <c r="I642">
        <v>1434395418</v>
      </c>
      <c r="J642" s="11">
        <f>(((I642/60)/60)/24)+DATE(1970,1,1)+(-8/24)</f>
        <v>42170.465486111112</v>
      </c>
      <c r="K642">
        <v>1431630618</v>
      </c>
      <c r="L642" s="11">
        <f>(((K642/60)/60)/24)+DATE(1970,1,1)+(-8/24)</f>
        <v>42138.465486111112</v>
      </c>
      <c r="M642" t="b">
        <v>0</v>
      </c>
      <c r="N642">
        <v>4</v>
      </c>
      <c r="O642" t="b">
        <v>0</v>
      </c>
      <c r="P642" t="s">
        <v>8305</v>
      </c>
      <c r="Q642" s="6">
        <f>E642/D642</f>
        <v>3.267605633802817E-2</v>
      </c>
      <c r="R642" s="7">
        <f>IFERROR(E642/N642,"N/A")</f>
        <v>29</v>
      </c>
      <c r="S642" t="str">
        <f>LEFT(P642,SEARCH("/",P642,1)-1)</f>
        <v>theater</v>
      </c>
      <c r="T642" t="str">
        <f>RIGHT(P642,(LEN(P642)-SEARCH("/",P642)))</f>
        <v>musical</v>
      </c>
      <c r="Y642">
        <f t="shared" si="22"/>
        <v>8</v>
      </c>
      <c r="Z642">
        <f t="shared" si="23"/>
        <v>15</v>
      </c>
    </row>
    <row r="643" spans="1:26" ht="57.6" x14ac:dyDescent="0.3">
      <c r="A643">
        <v>2159</v>
      </c>
      <c r="B643" s="3" t="s">
        <v>2160</v>
      </c>
      <c r="C643" s="3" t="s">
        <v>6269</v>
      </c>
      <c r="D643">
        <v>3600</v>
      </c>
      <c r="E643">
        <v>26</v>
      </c>
      <c r="F643" t="s">
        <v>8221</v>
      </c>
      <c r="G643" t="s">
        <v>8224</v>
      </c>
      <c r="H643" t="s">
        <v>8246</v>
      </c>
      <c r="I643">
        <v>1310837574</v>
      </c>
      <c r="J643" s="11">
        <f>(((I643/60)/60)/24)+DATE(1970,1,1)+(-8/24)</f>
        <v>40740.397847222215</v>
      </c>
      <c r="K643">
        <v>1308245574</v>
      </c>
      <c r="L643" s="11">
        <f>(((K643/60)/60)/24)+DATE(1970,1,1)+(-8/24)</f>
        <v>40710.397847222215</v>
      </c>
      <c r="M643" t="b">
        <v>0</v>
      </c>
      <c r="N643">
        <v>2</v>
      </c>
      <c r="O643" t="b">
        <v>0</v>
      </c>
      <c r="P643" t="s">
        <v>8282</v>
      </c>
      <c r="Q643" s="6">
        <f>E643/D643</f>
        <v>7.2222222222222219E-3</v>
      </c>
      <c r="R643" s="7">
        <f>IFERROR(E643/N643,"N/A")</f>
        <v>13</v>
      </c>
      <c r="S643" t="str">
        <f>LEFT(P643,SEARCH("/",P643,1)-1)</f>
        <v>games</v>
      </c>
      <c r="T643" t="str">
        <f>RIGHT(P643,(LEN(P643)-SEARCH("/",P643)))</f>
        <v>video games</v>
      </c>
      <c r="Y643">
        <f t="shared" ref="Y643:Y706" si="24">SEARCH("/",P643)</f>
        <v>6</v>
      </c>
      <c r="Z643">
        <f t="shared" ref="Z643:Z706" si="25">LEN(P643)</f>
        <v>17</v>
      </c>
    </row>
    <row r="644" spans="1:26" ht="43.2" x14ac:dyDescent="0.3">
      <c r="A644">
        <v>881</v>
      </c>
      <c r="B644" s="3" t="s">
        <v>882</v>
      </c>
      <c r="C644" s="3" t="s">
        <v>4991</v>
      </c>
      <c r="D644">
        <v>3750</v>
      </c>
      <c r="E644">
        <v>30</v>
      </c>
      <c r="F644" t="s">
        <v>8221</v>
      </c>
      <c r="G644" t="s">
        <v>8224</v>
      </c>
      <c r="H644" t="s">
        <v>8246</v>
      </c>
      <c r="I644">
        <v>1326520886</v>
      </c>
      <c r="J644" s="11">
        <f>(((I644/60)/60)/24)+DATE(1970,1,1)+(-8/24)</f>
        <v>40921.917662037034</v>
      </c>
      <c r="K644">
        <v>1322632886</v>
      </c>
      <c r="L644" s="11">
        <f>(((K644/60)/60)/24)+DATE(1970,1,1)+(-8/24)</f>
        <v>40876.917662037034</v>
      </c>
      <c r="M644" t="b">
        <v>0</v>
      </c>
      <c r="N644">
        <v>1</v>
      </c>
      <c r="O644" t="b">
        <v>0</v>
      </c>
      <c r="P644" t="s">
        <v>8279</v>
      </c>
      <c r="Q644" s="6">
        <f>E644/D644</f>
        <v>8.0000000000000002E-3</v>
      </c>
      <c r="R644" s="7">
        <f>IFERROR(E644/N644,"N/A")</f>
        <v>30</v>
      </c>
      <c r="S644" t="str">
        <f>LEFT(P644,SEARCH("/",P644,1)-1)</f>
        <v>music</v>
      </c>
      <c r="T644" t="str">
        <f>RIGHT(P644,(LEN(P644)-SEARCH("/",P644)))</f>
        <v>indie rock</v>
      </c>
      <c r="Y644">
        <f t="shared" si="24"/>
        <v>6</v>
      </c>
      <c r="Z644">
        <f t="shared" si="25"/>
        <v>16</v>
      </c>
    </row>
    <row r="645" spans="1:26" ht="43.2" x14ac:dyDescent="0.3">
      <c r="A645">
        <v>4058</v>
      </c>
      <c r="B645" s="3" t="s">
        <v>4054</v>
      </c>
      <c r="C645" s="3" t="s">
        <v>8162</v>
      </c>
      <c r="D645">
        <v>3750</v>
      </c>
      <c r="E645">
        <v>95</v>
      </c>
      <c r="F645" t="s">
        <v>8221</v>
      </c>
      <c r="G645" t="s">
        <v>8224</v>
      </c>
      <c r="H645" t="s">
        <v>8246</v>
      </c>
      <c r="I645">
        <v>1459483140</v>
      </c>
      <c r="J645" s="11">
        <f>(((I645/60)/60)/24)+DATE(1970,1,1)+(-8/24)</f>
        <v>42460.832638888889</v>
      </c>
      <c r="K645">
        <v>1458178044</v>
      </c>
      <c r="L645" s="11">
        <f>(((K645/60)/60)/24)+DATE(1970,1,1)+(-8/24)</f>
        <v>42445.727361111109</v>
      </c>
      <c r="M645" t="b">
        <v>0</v>
      </c>
      <c r="N645">
        <v>4</v>
      </c>
      <c r="O645" t="b">
        <v>0</v>
      </c>
      <c r="P645" t="s">
        <v>8271</v>
      </c>
      <c r="Q645" s="6">
        <f>E645/D645</f>
        <v>2.5333333333333333E-2</v>
      </c>
      <c r="R645" s="7">
        <f>IFERROR(E645/N645,"N/A")</f>
        <v>23.75</v>
      </c>
      <c r="S645" t="str">
        <f>LEFT(P645,SEARCH("/",P645,1)-1)</f>
        <v>theater</v>
      </c>
      <c r="T645" t="str">
        <f>RIGHT(P645,(LEN(P645)-SEARCH("/",P645)))</f>
        <v>plays</v>
      </c>
      <c r="Y645">
        <f t="shared" si="24"/>
        <v>8</v>
      </c>
      <c r="Z645">
        <f t="shared" si="25"/>
        <v>13</v>
      </c>
    </row>
    <row r="646" spans="1:26" ht="43.2" x14ac:dyDescent="0.3">
      <c r="A646">
        <v>3191</v>
      </c>
      <c r="B646" s="3" t="s">
        <v>3191</v>
      </c>
      <c r="C646" s="3" t="s">
        <v>7301</v>
      </c>
      <c r="D646">
        <v>3750</v>
      </c>
      <c r="E646">
        <v>151</v>
      </c>
      <c r="F646" t="s">
        <v>8221</v>
      </c>
      <c r="G646" t="s">
        <v>8224</v>
      </c>
      <c r="H646" t="s">
        <v>8246</v>
      </c>
      <c r="I646">
        <v>1471370869</v>
      </c>
      <c r="J646" s="11">
        <f>(((I646/60)/60)/24)+DATE(1970,1,1)+(-8/24)</f>
        <v>42598.422094907401</v>
      </c>
      <c r="K646">
        <v>1466186869</v>
      </c>
      <c r="L646" s="11">
        <f>(((K646/60)/60)/24)+DATE(1970,1,1)+(-8/24)</f>
        <v>42538.422094907401</v>
      </c>
      <c r="M646" t="b">
        <v>0</v>
      </c>
      <c r="N646">
        <v>4</v>
      </c>
      <c r="O646" t="b">
        <v>0</v>
      </c>
      <c r="P646" t="s">
        <v>8305</v>
      </c>
      <c r="Q646" s="6">
        <f>E646/D646</f>
        <v>4.0266666666666666E-2</v>
      </c>
      <c r="R646" s="7">
        <f>IFERROR(E646/N646,"N/A")</f>
        <v>37.75</v>
      </c>
      <c r="S646" t="str">
        <f>LEFT(P646,SEARCH("/",P646,1)-1)</f>
        <v>theater</v>
      </c>
      <c r="T646" t="str">
        <f>RIGHT(P646,(LEN(P646)-SEARCH("/",P646)))</f>
        <v>musical</v>
      </c>
      <c r="Y646">
        <f t="shared" si="24"/>
        <v>8</v>
      </c>
      <c r="Z646">
        <f t="shared" si="25"/>
        <v>15</v>
      </c>
    </row>
    <row r="647" spans="1:26" ht="43.2" x14ac:dyDescent="0.3">
      <c r="A647">
        <v>773</v>
      </c>
      <c r="B647" s="3" t="s">
        <v>774</v>
      </c>
      <c r="C647" s="3" t="s">
        <v>4883</v>
      </c>
      <c r="D647">
        <v>3759</v>
      </c>
      <c r="E647">
        <v>32</v>
      </c>
      <c r="F647" t="s">
        <v>8221</v>
      </c>
      <c r="G647" t="s">
        <v>8225</v>
      </c>
      <c r="H647" t="s">
        <v>8247</v>
      </c>
      <c r="I647">
        <v>1431298860</v>
      </c>
      <c r="J647" s="11">
        <f>(((I647/60)/60)/24)+DATE(1970,1,1)+(-8/24)</f>
        <v>42134.625694444439</v>
      </c>
      <c r="K647">
        <v>1428341985</v>
      </c>
      <c r="L647" s="11">
        <f>(((K647/60)/60)/24)+DATE(1970,1,1)+(-8/24)</f>
        <v>42100.402604166658</v>
      </c>
      <c r="M647" t="b">
        <v>0</v>
      </c>
      <c r="N647">
        <v>2</v>
      </c>
      <c r="O647" t="b">
        <v>0</v>
      </c>
      <c r="P647" t="s">
        <v>8275</v>
      </c>
      <c r="Q647" s="6">
        <f>E647/D647</f>
        <v>8.5129023676509714E-3</v>
      </c>
      <c r="R647" s="7">
        <f>IFERROR(E647/N647,"N/A")</f>
        <v>16</v>
      </c>
      <c r="S647" t="str">
        <f>LEFT(P647,SEARCH("/",P647,1)-1)</f>
        <v>publishing</v>
      </c>
      <c r="T647" t="str">
        <f>RIGHT(P647,(LEN(P647)-SEARCH("/",P647)))</f>
        <v>fiction</v>
      </c>
      <c r="Y647">
        <f t="shared" si="24"/>
        <v>11</v>
      </c>
      <c r="Z647">
        <f t="shared" si="25"/>
        <v>18</v>
      </c>
    </row>
    <row r="648" spans="1:26" ht="43.2" x14ac:dyDescent="0.3">
      <c r="A648">
        <v>880</v>
      </c>
      <c r="B648" s="3" t="s">
        <v>881</v>
      </c>
      <c r="C648" s="3" t="s">
        <v>4990</v>
      </c>
      <c r="D648">
        <v>3780</v>
      </c>
      <c r="E648">
        <v>113</v>
      </c>
      <c r="F648" t="s">
        <v>8221</v>
      </c>
      <c r="G648" t="s">
        <v>8224</v>
      </c>
      <c r="H648" t="s">
        <v>8246</v>
      </c>
      <c r="I648">
        <v>1351582938</v>
      </c>
      <c r="J648" s="11">
        <f>(((I648/60)/60)/24)+DATE(1970,1,1)+(-8/24)</f>
        <v>41211.987708333334</v>
      </c>
      <c r="K648">
        <v>1348731738</v>
      </c>
      <c r="L648" s="11">
        <f>(((K648/60)/60)/24)+DATE(1970,1,1)+(-8/24)</f>
        <v>41178.987708333334</v>
      </c>
      <c r="M648" t="b">
        <v>0</v>
      </c>
      <c r="N648">
        <v>8</v>
      </c>
      <c r="O648" t="b">
        <v>0</v>
      </c>
      <c r="P648" t="s">
        <v>8279</v>
      </c>
      <c r="Q648" s="6">
        <f>E648/D648</f>
        <v>2.9894179894179893E-2</v>
      </c>
      <c r="R648" s="7">
        <f>IFERROR(E648/N648,"N/A")</f>
        <v>14.125</v>
      </c>
      <c r="S648" t="str">
        <f>LEFT(P648,SEARCH("/",P648,1)-1)</f>
        <v>music</v>
      </c>
      <c r="T648" t="str">
        <f>RIGHT(P648,(LEN(P648)-SEARCH("/",P648)))</f>
        <v>indie rock</v>
      </c>
      <c r="Y648">
        <f t="shared" si="24"/>
        <v>6</v>
      </c>
      <c r="Z648">
        <f t="shared" si="25"/>
        <v>16</v>
      </c>
    </row>
    <row r="649" spans="1:26" ht="43.2" x14ac:dyDescent="0.3">
      <c r="A649">
        <v>554</v>
      </c>
      <c r="B649" s="3" t="s">
        <v>555</v>
      </c>
      <c r="C649" s="3" t="s">
        <v>4664</v>
      </c>
      <c r="D649">
        <v>3870</v>
      </c>
      <c r="E649">
        <v>1416</v>
      </c>
      <c r="F649" t="s">
        <v>8221</v>
      </c>
      <c r="G649" t="s">
        <v>8224</v>
      </c>
      <c r="H649" t="s">
        <v>8246</v>
      </c>
      <c r="I649">
        <v>1413735972</v>
      </c>
      <c r="J649" s="11">
        <f>(((I649/60)/60)/24)+DATE(1970,1,1)+(-8/24)</f>
        <v>41931.351527777777</v>
      </c>
      <c r="K649">
        <v>1411143972</v>
      </c>
      <c r="L649" s="11">
        <f>(((K649/60)/60)/24)+DATE(1970,1,1)+(-8/24)</f>
        <v>41901.351527777777</v>
      </c>
      <c r="M649" t="b">
        <v>0</v>
      </c>
      <c r="N649">
        <v>22</v>
      </c>
      <c r="O649" t="b">
        <v>0</v>
      </c>
      <c r="P649" t="s">
        <v>8272</v>
      </c>
      <c r="Q649" s="6">
        <f>E649/D649</f>
        <v>0.36589147286821705</v>
      </c>
      <c r="R649" s="7">
        <f>IFERROR(E649/N649,"N/A")</f>
        <v>64.36363636363636</v>
      </c>
      <c r="S649" t="str">
        <f>LEFT(P649,SEARCH("/",P649,1)-1)</f>
        <v>technology</v>
      </c>
      <c r="T649" t="str">
        <f>RIGHT(P649,(LEN(P649)-SEARCH("/",P649)))</f>
        <v>web</v>
      </c>
      <c r="Y649">
        <f t="shared" si="24"/>
        <v>11</v>
      </c>
      <c r="Z649">
        <f t="shared" si="25"/>
        <v>14</v>
      </c>
    </row>
    <row r="650" spans="1:26" ht="57.6" x14ac:dyDescent="0.3">
      <c r="A650">
        <v>918</v>
      </c>
      <c r="B650" s="3" t="s">
        <v>919</v>
      </c>
      <c r="C650" s="3" t="s">
        <v>5028</v>
      </c>
      <c r="D650">
        <v>3900</v>
      </c>
      <c r="E650">
        <v>196</v>
      </c>
      <c r="F650" t="s">
        <v>8221</v>
      </c>
      <c r="G650" t="s">
        <v>8225</v>
      </c>
      <c r="H650" t="s">
        <v>8247</v>
      </c>
      <c r="I650">
        <v>1417474761</v>
      </c>
      <c r="J650" s="11">
        <f>(((I650/60)/60)/24)+DATE(1970,1,1)+(-8/24)</f>
        <v>41974.624548611107</v>
      </c>
      <c r="K650">
        <v>1414879161</v>
      </c>
      <c r="L650" s="11">
        <f>(((K650/60)/60)/24)+DATE(1970,1,1)+(-8/24)</f>
        <v>41944.582881944443</v>
      </c>
      <c r="M650" t="b">
        <v>0</v>
      </c>
      <c r="N650">
        <v>10</v>
      </c>
      <c r="O650" t="b">
        <v>0</v>
      </c>
      <c r="P650" t="s">
        <v>8278</v>
      </c>
      <c r="Q650" s="6">
        <f>E650/D650</f>
        <v>5.0256410256410255E-2</v>
      </c>
      <c r="R650" s="7">
        <f>IFERROR(E650/N650,"N/A")</f>
        <v>19.600000000000001</v>
      </c>
      <c r="S650" t="str">
        <f>LEFT(P650,SEARCH("/",P650,1)-1)</f>
        <v>music</v>
      </c>
      <c r="T650" t="str">
        <f>RIGHT(P650,(LEN(P650)-SEARCH("/",P650)))</f>
        <v>jazz</v>
      </c>
      <c r="Y650">
        <f t="shared" si="24"/>
        <v>6</v>
      </c>
      <c r="Z650">
        <f t="shared" si="25"/>
        <v>10</v>
      </c>
    </row>
    <row r="651" spans="1:26" ht="43.2" x14ac:dyDescent="0.3">
      <c r="A651">
        <v>766</v>
      </c>
      <c r="B651" s="3" t="s">
        <v>767</v>
      </c>
      <c r="C651" s="3" t="s">
        <v>4876</v>
      </c>
      <c r="D651">
        <v>4000</v>
      </c>
      <c r="E651">
        <v>0</v>
      </c>
      <c r="F651" t="s">
        <v>8221</v>
      </c>
      <c r="G651" t="s">
        <v>8229</v>
      </c>
      <c r="H651" t="s">
        <v>8251</v>
      </c>
      <c r="I651">
        <v>1424112483</v>
      </c>
      <c r="J651" s="11">
        <f>(((I651/60)/60)/24)+DATE(1970,1,1)+(-8/24)</f>
        <v>42051.45003472222</v>
      </c>
      <c r="K651">
        <v>1421520483</v>
      </c>
      <c r="L651" s="11">
        <f>(((K651/60)/60)/24)+DATE(1970,1,1)+(-8/24)</f>
        <v>42021.45003472222</v>
      </c>
      <c r="M651" t="b">
        <v>0</v>
      </c>
      <c r="N651">
        <v>0</v>
      </c>
      <c r="O651" t="b">
        <v>0</v>
      </c>
      <c r="P651" t="s">
        <v>8275</v>
      </c>
      <c r="Q651" s="6">
        <f>E651/D651</f>
        <v>0</v>
      </c>
      <c r="R651" s="7" t="str">
        <f>IFERROR(E651/N651,"N/A")</f>
        <v>N/A</v>
      </c>
      <c r="S651" t="str">
        <f>LEFT(P651,SEARCH("/",P651,1)-1)</f>
        <v>publishing</v>
      </c>
      <c r="T651" t="str">
        <f>RIGHT(P651,(LEN(P651)-SEARCH("/",P651)))</f>
        <v>fiction</v>
      </c>
      <c r="Y651">
        <f t="shared" si="24"/>
        <v>11</v>
      </c>
      <c r="Z651">
        <f t="shared" si="25"/>
        <v>18</v>
      </c>
    </row>
    <row r="652" spans="1:26" ht="43.2" x14ac:dyDescent="0.3">
      <c r="A652">
        <v>1142</v>
      </c>
      <c r="B652" s="3" t="s">
        <v>1143</v>
      </c>
      <c r="C652" s="3" t="s">
        <v>5252</v>
      </c>
      <c r="D652">
        <v>4000</v>
      </c>
      <c r="E652">
        <v>0</v>
      </c>
      <c r="F652" t="s">
        <v>8221</v>
      </c>
      <c r="G652" t="s">
        <v>8224</v>
      </c>
      <c r="H652" t="s">
        <v>8246</v>
      </c>
      <c r="I652">
        <v>1424131727</v>
      </c>
      <c r="J652" s="11">
        <f>(((I652/60)/60)/24)+DATE(1970,1,1)+(-8/24)</f>
        <v>42051.672766203708</v>
      </c>
      <c r="K652">
        <v>1421539727</v>
      </c>
      <c r="L652" s="11">
        <f>(((K652/60)/60)/24)+DATE(1970,1,1)+(-8/24)</f>
        <v>42021.672766203708</v>
      </c>
      <c r="M652" t="b">
        <v>0</v>
      </c>
      <c r="N652">
        <v>0</v>
      </c>
      <c r="O652" t="b">
        <v>0</v>
      </c>
      <c r="P652" t="s">
        <v>8283</v>
      </c>
      <c r="Q652" s="6">
        <f>E652/D652</f>
        <v>0</v>
      </c>
      <c r="R652" s="7" t="str">
        <f>IFERROR(E652/N652,"N/A")</f>
        <v>N/A</v>
      </c>
      <c r="S652" t="str">
        <f>LEFT(P652,SEARCH("/",P652,1)-1)</f>
        <v>games</v>
      </c>
      <c r="T652" t="str">
        <f>RIGHT(P652,(LEN(P652)-SEARCH("/",P652)))</f>
        <v>mobile games</v>
      </c>
      <c r="Y652">
        <f t="shared" si="24"/>
        <v>6</v>
      </c>
      <c r="Z652">
        <f t="shared" si="25"/>
        <v>18</v>
      </c>
    </row>
    <row r="653" spans="1:26" ht="43.2" x14ac:dyDescent="0.3">
      <c r="A653">
        <v>1409</v>
      </c>
      <c r="B653" s="3" t="s">
        <v>1410</v>
      </c>
      <c r="C653" s="3" t="s">
        <v>5519</v>
      </c>
      <c r="D653">
        <v>4000</v>
      </c>
      <c r="E653">
        <v>0</v>
      </c>
      <c r="F653" t="s">
        <v>8221</v>
      </c>
      <c r="G653" t="s">
        <v>8224</v>
      </c>
      <c r="H653" t="s">
        <v>8246</v>
      </c>
      <c r="I653">
        <v>1420085535</v>
      </c>
      <c r="J653" s="11">
        <f>(((I653/60)/60)/24)+DATE(1970,1,1)+(-8/24)</f>
        <v>42004.841840277775</v>
      </c>
      <c r="K653">
        <v>1414897935</v>
      </c>
      <c r="L653" s="11">
        <f>(((K653/60)/60)/24)+DATE(1970,1,1)+(-8/24)</f>
        <v>41944.800173611111</v>
      </c>
      <c r="M653" t="b">
        <v>0</v>
      </c>
      <c r="N653">
        <v>0</v>
      </c>
      <c r="O653" t="b">
        <v>0</v>
      </c>
      <c r="P653" t="s">
        <v>8287</v>
      </c>
      <c r="Q653" s="6">
        <f>E653/D653</f>
        <v>0</v>
      </c>
      <c r="R653" s="7" t="str">
        <f>IFERROR(E653/N653,"N/A")</f>
        <v>N/A</v>
      </c>
      <c r="S653" t="str">
        <f>LEFT(P653,SEARCH("/",P653,1)-1)</f>
        <v>publishing</v>
      </c>
      <c r="T653" t="str">
        <f>RIGHT(P653,(LEN(P653)-SEARCH("/",P653)))</f>
        <v>translations</v>
      </c>
      <c r="Y653">
        <f t="shared" si="24"/>
        <v>11</v>
      </c>
      <c r="Z653">
        <f t="shared" si="25"/>
        <v>23</v>
      </c>
    </row>
    <row r="654" spans="1:26" ht="43.2" x14ac:dyDescent="0.3">
      <c r="A654">
        <v>1732</v>
      </c>
      <c r="B654" s="3" t="s">
        <v>1733</v>
      </c>
      <c r="C654" s="3" t="s">
        <v>5842</v>
      </c>
      <c r="D654">
        <v>4000</v>
      </c>
      <c r="E654">
        <v>0</v>
      </c>
      <c r="F654" t="s">
        <v>8221</v>
      </c>
      <c r="G654" t="s">
        <v>8224</v>
      </c>
      <c r="H654" t="s">
        <v>8246</v>
      </c>
      <c r="I654">
        <v>1452920400</v>
      </c>
      <c r="J654" s="11">
        <f>(((I654/60)/60)/24)+DATE(1970,1,1)+(-8/24)</f>
        <v>42384.874999999993</v>
      </c>
      <c r="K654">
        <v>1447777481</v>
      </c>
      <c r="L654" s="11">
        <f>(((K654/60)/60)/24)+DATE(1970,1,1)+(-8/24)</f>
        <v>42325.350474537037</v>
      </c>
      <c r="M654" t="b">
        <v>0</v>
      </c>
      <c r="N654">
        <v>0</v>
      </c>
      <c r="O654" t="b">
        <v>0</v>
      </c>
      <c r="P654" t="s">
        <v>8293</v>
      </c>
      <c r="Q654" s="6">
        <f>E654/D654</f>
        <v>0</v>
      </c>
      <c r="R654" s="7" t="str">
        <f>IFERROR(E654/N654,"N/A")</f>
        <v>N/A</v>
      </c>
      <c r="S654" t="str">
        <f>LEFT(P654,SEARCH("/",P654,1)-1)</f>
        <v>music</v>
      </c>
      <c r="T654" t="str">
        <f>RIGHT(P654,(LEN(P654)-SEARCH("/",P654)))</f>
        <v>faith</v>
      </c>
      <c r="Y654">
        <f t="shared" si="24"/>
        <v>6</v>
      </c>
      <c r="Z654">
        <f t="shared" si="25"/>
        <v>11</v>
      </c>
    </row>
    <row r="655" spans="1:26" ht="43.2" x14ac:dyDescent="0.3">
      <c r="A655">
        <v>2765</v>
      </c>
      <c r="B655" s="3" t="s">
        <v>2765</v>
      </c>
      <c r="C655" s="3" t="s">
        <v>6875</v>
      </c>
      <c r="D655">
        <v>4000</v>
      </c>
      <c r="E655">
        <v>0</v>
      </c>
      <c r="F655" t="s">
        <v>8221</v>
      </c>
      <c r="G655" t="s">
        <v>8224</v>
      </c>
      <c r="H655" t="s">
        <v>8246</v>
      </c>
      <c r="I655">
        <v>1351432428</v>
      </c>
      <c r="J655" s="11">
        <f>(((I655/60)/60)/24)+DATE(1970,1,1)+(-8/24)</f>
        <v>41210.245694444442</v>
      </c>
      <c r="K655">
        <v>1350050028</v>
      </c>
      <c r="L655" s="11">
        <f>(((K655/60)/60)/24)+DATE(1970,1,1)+(-8/24)</f>
        <v>41194.245694444442</v>
      </c>
      <c r="M655" t="b">
        <v>0</v>
      </c>
      <c r="N655">
        <v>0</v>
      </c>
      <c r="O655" t="b">
        <v>0</v>
      </c>
      <c r="P655" t="s">
        <v>8304</v>
      </c>
      <c r="Q655" s="6">
        <f>E655/D655</f>
        <v>0</v>
      </c>
      <c r="R655" s="7" t="str">
        <f>IFERROR(E655/N655,"N/A")</f>
        <v>N/A</v>
      </c>
      <c r="S655" t="str">
        <f>LEFT(P655,SEARCH("/",P655,1)-1)</f>
        <v>publishing</v>
      </c>
      <c r="T655" t="str">
        <f>RIGHT(P655,(LEN(P655)-SEARCH("/",P655)))</f>
        <v>children's books</v>
      </c>
      <c r="Y655">
        <f t="shared" si="24"/>
        <v>11</v>
      </c>
      <c r="Z655">
        <f t="shared" si="25"/>
        <v>27</v>
      </c>
    </row>
    <row r="656" spans="1:26" ht="43.2" x14ac:dyDescent="0.3">
      <c r="A656">
        <v>3190</v>
      </c>
      <c r="B656" s="3" t="s">
        <v>3190</v>
      </c>
      <c r="C656" s="3" t="s">
        <v>7300</v>
      </c>
      <c r="D656">
        <v>4000</v>
      </c>
      <c r="E656">
        <v>0</v>
      </c>
      <c r="F656" t="s">
        <v>8221</v>
      </c>
      <c r="G656" t="s">
        <v>8229</v>
      </c>
      <c r="H656" t="s">
        <v>8251</v>
      </c>
      <c r="I656">
        <v>1481258275</v>
      </c>
      <c r="J656" s="11">
        <f>(((I656/60)/60)/24)+DATE(1970,1,1)+(-8/24)</f>
        <v>42712.859664351847</v>
      </c>
      <c r="K656">
        <v>1478662675</v>
      </c>
      <c r="L656" s="11">
        <f>(((K656/60)/60)/24)+DATE(1970,1,1)+(-8/24)</f>
        <v>42682.817997685182</v>
      </c>
      <c r="M656" t="b">
        <v>0</v>
      </c>
      <c r="N656">
        <v>0</v>
      </c>
      <c r="O656" t="b">
        <v>0</v>
      </c>
      <c r="P656" t="s">
        <v>8305</v>
      </c>
      <c r="Q656" s="6">
        <f>E656/D656</f>
        <v>0</v>
      </c>
      <c r="R656" s="7" t="str">
        <f>IFERROR(E656/N656,"N/A")</f>
        <v>N/A</v>
      </c>
      <c r="S656" t="str">
        <f>LEFT(P656,SEARCH("/",P656,1)-1)</f>
        <v>theater</v>
      </c>
      <c r="T656" t="str">
        <f>RIGHT(P656,(LEN(P656)-SEARCH("/",P656)))</f>
        <v>musical</v>
      </c>
      <c r="Y656">
        <f t="shared" si="24"/>
        <v>8</v>
      </c>
      <c r="Z656">
        <f t="shared" si="25"/>
        <v>15</v>
      </c>
    </row>
    <row r="657" spans="1:26" ht="43.2" x14ac:dyDescent="0.3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 s="11">
        <f>(((I657/60)/60)/24)+DATE(1970,1,1)+(-8/24)</f>
        <v>42504.304490740738</v>
      </c>
      <c r="K657">
        <v>1460647108</v>
      </c>
      <c r="L657" s="11">
        <f>(((K657/60)/60)/24)+DATE(1970,1,1)+(-8/24)</f>
        <v>42474.304490740738</v>
      </c>
      <c r="M657" t="b">
        <v>0</v>
      </c>
      <c r="N657">
        <v>3</v>
      </c>
      <c r="O657" t="b">
        <v>0</v>
      </c>
      <c r="P657" t="s">
        <v>8272</v>
      </c>
      <c r="Q657" s="6">
        <f>E657/D657</f>
        <v>1.75E-3</v>
      </c>
      <c r="R657" s="7">
        <f>IFERROR(E657/N657,"N/A")</f>
        <v>116.66666666666667</v>
      </c>
      <c r="S657" t="str">
        <f>LEFT(P657,SEARCH("/",P657,1)-1)</f>
        <v>technology</v>
      </c>
      <c r="T657" t="str">
        <f>RIGHT(P657,(LEN(P657)-SEARCH("/",P657)))</f>
        <v>web</v>
      </c>
      <c r="Y657">
        <f t="shared" si="24"/>
        <v>11</v>
      </c>
      <c r="Z657">
        <f t="shared" si="25"/>
        <v>14</v>
      </c>
    </row>
    <row r="658" spans="1:26" ht="43.2" x14ac:dyDescent="0.3">
      <c r="A658">
        <v>4026</v>
      </c>
      <c r="B658" s="3" t="s">
        <v>4022</v>
      </c>
      <c r="C658" s="3" t="s">
        <v>8131</v>
      </c>
      <c r="D658">
        <v>4000</v>
      </c>
      <c r="E658">
        <v>0</v>
      </c>
      <c r="F658" t="s">
        <v>8221</v>
      </c>
      <c r="G658" t="s">
        <v>8224</v>
      </c>
      <c r="H658" t="s">
        <v>8246</v>
      </c>
      <c r="I658">
        <v>1449247439</v>
      </c>
      <c r="J658" s="11">
        <f>(((I658/60)/60)/24)+DATE(1970,1,1)+(-8/24)</f>
        <v>42342.363877314812</v>
      </c>
      <c r="K658">
        <v>1444059839</v>
      </c>
      <c r="L658" s="11">
        <f>(((K658/60)/60)/24)+DATE(1970,1,1)+(-8/24)</f>
        <v>42282.322210648148</v>
      </c>
      <c r="M658" t="b">
        <v>0</v>
      </c>
      <c r="N658">
        <v>0</v>
      </c>
      <c r="O658" t="b">
        <v>0</v>
      </c>
      <c r="P658" t="s">
        <v>8271</v>
      </c>
      <c r="Q658" s="6">
        <f>E658/D658</f>
        <v>0</v>
      </c>
      <c r="R658" s="7" t="str">
        <f>IFERROR(E658/N658,"N/A")</f>
        <v>N/A</v>
      </c>
      <c r="S658" t="str">
        <f>LEFT(P658,SEARCH("/",P658,1)-1)</f>
        <v>theater</v>
      </c>
      <c r="T658" t="str">
        <f>RIGHT(P658,(LEN(P658)-SEARCH("/",P658)))</f>
        <v>plays</v>
      </c>
      <c r="Y658">
        <f t="shared" si="24"/>
        <v>8</v>
      </c>
      <c r="Z658">
        <f t="shared" si="25"/>
        <v>13</v>
      </c>
    </row>
    <row r="659" spans="1:26" ht="57.6" x14ac:dyDescent="0.3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 s="11">
        <f>(((I659/60)/60)/24)+DATE(1970,1,1)+(-8/24)</f>
        <v>42210.582638888889</v>
      </c>
      <c r="K659">
        <v>1435160452</v>
      </c>
      <c r="L659" s="11">
        <f>(((K659/60)/60)/24)+DATE(1970,1,1)+(-8/24)</f>
        <v>42179.320046296292</v>
      </c>
      <c r="M659" t="b">
        <v>0</v>
      </c>
      <c r="N659">
        <v>1</v>
      </c>
      <c r="O659" t="b">
        <v>0</v>
      </c>
      <c r="P659" t="s">
        <v>8272</v>
      </c>
      <c r="Q659" s="6">
        <f>E659/D659</f>
        <v>1.8749999999999999E-3</v>
      </c>
      <c r="R659" s="7">
        <f>IFERROR(E659/N659,"N/A")</f>
        <v>30</v>
      </c>
      <c r="S659" t="str">
        <f>LEFT(P659,SEARCH("/",P659,1)-1)</f>
        <v>technology</v>
      </c>
      <c r="T659" t="str">
        <f>RIGHT(P659,(LEN(P659)-SEARCH("/",P659)))</f>
        <v>web</v>
      </c>
      <c r="Y659">
        <f t="shared" si="24"/>
        <v>11</v>
      </c>
      <c r="Z659">
        <f t="shared" si="25"/>
        <v>14</v>
      </c>
    </row>
    <row r="660" spans="1:26" ht="57.6" x14ac:dyDescent="0.3">
      <c r="A660">
        <v>3950</v>
      </c>
      <c r="B660" s="3" t="s">
        <v>3947</v>
      </c>
      <c r="C660" s="3" t="s">
        <v>8058</v>
      </c>
      <c r="D660">
        <v>4000</v>
      </c>
      <c r="E660">
        <v>25</v>
      </c>
      <c r="F660" t="s">
        <v>8221</v>
      </c>
      <c r="G660" t="s">
        <v>8224</v>
      </c>
      <c r="H660" t="s">
        <v>8246</v>
      </c>
      <c r="I660">
        <v>1460140500</v>
      </c>
      <c r="J660" s="11">
        <f>(((I660/60)/60)/24)+DATE(1970,1,1)+(-8/24)</f>
        <v>42468.440972222219</v>
      </c>
      <c r="K660">
        <v>1457628680</v>
      </c>
      <c r="L660" s="11">
        <f>(((K660/60)/60)/24)+DATE(1970,1,1)+(-8/24)</f>
        <v>42439.368981481479</v>
      </c>
      <c r="M660" t="b">
        <v>0</v>
      </c>
      <c r="N660">
        <v>1</v>
      </c>
      <c r="O660" t="b">
        <v>0</v>
      </c>
      <c r="P660" t="s">
        <v>8271</v>
      </c>
      <c r="Q660" s="6">
        <f>E660/D660</f>
        <v>6.2500000000000003E-3</v>
      </c>
      <c r="R660" s="7">
        <f>IFERROR(E660/N660,"N/A")</f>
        <v>25</v>
      </c>
      <c r="S660" t="str">
        <f>LEFT(P660,SEARCH("/",P660,1)-1)</f>
        <v>theater</v>
      </c>
      <c r="T660" t="str">
        <f>RIGHT(P660,(LEN(P660)-SEARCH("/",P660)))</f>
        <v>plays</v>
      </c>
      <c r="Y660">
        <f t="shared" si="24"/>
        <v>8</v>
      </c>
      <c r="Z660">
        <f t="shared" si="25"/>
        <v>13</v>
      </c>
    </row>
    <row r="661" spans="1:26" ht="43.2" x14ac:dyDescent="0.3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 s="11">
        <f>(((I661/60)/60)/24)+DATE(1970,1,1)+(-8/24)</f>
        <v>42617.790972222218</v>
      </c>
      <c r="K661">
        <v>1468180462</v>
      </c>
      <c r="L661" s="11">
        <f>(((K661/60)/60)/24)+DATE(1970,1,1)+(-8/24)</f>
        <v>42561.496087962958</v>
      </c>
      <c r="M661" t="b">
        <v>0</v>
      </c>
      <c r="N661">
        <v>4</v>
      </c>
      <c r="O661" t="b">
        <v>0</v>
      </c>
      <c r="P661" t="s">
        <v>8273</v>
      </c>
      <c r="Q661" s="6">
        <f>E661/D661</f>
        <v>1.9088937093275488E-3</v>
      </c>
      <c r="R661" s="7">
        <f>IFERROR(E661/N661,"N/A")</f>
        <v>55</v>
      </c>
      <c r="S661" t="str">
        <f>LEFT(P661,SEARCH("/",P661,1)-1)</f>
        <v>technology</v>
      </c>
      <c r="T661" t="str">
        <f>RIGHT(P661,(LEN(P661)-SEARCH("/",P661)))</f>
        <v>wearables</v>
      </c>
      <c r="Y661">
        <f t="shared" si="24"/>
        <v>11</v>
      </c>
      <c r="Z661">
        <f t="shared" si="25"/>
        <v>20</v>
      </c>
    </row>
    <row r="662" spans="1:26" ht="28.8" x14ac:dyDescent="0.3">
      <c r="A662">
        <v>4065</v>
      </c>
      <c r="B662" s="3" t="s">
        <v>4061</v>
      </c>
      <c r="C662" s="3" t="s">
        <v>8169</v>
      </c>
      <c r="D662">
        <v>4000</v>
      </c>
      <c r="E662">
        <v>27</v>
      </c>
      <c r="F662" t="s">
        <v>8221</v>
      </c>
      <c r="G662" t="s">
        <v>8224</v>
      </c>
      <c r="H662" t="s">
        <v>8246</v>
      </c>
      <c r="I662">
        <v>1407883811</v>
      </c>
      <c r="J662" s="11">
        <f>(((I662/60)/60)/24)+DATE(1970,1,1)+(-8/24)</f>
        <v>41863.61818287037</v>
      </c>
      <c r="K662">
        <v>1405291811</v>
      </c>
      <c r="L662" s="11">
        <f>(((K662/60)/60)/24)+DATE(1970,1,1)+(-8/24)</f>
        <v>41833.61818287037</v>
      </c>
      <c r="M662" t="b">
        <v>0</v>
      </c>
      <c r="N662">
        <v>4</v>
      </c>
      <c r="O662" t="b">
        <v>0</v>
      </c>
      <c r="P662" t="s">
        <v>8271</v>
      </c>
      <c r="Q662" s="6">
        <f>E662/D662</f>
        <v>6.7499999999999999E-3</v>
      </c>
      <c r="R662" s="7">
        <f>IFERROR(E662/N662,"N/A")</f>
        <v>6.75</v>
      </c>
      <c r="S662" t="str">
        <f>LEFT(P662,SEARCH("/",P662,1)-1)</f>
        <v>theater</v>
      </c>
      <c r="T662" t="str">
        <f>RIGHT(P662,(LEN(P662)-SEARCH("/",P662)))</f>
        <v>plays</v>
      </c>
      <c r="Y662">
        <f t="shared" si="24"/>
        <v>8</v>
      </c>
      <c r="Z662">
        <f t="shared" si="25"/>
        <v>13</v>
      </c>
    </row>
    <row r="663" spans="1:26" ht="57.6" x14ac:dyDescent="0.3">
      <c r="A663">
        <v>1492</v>
      </c>
      <c r="B663" s="3" t="s">
        <v>1493</v>
      </c>
      <c r="C663" s="3" t="s">
        <v>5602</v>
      </c>
      <c r="D663">
        <v>4000</v>
      </c>
      <c r="E663">
        <v>30</v>
      </c>
      <c r="F663" t="s">
        <v>8221</v>
      </c>
      <c r="G663" t="s">
        <v>8224</v>
      </c>
      <c r="H663" t="s">
        <v>8246</v>
      </c>
      <c r="I663">
        <v>1308431646</v>
      </c>
      <c r="J663" s="11">
        <f>(((I663/60)/60)/24)+DATE(1970,1,1)+(-8/24)</f>
        <v>40712.551458333335</v>
      </c>
      <c r="K663">
        <v>1305839646</v>
      </c>
      <c r="L663" s="11">
        <f>(((K663/60)/60)/24)+DATE(1970,1,1)+(-8/24)</f>
        <v>40682.551458333335</v>
      </c>
      <c r="M663" t="b">
        <v>0</v>
      </c>
      <c r="N663">
        <v>2</v>
      </c>
      <c r="O663" t="b">
        <v>0</v>
      </c>
      <c r="P663" t="s">
        <v>8275</v>
      </c>
      <c r="Q663" s="6">
        <f>E663/D663</f>
        <v>7.4999999999999997E-3</v>
      </c>
      <c r="R663" s="7">
        <f>IFERROR(E663/N663,"N/A")</f>
        <v>15</v>
      </c>
      <c r="S663" t="str">
        <f>LEFT(P663,SEARCH("/",P663,1)-1)</f>
        <v>publishing</v>
      </c>
      <c r="T663" t="str">
        <f>RIGHT(P663,(LEN(P663)-SEARCH("/",P663)))</f>
        <v>fiction</v>
      </c>
      <c r="Y663">
        <f t="shared" si="24"/>
        <v>11</v>
      </c>
      <c r="Z663">
        <f t="shared" si="25"/>
        <v>18</v>
      </c>
    </row>
    <row r="664" spans="1:26" ht="43.2" x14ac:dyDescent="0.3">
      <c r="A664">
        <v>2767</v>
      </c>
      <c r="B664" s="3" t="s">
        <v>2767</v>
      </c>
      <c r="C664" s="3" t="s">
        <v>6877</v>
      </c>
      <c r="D664">
        <v>4000</v>
      </c>
      <c r="E664">
        <v>34</v>
      </c>
      <c r="F664" t="s">
        <v>8221</v>
      </c>
      <c r="G664" t="s">
        <v>8229</v>
      </c>
      <c r="H664" t="s">
        <v>8251</v>
      </c>
      <c r="I664">
        <v>1439766050</v>
      </c>
      <c r="J664" s="11">
        <f>(((I664/60)/60)/24)+DATE(1970,1,1)+(-8/24)</f>
        <v>42232.625578703701</v>
      </c>
      <c r="K664">
        <v>1434582050</v>
      </c>
      <c r="L664" s="11">
        <f>(((K664/60)/60)/24)+DATE(1970,1,1)+(-8/24)</f>
        <v>42172.625578703701</v>
      </c>
      <c r="M664" t="b">
        <v>0</v>
      </c>
      <c r="N664">
        <v>3</v>
      </c>
      <c r="O664" t="b">
        <v>0</v>
      </c>
      <c r="P664" t="s">
        <v>8304</v>
      </c>
      <c r="Q664" s="6">
        <f>E664/D664</f>
        <v>8.5000000000000006E-3</v>
      </c>
      <c r="R664" s="7">
        <f>IFERROR(E664/N664,"N/A")</f>
        <v>11.333333333333334</v>
      </c>
      <c r="S664" t="str">
        <f>LEFT(P664,SEARCH("/",P664,1)-1)</f>
        <v>publishing</v>
      </c>
      <c r="T664" t="str">
        <f>RIGHT(P664,(LEN(P664)-SEARCH("/",P664)))</f>
        <v>children's books</v>
      </c>
      <c r="Y664">
        <f t="shared" si="24"/>
        <v>11</v>
      </c>
      <c r="Z664">
        <f t="shared" si="25"/>
        <v>27</v>
      </c>
    </row>
    <row r="665" spans="1:26" ht="43.2" x14ac:dyDescent="0.3">
      <c r="A665">
        <v>1719</v>
      </c>
      <c r="B665" s="3" t="s">
        <v>1720</v>
      </c>
      <c r="C665" s="3" t="s">
        <v>5829</v>
      </c>
      <c r="D665">
        <v>4000</v>
      </c>
      <c r="E665">
        <v>35</v>
      </c>
      <c r="F665" t="s">
        <v>8221</v>
      </c>
      <c r="G665" t="s">
        <v>8224</v>
      </c>
      <c r="H665" t="s">
        <v>8246</v>
      </c>
      <c r="I665">
        <v>1410958191</v>
      </c>
      <c r="J665" s="11">
        <f>(((I665/60)/60)/24)+DATE(1970,1,1)+(-8/24)</f>
        <v>41899.201284722221</v>
      </c>
      <c r="K665">
        <v>1408366191</v>
      </c>
      <c r="L665" s="11">
        <f>(((K665/60)/60)/24)+DATE(1970,1,1)+(-8/24)</f>
        <v>41869.201284722221</v>
      </c>
      <c r="M665" t="b">
        <v>0</v>
      </c>
      <c r="N665">
        <v>3</v>
      </c>
      <c r="O665" t="b">
        <v>0</v>
      </c>
      <c r="P665" t="s">
        <v>8293</v>
      </c>
      <c r="Q665" s="6">
        <f>E665/D665</f>
        <v>8.7500000000000008E-3</v>
      </c>
      <c r="R665" s="7">
        <f>IFERROR(E665/N665,"N/A")</f>
        <v>11.666666666666666</v>
      </c>
      <c r="S665" t="str">
        <f>LEFT(P665,SEARCH("/",P665,1)-1)</f>
        <v>music</v>
      </c>
      <c r="T665" t="str">
        <f>RIGHT(P665,(LEN(P665)-SEARCH("/",P665)))</f>
        <v>faith</v>
      </c>
      <c r="Y665">
        <f t="shared" si="24"/>
        <v>6</v>
      </c>
      <c r="Z665">
        <f t="shared" si="25"/>
        <v>11</v>
      </c>
    </row>
    <row r="666" spans="1:26" ht="57.6" x14ac:dyDescent="0.3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 s="11">
        <f>(((I666/60)/60)/24)+DATE(1970,1,1)+(-8/24)</f>
        <v>42148.291666666664</v>
      </c>
      <c r="K666">
        <v>1428507409</v>
      </c>
      <c r="L666" s="11">
        <f>(((K666/60)/60)/24)+DATE(1970,1,1)+(-8/24)</f>
        <v>42102.317233796297</v>
      </c>
      <c r="M666" t="b">
        <v>0</v>
      </c>
      <c r="N666">
        <v>1</v>
      </c>
      <c r="O666" t="b">
        <v>0</v>
      </c>
      <c r="P666" t="s">
        <v>8272</v>
      </c>
      <c r="Q666" s="6">
        <f>E666/D666</f>
        <v>2E-3</v>
      </c>
      <c r="R666" s="7">
        <f>IFERROR(E666/N666,"N/A")</f>
        <v>10</v>
      </c>
      <c r="S666" t="str">
        <f>LEFT(P666,SEARCH("/",P666,1)-1)</f>
        <v>technology</v>
      </c>
      <c r="T666" t="str">
        <f>RIGHT(P666,(LEN(P666)-SEARCH("/",P666)))</f>
        <v>web</v>
      </c>
      <c r="Y666">
        <f t="shared" si="24"/>
        <v>11</v>
      </c>
      <c r="Z666">
        <f t="shared" si="25"/>
        <v>14</v>
      </c>
    </row>
    <row r="667" spans="1:26" ht="43.2" x14ac:dyDescent="0.3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 s="11">
        <f>(((I667/60)/60)/24)+DATE(1970,1,1)+(-8/24)</f>
        <v>42161.115972222215</v>
      </c>
      <c r="K667">
        <v>1430996150</v>
      </c>
      <c r="L667" s="11">
        <f>(((K667/60)/60)/24)+DATE(1970,1,1)+(-8/24)</f>
        <v>42131.122106481482</v>
      </c>
      <c r="M667" t="b">
        <v>0</v>
      </c>
      <c r="N667">
        <v>1</v>
      </c>
      <c r="O667" t="b">
        <v>0</v>
      </c>
      <c r="P667" t="s">
        <v>8272</v>
      </c>
      <c r="Q667" s="6">
        <f>E667/D667</f>
        <v>2E-3</v>
      </c>
      <c r="R667" s="7">
        <f>IFERROR(E667/N667,"N/A")</f>
        <v>4</v>
      </c>
      <c r="S667" t="str">
        <f>LEFT(P667,SEARCH("/",P667,1)-1)</f>
        <v>technology</v>
      </c>
      <c r="T667" t="str">
        <f>RIGHT(P667,(LEN(P667)-SEARCH("/",P667)))</f>
        <v>web</v>
      </c>
      <c r="Y667">
        <f t="shared" si="24"/>
        <v>11</v>
      </c>
      <c r="Z667">
        <f t="shared" si="25"/>
        <v>14</v>
      </c>
    </row>
    <row r="668" spans="1:26" ht="43.2" x14ac:dyDescent="0.3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 s="11">
        <f>(((I668/60)/60)/24)+DATE(1970,1,1)+(-8/24)</f>
        <v>42202.483090277768</v>
      </c>
      <c r="K668">
        <v>1434569739</v>
      </c>
      <c r="L668" s="11">
        <f>(((K668/60)/60)/24)+DATE(1970,1,1)+(-8/24)</f>
        <v>42172.483090277768</v>
      </c>
      <c r="M668" t="b">
        <v>0</v>
      </c>
      <c r="N668">
        <v>1</v>
      </c>
      <c r="O668" t="b">
        <v>0</v>
      </c>
      <c r="P668" t="s">
        <v>8273</v>
      </c>
      <c r="Q668" s="6">
        <f>E668/D668</f>
        <v>2E-3</v>
      </c>
      <c r="R668" s="7">
        <f>IFERROR(E668/N668,"N/A")</f>
        <v>100</v>
      </c>
      <c r="S668" t="str">
        <f>LEFT(P668,SEARCH("/",P668,1)-1)</f>
        <v>technology</v>
      </c>
      <c r="T668" t="str">
        <f>RIGHT(P668,(LEN(P668)-SEARCH("/",P668)))</f>
        <v>wearables</v>
      </c>
      <c r="Y668">
        <f t="shared" si="24"/>
        <v>11</v>
      </c>
      <c r="Z668">
        <f t="shared" si="25"/>
        <v>20</v>
      </c>
    </row>
    <row r="669" spans="1:26" ht="43.2" x14ac:dyDescent="0.3">
      <c r="A669">
        <v>2764</v>
      </c>
      <c r="B669" s="3" t="s">
        <v>2764</v>
      </c>
      <c r="C669" s="3" t="s">
        <v>6874</v>
      </c>
      <c r="D669">
        <v>4000</v>
      </c>
      <c r="E669">
        <v>45</v>
      </c>
      <c r="F669" t="s">
        <v>8221</v>
      </c>
      <c r="G669" t="s">
        <v>8224</v>
      </c>
      <c r="H669" t="s">
        <v>8246</v>
      </c>
      <c r="I669">
        <v>1338404400</v>
      </c>
      <c r="J669" s="11">
        <f>(((I669/60)/60)/24)+DATE(1970,1,1)+(-8/24)</f>
        <v>41059.458333333328</v>
      </c>
      <c r="K669">
        <v>1335855631</v>
      </c>
      <c r="L669" s="11">
        <f>(((K669/60)/60)/24)+DATE(1970,1,1)+(-8/24)</f>
        <v>41029.958692129629</v>
      </c>
      <c r="M669" t="b">
        <v>0</v>
      </c>
      <c r="N669">
        <v>4</v>
      </c>
      <c r="O669" t="b">
        <v>0</v>
      </c>
      <c r="P669" t="s">
        <v>8304</v>
      </c>
      <c r="Q669" s="6">
        <f>E669/D669</f>
        <v>1.125E-2</v>
      </c>
      <c r="R669" s="7">
        <f>IFERROR(E669/N669,"N/A")</f>
        <v>11.25</v>
      </c>
      <c r="S669" t="str">
        <f>LEFT(P669,SEARCH("/",P669,1)-1)</f>
        <v>publishing</v>
      </c>
      <c r="T669" t="str">
        <f>RIGHT(P669,(LEN(P669)-SEARCH("/",P669)))</f>
        <v>children's books</v>
      </c>
      <c r="Y669">
        <f t="shared" si="24"/>
        <v>11</v>
      </c>
      <c r="Z669">
        <f t="shared" si="25"/>
        <v>27</v>
      </c>
    </row>
    <row r="670" spans="1:26" ht="28.8" x14ac:dyDescent="0.3">
      <c r="A670">
        <v>996</v>
      </c>
      <c r="B670" s="3" t="s">
        <v>997</v>
      </c>
      <c r="C670" s="3" t="s">
        <v>5106</v>
      </c>
      <c r="D670">
        <v>4000</v>
      </c>
      <c r="E670">
        <v>65</v>
      </c>
      <c r="F670" t="s">
        <v>8221</v>
      </c>
      <c r="G670" t="s">
        <v>8224</v>
      </c>
      <c r="H670" t="s">
        <v>8246</v>
      </c>
      <c r="I670">
        <v>1406474820</v>
      </c>
      <c r="J670" s="11">
        <f>(((I670/60)/60)/24)+DATE(1970,1,1)+(-8/24)</f>
        <v>41847.310416666667</v>
      </c>
      <c r="K670">
        <v>1403902060</v>
      </c>
      <c r="L670" s="11">
        <f>(((K670/60)/60)/24)+DATE(1970,1,1)+(-8/24)</f>
        <v>41817.533101851848</v>
      </c>
      <c r="M670" t="b">
        <v>0</v>
      </c>
      <c r="N670">
        <v>5</v>
      </c>
      <c r="O670" t="b">
        <v>0</v>
      </c>
      <c r="P670" t="s">
        <v>8273</v>
      </c>
      <c r="Q670" s="6">
        <f>E670/D670</f>
        <v>1.6250000000000001E-2</v>
      </c>
      <c r="R670" s="7">
        <f>IFERROR(E670/N670,"N/A")</f>
        <v>13</v>
      </c>
      <c r="S670" t="str">
        <f>LEFT(P670,SEARCH("/",P670,1)-1)</f>
        <v>technology</v>
      </c>
      <c r="T670" t="str">
        <f>RIGHT(P670,(LEN(P670)-SEARCH("/",P670)))</f>
        <v>wearables</v>
      </c>
      <c r="Y670">
        <f t="shared" si="24"/>
        <v>11</v>
      </c>
      <c r="Z670">
        <f t="shared" si="25"/>
        <v>20</v>
      </c>
    </row>
    <row r="671" spans="1:26" ht="43.2" x14ac:dyDescent="0.3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 s="11">
        <f>(((I671/60)/60)/24)+DATE(1970,1,1)+(-8/24)</f>
        <v>42292.515717592592</v>
      </c>
      <c r="K671">
        <v>1442348558</v>
      </c>
      <c r="L671" s="11">
        <f>(((K671/60)/60)/24)+DATE(1970,1,1)+(-8/24)</f>
        <v>42262.515717592592</v>
      </c>
      <c r="M671" t="b">
        <v>0</v>
      </c>
      <c r="N671">
        <v>1</v>
      </c>
      <c r="O671" t="b">
        <v>0</v>
      </c>
      <c r="P671" t="s">
        <v>8272</v>
      </c>
      <c r="Q671" s="6">
        <f>E671/D671</f>
        <v>2E-3</v>
      </c>
      <c r="R671" s="7">
        <f>IFERROR(E671/N671,"N/A")</f>
        <v>10</v>
      </c>
      <c r="S671" t="str">
        <f>LEFT(P671,SEARCH("/",P671,1)-1)</f>
        <v>technology</v>
      </c>
      <c r="T671" t="str">
        <f>RIGHT(P671,(LEN(P671)-SEARCH("/",P671)))</f>
        <v>web</v>
      </c>
      <c r="Y671">
        <f t="shared" si="24"/>
        <v>11</v>
      </c>
      <c r="Z671">
        <f t="shared" si="25"/>
        <v>14</v>
      </c>
    </row>
    <row r="672" spans="1:26" ht="28.8" x14ac:dyDescent="0.3">
      <c r="A672">
        <v>1799</v>
      </c>
      <c r="B672" s="3" t="s">
        <v>1800</v>
      </c>
      <c r="C672" s="3" t="s">
        <v>5909</v>
      </c>
      <c r="D672">
        <v>4000</v>
      </c>
      <c r="E672">
        <v>69.83</v>
      </c>
      <c r="F672" t="s">
        <v>8221</v>
      </c>
      <c r="G672" t="s">
        <v>8225</v>
      </c>
      <c r="H672" t="s">
        <v>8247</v>
      </c>
      <c r="I672">
        <v>1415740408</v>
      </c>
      <c r="J672" s="11">
        <f>(((I672/60)/60)/24)+DATE(1970,1,1)+(-8/24)</f>
        <v>41954.551018518519</v>
      </c>
      <c r="K672">
        <v>1414008808</v>
      </c>
      <c r="L672" s="11">
        <f>(((K672/60)/60)/24)+DATE(1970,1,1)+(-8/24)</f>
        <v>41934.509351851848</v>
      </c>
      <c r="M672" t="b">
        <v>1</v>
      </c>
      <c r="N672">
        <v>6</v>
      </c>
      <c r="O672" t="b">
        <v>0</v>
      </c>
      <c r="P672" t="s">
        <v>8285</v>
      </c>
      <c r="Q672" s="6">
        <f>E672/D672</f>
        <v>1.7457500000000001E-2</v>
      </c>
      <c r="R672" s="7">
        <f>IFERROR(E672/N672,"N/A")</f>
        <v>11.638333333333334</v>
      </c>
      <c r="S672" t="str">
        <f>LEFT(P672,SEARCH("/",P672,1)-1)</f>
        <v>photography</v>
      </c>
      <c r="T672" t="str">
        <f>RIGHT(P672,(LEN(P672)-SEARCH("/",P672)))</f>
        <v>photobooks</v>
      </c>
      <c r="Y672">
        <f t="shared" si="24"/>
        <v>12</v>
      </c>
      <c r="Z672">
        <f t="shared" si="25"/>
        <v>22</v>
      </c>
    </row>
    <row r="673" spans="1:26" ht="43.2" x14ac:dyDescent="0.3">
      <c r="A673">
        <v>1100</v>
      </c>
      <c r="B673" s="3" t="s">
        <v>1101</v>
      </c>
      <c r="C673" s="3" t="s">
        <v>5210</v>
      </c>
      <c r="D673">
        <v>4000</v>
      </c>
      <c r="E673">
        <v>100</v>
      </c>
      <c r="F673" t="s">
        <v>8221</v>
      </c>
      <c r="G673" t="s">
        <v>8236</v>
      </c>
      <c r="H673" t="s">
        <v>8249</v>
      </c>
      <c r="I673">
        <v>1455417571</v>
      </c>
      <c r="J673" s="11">
        <f>(((I673/60)/60)/24)+DATE(1970,1,1)+(-8/24)</f>
        <v>42413.777442129627</v>
      </c>
      <c r="K673">
        <v>1452825571</v>
      </c>
      <c r="L673" s="11">
        <f>(((K673/60)/60)/24)+DATE(1970,1,1)+(-8/24)</f>
        <v>42383.777442129627</v>
      </c>
      <c r="M673" t="b">
        <v>0</v>
      </c>
      <c r="N673">
        <v>10</v>
      </c>
      <c r="O673" t="b">
        <v>0</v>
      </c>
      <c r="P673" t="s">
        <v>8282</v>
      </c>
      <c r="Q673" s="6">
        <f>E673/D673</f>
        <v>2.5000000000000001E-2</v>
      </c>
      <c r="R673" s="7">
        <f>IFERROR(E673/N673,"N/A")</f>
        <v>10</v>
      </c>
      <c r="S673" t="str">
        <f>LEFT(P673,SEARCH("/",P673,1)-1)</f>
        <v>games</v>
      </c>
      <c r="T673" t="str">
        <f>RIGHT(P673,(LEN(P673)-SEARCH("/",P673)))</f>
        <v>video games</v>
      </c>
      <c r="Y673">
        <f t="shared" si="24"/>
        <v>6</v>
      </c>
      <c r="Z673">
        <f t="shared" si="25"/>
        <v>17</v>
      </c>
    </row>
    <row r="674" spans="1:26" ht="43.2" x14ac:dyDescent="0.3">
      <c r="A674">
        <v>232</v>
      </c>
      <c r="B674" s="3" t="s">
        <v>234</v>
      </c>
      <c r="C674" s="3" t="s">
        <v>4342</v>
      </c>
      <c r="D674">
        <v>4000</v>
      </c>
      <c r="E674">
        <v>110</v>
      </c>
      <c r="F674" t="s">
        <v>8221</v>
      </c>
      <c r="G674" t="s">
        <v>8225</v>
      </c>
      <c r="H674" t="s">
        <v>8247</v>
      </c>
      <c r="I674">
        <v>1425066546</v>
      </c>
      <c r="J674" s="11">
        <f>(((I674/60)/60)/24)+DATE(1970,1,1)+(-8/24)</f>
        <v>42062.492430555554</v>
      </c>
      <c r="K674">
        <v>1422474546</v>
      </c>
      <c r="L674" s="11">
        <f>(((K674/60)/60)/24)+DATE(1970,1,1)+(-8/24)</f>
        <v>42032.492430555554</v>
      </c>
      <c r="M674" t="b">
        <v>0</v>
      </c>
      <c r="N674">
        <v>7</v>
      </c>
      <c r="O674" t="b">
        <v>0</v>
      </c>
      <c r="P674" t="s">
        <v>8268</v>
      </c>
      <c r="Q674" s="6">
        <f>E674/D674</f>
        <v>2.75E-2</v>
      </c>
      <c r="R674" s="7">
        <f>IFERROR(E674/N674,"N/A")</f>
        <v>15.714285714285714</v>
      </c>
      <c r="S674" t="str">
        <f>LEFT(P674,SEARCH("/",P674,1)-1)</f>
        <v>film &amp; video</v>
      </c>
      <c r="T674" t="str">
        <f>RIGHT(P674,(LEN(P674)-SEARCH("/",P674)))</f>
        <v>drama</v>
      </c>
      <c r="Y674">
        <f t="shared" si="24"/>
        <v>13</v>
      </c>
      <c r="Z674">
        <f t="shared" si="25"/>
        <v>18</v>
      </c>
    </row>
    <row r="675" spans="1:26" ht="43.2" x14ac:dyDescent="0.3">
      <c r="A675">
        <v>1720</v>
      </c>
      <c r="B675" s="3" t="s">
        <v>1721</v>
      </c>
      <c r="C675" s="3" t="s">
        <v>5830</v>
      </c>
      <c r="D675">
        <v>4000</v>
      </c>
      <c r="E675">
        <v>225</v>
      </c>
      <c r="F675" t="s">
        <v>8221</v>
      </c>
      <c r="G675" t="s">
        <v>8224</v>
      </c>
      <c r="H675" t="s">
        <v>8246</v>
      </c>
      <c r="I675">
        <v>1415562471</v>
      </c>
      <c r="J675" s="11">
        <f>(((I675/60)/60)/24)+DATE(1970,1,1)+(-8/24)</f>
        <v>41952.491562499999</v>
      </c>
      <c r="K675">
        <v>1412966871</v>
      </c>
      <c r="L675" s="11">
        <f>(((K675/60)/60)/24)+DATE(1970,1,1)+(-8/24)</f>
        <v>41922.449895833335</v>
      </c>
      <c r="M675" t="b">
        <v>0</v>
      </c>
      <c r="N675">
        <v>8</v>
      </c>
      <c r="O675" t="b">
        <v>0</v>
      </c>
      <c r="P675" t="s">
        <v>8293</v>
      </c>
      <c r="Q675" s="6">
        <f>E675/D675</f>
        <v>5.6250000000000001E-2</v>
      </c>
      <c r="R675" s="7">
        <f>IFERROR(E675/N675,"N/A")</f>
        <v>28.125</v>
      </c>
      <c r="S675" t="str">
        <f>LEFT(P675,SEARCH("/",P675,1)-1)</f>
        <v>music</v>
      </c>
      <c r="T675" t="str">
        <f>RIGHT(P675,(LEN(P675)-SEARCH("/",P675)))</f>
        <v>faith</v>
      </c>
      <c r="Y675">
        <f t="shared" si="24"/>
        <v>6</v>
      </c>
      <c r="Z675">
        <f t="shared" si="25"/>
        <v>11</v>
      </c>
    </row>
    <row r="676" spans="1:26" ht="57.6" x14ac:dyDescent="0.3">
      <c r="A676">
        <v>2860</v>
      </c>
      <c r="B676" s="3" t="s">
        <v>2860</v>
      </c>
      <c r="C676" s="3" t="s">
        <v>6970</v>
      </c>
      <c r="D676">
        <v>4000</v>
      </c>
      <c r="E676">
        <v>266</v>
      </c>
      <c r="F676" t="s">
        <v>8221</v>
      </c>
      <c r="G676" t="s">
        <v>8224</v>
      </c>
      <c r="H676" t="s">
        <v>8246</v>
      </c>
      <c r="I676">
        <v>1466363576</v>
      </c>
      <c r="J676" s="11">
        <f>(((I676/60)/60)/24)+DATE(1970,1,1)+(-8/24)</f>
        <v>42540.467314814807</v>
      </c>
      <c r="K676">
        <v>1461179576</v>
      </c>
      <c r="L676" s="11">
        <f>(((K676/60)/60)/24)+DATE(1970,1,1)+(-8/24)</f>
        <v>42480.467314814807</v>
      </c>
      <c r="M676" t="b">
        <v>0</v>
      </c>
      <c r="N676">
        <v>9</v>
      </c>
      <c r="O676" t="b">
        <v>0</v>
      </c>
      <c r="P676" t="s">
        <v>8271</v>
      </c>
      <c r="Q676" s="6">
        <f>E676/D676</f>
        <v>6.6500000000000004E-2</v>
      </c>
      <c r="R676" s="7">
        <f>IFERROR(E676/N676,"N/A")</f>
        <v>29.555555555555557</v>
      </c>
      <c r="S676" t="str">
        <f>LEFT(P676,SEARCH("/",P676,1)-1)</f>
        <v>theater</v>
      </c>
      <c r="T676" t="str">
        <f>RIGHT(P676,(LEN(P676)-SEARCH("/",P676)))</f>
        <v>plays</v>
      </c>
      <c r="Y676">
        <f t="shared" si="24"/>
        <v>8</v>
      </c>
      <c r="Z676">
        <f t="shared" si="25"/>
        <v>13</v>
      </c>
    </row>
    <row r="677" spans="1:26" x14ac:dyDescent="0.3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 s="11">
        <f>(((I677/60)/60)/24)+DATE(1970,1,1)+(-8/24)</f>
        <v>41890.326446759253</v>
      </c>
      <c r="K677">
        <v>1408031405</v>
      </c>
      <c r="L677" s="11">
        <f>(((K677/60)/60)/24)+DATE(1970,1,1)+(-8/24)</f>
        <v>41865.326446759253</v>
      </c>
      <c r="M677" t="b">
        <v>0</v>
      </c>
      <c r="N677">
        <v>1</v>
      </c>
      <c r="O677" t="b">
        <v>0</v>
      </c>
      <c r="P677" t="s">
        <v>8305</v>
      </c>
      <c r="Q677" s="6">
        <f>E677/D677</f>
        <v>2E-3</v>
      </c>
      <c r="R677" s="7">
        <f>IFERROR(E677/N677,"N/A")</f>
        <v>10</v>
      </c>
      <c r="S677" t="str">
        <f>LEFT(P677,SEARCH("/",P677,1)-1)</f>
        <v>theater</v>
      </c>
      <c r="T677" t="str">
        <f>RIGHT(P677,(LEN(P677)-SEARCH("/",P677)))</f>
        <v>musical</v>
      </c>
      <c r="Y677">
        <f t="shared" si="24"/>
        <v>8</v>
      </c>
      <c r="Z677">
        <f t="shared" si="25"/>
        <v>15</v>
      </c>
    </row>
    <row r="678" spans="1:26" ht="57.6" x14ac:dyDescent="0.3">
      <c r="A678">
        <v>948</v>
      </c>
      <c r="B678" s="3" t="s">
        <v>949</v>
      </c>
      <c r="C678" s="3" t="s">
        <v>5058</v>
      </c>
      <c r="D678">
        <v>4000</v>
      </c>
      <c r="E678">
        <v>480</v>
      </c>
      <c r="F678" t="s">
        <v>8221</v>
      </c>
      <c r="G678" t="s">
        <v>8233</v>
      </c>
      <c r="H678" t="s">
        <v>8249</v>
      </c>
      <c r="I678">
        <v>1457812364</v>
      </c>
      <c r="J678" s="11">
        <f>(((I678/60)/60)/24)+DATE(1970,1,1)+(-8/24)</f>
        <v>42441.494953703703</v>
      </c>
      <c r="K678">
        <v>1455220364</v>
      </c>
      <c r="L678" s="11">
        <f>(((K678/60)/60)/24)+DATE(1970,1,1)+(-8/24)</f>
        <v>42411.494953703703</v>
      </c>
      <c r="M678" t="b">
        <v>0</v>
      </c>
      <c r="N678">
        <v>8</v>
      </c>
      <c r="O678" t="b">
        <v>0</v>
      </c>
      <c r="P678" t="s">
        <v>8273</v>
      </c>
      <c r="Q678" s="6">
        <f>E678/D678</f>
        <v>0.12</v>
      </c>
      <c r="R678" s="7">
        <f>IFERROR(E678/N678,"N/A")</f>
        <v>60</v>
      </c>
      <c r="S678" t="str">
        <f>LEFT(P678,SEARCH("/",P678,1)-1)</f>
        <v>technology</v>
      </c>
      <c r="T678" t="str">
        <f>RIGHT(P678,(LEN(P678)-SEARCH("/",P678)))</f>
        <v>wearables</v>
      </c>
      <c r="Y678">
        <f t="shared" si="24"/>
        <v>11</v>
      </c>
      <c r="Z678">
        <f t="shared" si="25"/>
        <v>20</v>
      </c>
    </row>
    <row r="679" spans="1:26" ht="43.2" x14ac:dyDescent="0.3">
      <c r="A679">
        <v>2774</v>
      </c>
      <c r="B679" s="3" t="s">
        <v>2774</v>
      </c>
      <c r="C679" s="3" t="s">
        <v>6884</v>
      </c>
      <c r="D679">
        <v>4000</v>
      </c>
      <c r="E679">
        <v>570</v>
      </c>
      <c r="F679" t="s">
        <v>8221</v>
      </c>
      <c r="G679" t="s">
        <v>8224</v>
      </c>
      <c r="H679" t="s">
        <v>8246</v>
      </c>
      <c r="I679">
        <v>1362711728</v>
      </c>
      <c r="J679" s="11">
        <f>(((I679/60)/60)/24)+DATE(1970,1,1)+(-8/24)</f>
        <v>41340.793148148143</v>
      </c>
      <c r="K679">
        <v>1360119728</v>
      </c>
      <c r="L679" s="11">
        <f>(((K679/60)/60)/24)+DATE(1970,1,1)+(-8/24)</f>
        <v>41310.793148148143</v>
      </c>
      <c r="M679" t="b">
        <v>0</v>
      </c>
      <c r="N679">
        <v>13</v>
      </c>
      <c r="O679" t="b">
        <v>0</v>
      </c>
      <c r="P679" t="s">
        <v>8304</v>
      </c>
      <c r="Q679" s="6">
        <f>E679/D679</f>
        <v>0.14249999999999999</v>
      </c>
      <c r="R679" s="7">
        <f>IFERROR(E679/N679,"N/A")</f>
        <v>43.846153846153847</v>
      </c>
      <c r="S679" t="str">
        <f>LEFT(P679,SEARCH("/",P679,1)-1)</f>
        <v>publishing</v>
      </c>
      <c r="T679" t="str">
        <f>RIGHT(P679,(LEN(P679)-SEARCH("/",P679)))</f>
        <v>children's books</v>
      </c>
      <c r="Y679">
        <f t="shared" si="24"/>
        <v>11</v>
      </c>
      <c r="Z679">
        <f t="shared" si="25"/>
        <v>27</v>
      </c>
    </row>
    <row r="680" spans="1:26" ht="43.2" x14ac:dyDescent="0.3">
      <c r="A680">
        <v>3739</v>
      </c>
      <c r="B680" s="3" t="s">
        <v>3736</v>
      </c>
      <c r="C680" s="3" t="s">
        <v>7849</v>
      </c>
      <c r="D680">
        <v>4000</v>
      </c>
      <c r="E680">
        <v>805</v>
      </c>
      <c r="F680" t="s">
        <v>8221</v>
      </c>
      <c r="G680" t="s">
        <v>8225</v>
      </c>
      <c r="H680" t="s">
        <v>8247</v>
      </c>
      <c r="I680">
        <v>1468752468</v>
      </c>
      <c r="J680" s="11">
        <f>(((I680/60)/60)/24)+DATE(1970,1,1)+(-8/24)</f>
        <v>42568.116527777776</v>
      </c>
      <c r="K680">
        <v>1467024468</v>
      </c>
      <c r="L680" s="11">
        <f>(((K680/60)/60)/24)+DATE(1970,1,1)+(-8/24)</f>
        <v>42548.116527777776</v>
      </c>
      <c r="M680" t="b">
        <v>0</v>
      </c>
      <c r="N680">
        <v>8</v>
      </c>
      <c r="O680" t="b">
        <v>0</v>
      </c>
      <c r="P680" t="s">
        <v>8271</v>
      </c>
      <c r="Q680" s="6">
        <f>E680/D680</f>
        <v>0.20125000000000001</v>
      </c>
      <c r="R680" s="7">
        <f>IFERROR(E680/N680,"N/A")</f>
        <v>100.625</v>
      </c>
      <c r="S680" t="str">
        <f>LEFT(P680,SEARCH("/",P680,1)-1)</f>
        <v>theater</v>
      </c>
      <c r="T680" t="str">
        <f>RIGHT(P680,(LEN(P680)-SEARCH("/",P680)))</f>
        <v>plays</v>
      </c>
      <c r="Y680">
        <f t="shared" si="24"/>
        <v>8</v>
      </c>
      <c r="Z680">
        <f t="shared" si="25"/>
        <v>13</v>
      </c>
    </row>
    <row r="681" spans="1:26" ht="43.2" x14ac:dyDescent="0.3">
      <c r="A681">
        <v>1737</v>
      </c>
      <c r="B681" s="3" t="s">
        <v>1738</v>
      </c>
      <c r="C681" s="3" t="s">
        <v>5847</v>
      </c>
      <c r="D681">
        <v>4000</v>
      </c>
      <c r="E681">
        <v>850</v>
      </c>
      <c r="F681" t="s">
        <v>8221</v>
      </c>
      <c r="G681" t="s">
        <v>8224</v>
      </c>
      <c r="H681" t="s">
        <v>8246</v>
      </c>
      <c r="I681">
        <v>1437432392</v>
      </c>
      <c r="J681" s="11">
        <f>(((I681/60)/60)/24)+DATE(1970,1,1)+(-8/24)</f>
        <v>42205.615648148152</v>
      </c>
      <c r="K681">
        <v>1434840392</v>
      </c>
      <c r="L681" s="11">
        <f>(((K681/60)/60)/24)+DATE(1970,1,1)+(-8/24)</f>
        <v>42175.615648148152</v>
      </c>
      <c r="M681" t="b">
        <v>0</v>
      </c>
      <c r="N681">
        <v>15</v>
      </c>
      <c r="O681" t="b">
        <v>0</v>
      </c>
      <c r="P681" t="s">
        <v>8293</v>
      </c>
      <c r="Q681" s="6">
        <f>E681/D681</f>
        <v>0.21249999999999999</v>
      </c>
      <c r="R681" s="7">
        <f>IFERROR(E681/N681,"N/A")</f>
        <v>56.666666666666664</v>
      </c>
      <c r="S681" t="str">
        <f>LEFT(P681,SEARCH("/",P681,1)-1)</f>
        <v>music</v>
      </c>
      <c r="T681" t="str">
        <f>RIGHT(P681,(LEN(P681)-SEARCH("/",P681)))</f>
        <v>faith</v>
      </c>
      <c r="Y681">
        <f t="shared" si="24"/>
        <v>6</v>
      </c>
      <c r="Z681">
        <f t="shared" si="25"/>
        <v>11</v>
      </c>
    </row>
    <row r="682" spans="1:26" ht="57.6" x14ac:dyDescent="0.3">
      <c r="A682">
        <v>3093</v>
      </c>
      <c r="B682" s="3" t="s">
        <v>3093</v>
      </c>
      <c r="C682" s="3" t="s">
        <v>7203</v>
      </c>
      <c r="D682">
        <v>4000</v>
      </c>
      <c r="E682">
        <v>910</v>
      </c>
      <c r="F682" t="s">
        <v>8221</v>
      </c>
      <c r="G682" t="s">
        <v>8229</v>
      </c>
      <c r="H682" t="s">
        <v>8251</v>
      </c>
      <c r="I682">
        <v>1401595140</v>
      </c>
      <c r="J682" s="11">
        <f>(((I682/60)/60)/24)+DATE(1970,1,1)+(-8/24)</f>
        <v>41790.832638888889</v>
      </c>
      <c r="K682">
        <v>1398980941</v>
      </c>
      <c r="L682" s="11">
        <f>(((K682/60)/60)/24)+DATE(1970,1,1)+(-8/24)</f>
        <v>41760.575706018513</v>
      </c>
      <c r="M682" t="b">
        <v>0</v>
      </c>
      <c r="N682">
        <v>17</v>
      </c>
      <c r="O682" t="b">
        <v>0</v>
      </c>
      <c r="P682" t="s">
        <v>8303</v>
      </c>
      <c r="Q682" s="6">
        <f>E682/D682</f>
        <v>0.22750000000000001</v>
      </c>
      <c r="R682" s="7">
        <f>IFERROR(E682/N682,"N/A")</f>
        <v>53.529411764705884</v>
      </c>
      <c r="S682" t="str">
        <f>LEFT(P682,SEARCH("/",P682,1)-1)</f>
        <v>theater</v>
      </c>
      <c r="T682" t="str">
        <f>RIGHT(P682,(LEN(P682)-SEARCH("/",P682)))</f>
        <v>spaces</v>
      </c>
      <c r="Y682">
        <f t="shared" si="24"/>
        <v>8</v>
      </c>
      <c r="Z682">
        <f t="shared" si="25"/>
        <v>14</v>
      </c>
    </row>
    <row r="683" spans="1:26" ht="43.2" x14ac:dyDescent="0.3">
      <c r="A683">
        <v>3104</v>
      </c>
      <c r="B683" s="3" t="s">
        <v>3104</v>
      </c>
      <c r="C683" s="3" t="s">
        <v>7214</v>
      </c>
      <c r="D683">
        <v>4000</v>
      </c>
      <c r="E683">
        <v>1185</v>
      </c>
      <c r="F683" t="s">
        <v>8221</v>
      </c>
      <c r="G683" t="s">
        <v>8226</v>
      </c>
      <c r="H683" t="s">
        <v>8248</v>
      </c>
      <c r="I683">
        <v>1422928800</v>
      </c>
      <c r="J683" s="11">
        <f>(((I683/60)/60)/24)+DATE(1970,1,1)+(-8/24)</f>
        <v>42037.749999999993</v>
      </c>
      <c r="K683">
        <v>1420235311</v>
      </c>
      <c r="L683" s="11">
        <f>(((K683/60)/60)/24)+DATE(1970,1,1)+(-8/24)</f>
        <v>42006.57535879629</v>
      </c>
      <c r="M683" t="b">
        <v>0</v>
      </c>
      <c r="N683">
        <v>5</v>
      </c>
      <c r="O683" t="b">
        <v>0</v>
      </c>
      <c r="P683" t="s">
        <v>8303</v>
      </c>
      <c r="Q683" s="6">
        <f>E683/D683</f>
        <v>0.29625000000000001</v>
      </c>
      <c r="R683" s="7">
        <f>IFERROR(E683/N683,"N/A")</f>
        <v>237</v>
      </c>
      <c r="S683" t="str">
        <f>LEFT(P683,SEARCH("/",P683,1)-1)</f>
        <v>theater</v>
      </c>
      <c r="T683" t="str">
        <f>RIGHT(P683,(LEN(P683)-SEARCH("/",P683)))</f>
        <v>spaces</v>
      </c>
      <c r="Y683">
        <f t="shared" si="24"/>
        <v>8</v>
      </c>
      <c r="Z683">
        <f t="shared" si="25"/>
        <v>14</v>
      </c>
    </row>
    <row r="684" spans="1:26" ht="57.6" x14ac:dyDescent="0.3">
      <c r="A684">
        <v>769</v>
      </c>
      <c r="B684" s="3" t="s">
        <v>770</v>
      </c>
      <c r="C684" s="3" t="s">
        <v>4879</v>
      </c>
      <c r="D684">
        <v>4000</v>
      </c>
      <c r="E684">
        <v>1656</v>
      </c>
      <c r="F684" t="s">
        <v>8221</v>
      </c>
      <c r="G684" t="s">
        <v>8224</v>
      </c>
      <c r="H684" t="s">
        <v>8246</v>
      </c>
      <c r="I684">
        <v>1388102094</v>
      </c>
      <c r="J684" s="11">
        <f>(((I684/60)/60)/24)+DATE(1970,1,1)+(-8/24)</f>
        <v>41634.663124999999</v>
      </c>
      <c r="K684">
        <v>1385510094</v>
      </c>
      <c r="L684" s="11">
        <f>(((K684/60)/60)/24)+DATE(1970,1,1)+(-8/24)</f>
        <v>41604.663124999999</v>
      </c>
      <c r="M684" t="b">
        <v>0</v>
      </c>
      <c r="N684">
        <v>52</v>
      </c>
      <c r="O684" t="b">
        <v>0</v>
      </c>
      <c r="P684" t="s">
        <v>8275</v>
      </c>
      <c r="Q684" s="6">
        <f>E684/D684</f>
        <v>0.41399999999999998</v>
      </c>
      <c r="R684" s="7">
        <f>IFERROR(E684/N684,"N/A")</f>
        <v>31.846153846153847</v>
      </c>
      <c r="S684" t="str">
        <f>LEFT(P684,SEARCH("/",P684,1)-1)</f>
        <v>publishing</v>
      </c>
      <c r="T684" t="str">
        <f>RIGHT(P684,(LEN(P684)-SEARCH("/",P684)))</f>
        <v>fiction</v>
      </c>
      <c r="Y684">
        <f t="shared" si="24"/>
        <v>11</v>
      </c>
      <c r="Z684">
        <f t="shared" si="25"/>
        <v>18</v>
      </c>
    </row>
    <row r="685" spans="1:26" ht="57.6" x14ac:dyDescent="0.3">
      <c r="A685">
        <v>3084</v>
      </c>
      <c r="B685" s="3" t="s">
        <v>3084</v>
      </c>
      <c r="C685" s="3" t="s">
        <v>7194</v>
      </c>
      <c r="D685">
        <v>4059</v>
      </c>
      <c r="E685">
        <v>470</v>
      </c>
      <c r="F685" t="s">
        <v>8221</v>
      </c>
      <c r="G685" t="s">
        <v>8224</v>
      </c>
      <c r="H685" t="s">
        <v>8246</v>
      </c>
      <c r="I685">
        <v>1430851680</v>
      </c>
      <c r="J685" s="11">
        <f>(((I685/60)/60)/24)+DATE(1970,1,1)+(-8/24)</f>
        <v>42129.45</v>
      </c>
      <c r="K685">
        <v>1428340931</v>
      </c>
      <c r="L685" s="11">
        <f>(((K685/60)/60)/24)+DATE(1970,1,1)+(-8/24)</f>
        <v>42100.390405092585</v>
      </c>
      <c r="M685" t="b">
        <v>0</v>
      </c>
      <c r="N685">
        <v>6</v>
      </c>
      <c r="O685" t="b">
        <v>0</v>
      </c>
      <c r="P685" t="s">
        <v>8303</v>
      </c>
      <c r="Q685" s="6">
        <f>E685/D685</f>
        <v>0.11579206701157921</v>
      </c>
      <c r="R685" s="7">
        <f>IFERROR(E685/N685,"N/A")</f>
        <v>78.333333333333329</v>
      </c>
      <c r="S685" t="str">
        <f>LEFT(P685,SEARCH("/",P685,1)-1)</f>
        <v>theater</v>
      </c>
      <c r="T685" t="str">
        <f>RIGHT(P685,(LEN(P685)-SEARCH("/",P685)))</f>
        <v>spaces</v>
      </c>
      <c r="Y685">
        <f t="shared" si="24"/>
        <v>8</v>
      </c>
      <c r="Z685">
        <f t="shared" si="25"/>
        <v>14</v>
      </c>
    </row>
    <row r="686" spans="1:26" ht="28.8" x14ac:dyDescent="0.3">
      <c r="A686">
        <v>3103</v>
      </c>
      <c r="B686" s="3" t="s">
        <v>3103</v>
      </c>
      <c r="C686" s="3" t="s">
        <v>7213</v>
      </c>
      <c r="D686">
        <v>4100</v>
      </c>
      <c r="E686">
        <v>11</v>
      </c>
      <c r="F686" t="s">
        <v>8221</v>
      </c>
      <c r="G686" t="s">
        <v>8224</v>
      </c>
      <c r="H686" t="s">
        <v>8246</v>
      </c>
      <c r="I686">
        <v>1434080706</v>
      </c>
      <c r="J686" s="11">
        <f>(((I686/60)/60)/24)+DATE(1970,1,1)+(-8/24)</f>
        <v>42166.82298611111</v>
      </c>
      <c r="K686">
        <v>1428896706</v>
      </c>
      <c r="L686" s="11">
        <f>(((K686/60)/60)/24)+DATE(1970,1,1)+(-8/24)</f>
        <v>42106.82298611111</v>
      </c>
      <c r="M686" t="b">
        <v>0</v>
      </c>
      <c r="N686">
        <v>2</v>
      </c>
      <c r="O686" t="b">
        <v>0</v>
      </c>
      <c r="P686" t="s">
        <v>8303</v>
      </c>
      <c r="Q686" s="6">
        <f>E686/D686</f>
        <v>2.6829268292682929E-3</v>
      </c>
      <c r="R686" s="7">
        <f>IFERROR(E686/N686,"N/A")</f>
        <v>5.5</v>
      </c>
      <c r="S686" t="str">
        <f>LEFT(P686,SEARCH("/",P686,1)-1)</f>
        <v>theater</v>
      </c>
      <c r="T686" t="str">
        <f>RIGHT(P686,(LEN(P686)-SEARCH("/",P686)))</f>
        <v>spaces</v>
      </c>
      <c r="Y686">
        <f t="shared" si="24"/>
        <v>8</v>
      </c>
      <c r="Z686">
        <f t="shared" si="25"/>
        <v>14</v>
      </c>
    </row>
    <row r="687" spans="1:26" ht="43.2" x14ac:dyDescent="0.3">
      <c r="A687">
        <v>1136</v>
      </c>
      <c r="B687" s="3" t="s">
        <v>1137</v>
      </c>
      <c r="C687" s="3" t="s">
        <v>5246</v>
      </c>
      <c r="D687">
        <v>4190</v>
      </c>
      <c r="E687">
        <v>270</v>
      </c>
      <c r="F687" t="s">
        <v>8221</v>
      </c>
      <c r="G687" t="s">
        <v>8230</v>
      </c>
      <c r="H687" t="s">
        <v>8249</v>
      </c>
      <c r="I687">
        <v>1450541229</v>
      </c>
      <c r="J687" s="11">
        <f>(((I687/60)/60)/24)+DATE(1970,1,1)+(-8/24)</f>
        <v>42357.338298611103</v>
      </c>
      <c r="K687">
        <v>1447949229</v>
      </c>
      <c r="L687" s="11">
        <f>(((K687/60)/60)/24)+DATE(1970,1,1)+(-8/24)</f>
        <v>42327.338298611103</v>
      </c>
      <c r="M687" t="b">
        <v>0</v>
      </c>
      <c r="N687">
        <v>6</v>
      </c>
      <c r="O687" t="b">
        <v>0</v>
      </c>
      <c r="P687" t="s">
        <v>8283</v>
      </c>
      <c r="Q687" s="6">
        <f>E687/D687</f>
        <v>6.4439140811455853E-2</v>
      </c>
      <c r="R687" s="7">
        <f>IFERROR(E687/N687,"N/A")</f>
        <v>45</v>
      </c>
      <c r="S687" t="str">
        <f>LEFT(P687,SEARCH("/",P687,1)-1)</f>
        <v>games</v>
      </c>
      <c r="T687" t="str">
        <f>RIGHT(P687,(LEN(P687)-SEARCH("/",P687)))</f>
        <v>mobile games</v>
      </c>
      <c r="Y687">
        <f t="shared" si="24"/>
        <v>6</v>
      </c>
      <c r="Z687">
        <f t="shared" si="25"/>
        <v>18</v>
      </c>
    </row>
    <row r="688" spans="1:26" ht="43.2" x14ac:dyDescent="0.3">
      <c r="A688">
        <v>1771</v>
      </c>
      <c r="B688" s="3" t="s">
        <v>1772</v>
      </c>
      <c r="C688" s="3" t="s">
        <v>5881</v>
      </c>
      <c r="D688">
        <v>4200</v>
      </c>
      <c r="E688">
        <v>895</v>
      </c>
      <c r="F688" t="s">
        <v>8221</v>
      </c>
      <c r="G688" t="s">
        <v>8225</v>
      </c>
      <c r="H688" t="s">
        <v>8247</v>
      </c>
      <c r="I688">
        <v>1414107040</v>
      </c>
      <c r="J688" s="11">
        <f>(((I688/60)/60)/24)+DATE(1970,1,1)+(-8/24)</f>
        <v>41935.646296296298</v>
      </c>
      <c r="K688">
        <v>1411515040</v>
      </c>
      <c r="L688" s="11">
        <f>(((K688/60)/60)/24)+DATE(1970,1,1)+(-8/24)</f>
        <v>41905.646296296298</v>
      </c>
      <c r="M688" t="b">
        <v>1</v>
      </c>
      <c r="N688">
        <v>25</v>
      </c>
      <c r="O688" t="b">
        <v>0</v>
      </c>
      <c r="P688" t="s">
        <v>8285</v>
      </c>
      <c r="Q688" s="6">
        <f>E688/D688</f>
        <v>0.21309523809523809</v>
      </c>
      <c r="R688" s="7">
        <f>IFERROR(E688/N688,"N/A")</f>
        <v>35.799999999999997</v>
      </c>
      <c r="S688" t="str">
        <f>LEFT(P688,SEARCH("/",P688,1)-1)</f>
        <v>photography</v>
      </c>
      <c r="T688" t="str">
        <f>RIGHT(P688,(LEN(P688)-SEARCH("/",P688)))</f>
        <v>photobooks</v>
      </c>
      <c r="Y688">
        <f t="shared" si="24"/>
        <v>12</v>
      </c>
      <c r="Z688">
        <f t="shared" si="25"/>
        <v>22</v>
      </c>
    </row>
    <row r="689" spans="1:26" ht="43.2" x14ac:dyDescent="0.3">
      <c r="A689">
        <v>763</v>
      </c>
      <c r="B689" s="3" t="s">
        <v>764</v>
      </c>
      <c r="C689" s="3" t="s">
        <v>4873</v>
      </c>
      <c r="D689">
        <v>4290</v>
      </c>
      <c r="E689">
        <v>5</v>
      </c>
      <c r="F689" t="s">
        <v>8221</v>
      </c>
      <c r="G689" t="s">
        <v>8225</v>
      </c>
      <c r="H689" t="s">
        <v>8247</v>
      </c>
      <c r="I689">
        <v>1376563408</v>
      </c>
      <c r="J689" s="11">
        <f>(((I689/60)/60)/24)+DATE(1970,1,1)+(-8/24)</f>
        <v>41501.113518518512</v>
      </c>
      <c r="K689">
        <v>1373971408</v>
      </c>
      <c r="L689" s="11">
        <f>(((K689/60)/60)/24)+DATE(1970,1,1)+(-8/24)</f>
        <v>41471.113518518512</v>
      </c>
      <c r="M689" t="b">
        <v>0</v>
      </c>
      <c r="N689">
        <v>1</v>
      </c>
      <c r="O689" t="b">
        <v>0</v>
      </c>
      <c r="P689" t="s">
        <v>8275</v>
      </c>
      <c r="Q689" s="6">
        <f>E689/D689</f>
        <v>1.1655011655011655E-3</v>
      </c>
      <c r="R689" s="7">
        <f>IFERROR(E689/N689,"N/A")</f>
        <v>5</v>
      </c>
      <c r="S689" t="str">
        <f>LEFT(P689,SEARCH("/",P689,1)-1)</f>
        <v>publishing</v>
      </c>
      <c r="T689" t="str">
        <f>RIGHT(P689,(LEN(P689)-SEARCH("/",P689)))</f>
        <v>fiction</v>
      </c>
      <c r="Y689">
        <f t="shared" si="24"/>
        <v>11</v>
      </c>
      <c r="Z689">
        <f t="shared" si="25"/>
        <v>18</v>
      </c>
    </row>
    <row r="690" spans="1:26" ht="43.2" x14ac:dyDescent="0.3">
      <c r="A690">
        <v>1552</v>
      </c>
      <c r="B690" s="3" t="s">
        <v>1553</v>
      </c>
      <c r="C690" s="3" t="s">
        <v>5662</v>
      </c>
      <c r="D690">
        <v>4300</v>
      </c>
      <c r="E690">
        <v>2115</v>
      </c>
      <c r="F690" t="s">
        <v>8221</v>
      </c>
      <c r="G690" t="s">
        <v>8224</v>
      </c>
      <c r="H690" t="s">
        <v>8246</v>
      </c>
      <c r="I690">
        <v>1412135940</v>
      </c>
      <c r="J690" s="11">
        <f>(((I690/60)/60)/24)+DATE(1970,1,1)+(-8/24)</f>
        <v>41912.832638888889</v>
      </c>
      <c r="K690">
        <v>1410366708</v>
      </c>
      <c r="L690" s="11">
        <f>(((K690/60)/60)/24)+DATE(1970,1,1)+(-8/24)</f>
        <v>41892.355416666665</v>
      </c>
      <c r="M690" t="b">
        <v>0</v>
      </c>
      <c r="N690">
        <v>16</v>
      </c>
      <c r="O690" t="b">
        <v>0</v>
      </c>
      <c r="P690" t="s">
        <v>8289</v>
      </c>
      <c r="Q690" s="6">
        <f>E690/D690</f>
        <v>0.49186046511627907</v>
      </c>
      <c r="R690" s="7">
        <f>IFERROR(E690/N690,"N/A")</f>
        <v>132.1875</v>
      </c>
      <c r="S690" t="str">
        <f>LEFT(P690,SEARCH("/",P690,1)-1)</f>
        <v>photography</v>
      </c>
      <c r="T690" t="str">
        <f>RIGHT(P690,(LEN(P690)-SEARCH("/",P690)))</f>
        <v>nature</v>
      </c>
      <c r="Y690">
        <f t="shared" si="24"/>
        <v>12</v>
      </c>
      <c r="Z690">
        <f t="shared" si="25"/>
        <v>18</v>
      </c>
    </row>
    <row r="691" spans="1:26" ht="43.2" x14ac:dyDescent="0.3">
      <c r="A691">
        <v>215</v>
      </c>
      <c r="B691" s="3" t="s">
        <v>217</v>
      </c>
      <c r="C691" s="3" t="s">
        <v>4325</v>
      </c>
      <c r="D691">
        <v>4400</v>
      </c>
      <c r="E691">
        <v>10</v>
      </c>
      <c r="F691" t="s">
        <v>8221</v>
      </c>
      <c r="G691" t="s">
        <v>8225</v>
      </c>
      <c r="H691" t="s">
        <v>8247</v>
      </c>
      <c r="I691">
        <v>1455753540</v>
      </c>
      <c r="J691" s="11">
        <f>(((I691/60)/60)/24)+DATE(1970,1,1)+(-8/24)</f>
        <v>42417.665972222218</v>
      </c>
      <c r="K691">
        <v>1452058282</v>
      </c>
      <c r="L691" s="11">
        <f>(((K691/60)/60)/24)+DATE(1970,1,1)+(-8/24)</f>
        <v>42374.896782407406</v>
      </c>
      <c r="M691" t="b">
        <v>0</v>
      </c>
      <c r="N691">
        <v>1</v>
      </c>
      <c r="O691" t="b">
        <v>0</v>
      </c>
      <c r="P691" t="s">
        <v>8268</v>
      </c>
      <c r="Q691" s="6">
        <f>E691/D691</f>
        <v>2.2727272727272726E-3</v>
      </c>
      <c r="R691" s="7">
        <f>IFERROR(E691/N691,"N/A")</f>
        <v>10</v>
      </c>
      <c r="S691" t="str">
        <f>LEFT(P691,SEARCH("/",P691,1)-1)</f>
        <v>film &amp; video</v>
      </c>
      <c r="T691" t="str">
        <f>RIGHT(P691,(LEN(P691)-SEARCH("/",P691)))</f>
        <v>drama</v>
      </c>
      <c r="Y691">
        <f t="shared" si="24"/>
        <v>13</v>
      </c>
      <c r="Z691">
        <f t="shared" si="25"/>
        <v>18</v>
      </c>
    </row>
    <row r="692" spans="1:26" ht="43.2" x14ac:dyDescent="0.3">
      <c r="A692">
        <v>1415</v>
      </c>
      <c r="B692" s="3" t="s">
        <v>1416</v>
      </c>
      <c r="C692" s="3" t="s">
        <v>5525</v>
      </c>
      <c r="D692">
        <v>4400</v>
      </c>
      <c r="E692">
        <v>800</v>
      </c>
      <c r="F692" t="s">
        <v>8221</v>
      </c>
      <c r="G692" t="s">
        <v>8224</v>
      </c>
      <c r="H692" t="s">
        <v>8246</v>
      </c>
      <c r="I692">
        <v>1439741591</v>
      </c>
      <c r="J692" s="11">
        <f>(((I692/60)/60)/24)+DATE(1970,1,1)+(-8/24)</f>
        <v>42232.342488425922</v>
      </c>
      <c r="K692">
        <v>1436285591</v>
      </c>
      <c r="L692" s="11">
        <f>(((K692/60)/60)/24)+DATE(1970,1,1)+(-8/24)</f>
        <v>42192.342488425922</v>
      </c>
      <c r="M692" t="b">
        <v>0</v>
      </c>
      <c r="N692">
        <v>9</v>
      </c>
      <c r="O692" t="b">
        <v>0</v>
      </c>
      <c r="P692" t="s">
        <v>8287</v>
      </c>
      <c r="Q692" s="6">
        <f>E692/D692</f>
        <v>0.18181818181818182</v>
      </c>
      <c r="R692" s="7">
        <f>IFERROR(E692/N692,"N/A")</f>
        <v>88.888888888888886</v>
      </c>
      <c r="S692" t="str">
        <f>LEFT(P692,SEARCH("/",P692,1)-1)</f>
        <v>publishing</v>
      </c>
      <c r="T692" t="str">
        <f>RIGHT(P692,(LEN(P692)-SEARCH("/",P692)))</f>
        <v>translations</v>
      </c>
      <c r="Y692">
        <f t="shared" si="24"/>
        <v>11</v>
      </c>
      <c r="Z692">
        <f t="shared" si="25"/>
        <v>23</v>
      </c>
    </row>
    <row r="693" spans="1:26" x14ac:dyDescent="0.3">
      <c r="A693">
        <v>497</v>
      </c>
      <c r="B693" s="3" t="s">
        <v>498</v>
      </c>
      <c r="C693" s="3" t="s">
        <v>4607</v>
      </c>
      <c r="D693">
        <v>4480</v>
      </c>
      <c r="E693">
        <v>30</v>
      </c>
      <c r="F693" t="s">
        <v>8221</v>
      </c>
      <c r="G693" t="s">
        <v>8224</v>
      </c>
      <c r="H693" t="s">
        <v>8246</v>
      </c>
      <c r="I693">
        <v>1419483600</v>
      </c>
      <c r="J693" s="11">
        <f>(((I693/60)/60)/24)+DATE(1970,1,1)+(-8/24)</f>
        <v>41997.874999999993</v>
      </c>
      <c r="K693">
        <v>1414889665</v>
      </c>
      <c r="L693" s="11">
        <f>(((K693/60)/60)/24)+DATE(1970,1,1)+(-8/24)</f>
        <v>41944.704456018517</v>
      </c>
      <c r="M693" t="b">
        <v>0</v>
      </c>
      <c r="N693">
        <v>3</v>
      </c>
      <c r="O693" t="b">
        <v>0</v>
      </c>
      <c r="P693" t="s">
        <v>8270</v>
      </c>
      <c r="Q693" s="6">
        <f>E693/D693</f>
        <v>6.6964285714285711E-3</v>
      </c>
      <c r="R693" s="7">
        <f>IFERROR(E693/N693,"N/A")</f>
        <v>10</v>
      </c>
      <c r="S693" t="str">
        <f>LEFT(P693,SEARCH("/",P693,1)-1)</f>
        <v>film &amp; video</v>
      </c>
      <c r="T693" t="str">
        <f>RIGHT(P693,(LEN(P693)-SEARCH("/",P693)))</f>
        <v>animation</v>
      </c>
      <c r="Y693">
        <f t="shared" si="24"/>
        <v>13</v>
      </c>
      <c r="Z693">
        <f t="shared" si="25"/>
        <v>22</v>
      </c>
    </row>
    <row r="694" spans="1:26" ht="43.2" x14ac:dyDescent="0.3">
      <c r="A694">
        <v>2851</v>
      </c>
      <c r="B694" s="3" t="s">
        <v>2851</v>
      </c>
      <c r="C694" s="3" t="s">
        <v>6961</v>
      </c>
      <c r="D694">
        <v>4500</v>
      </c>
      <c r="E694">
        <v>0</v>
      </c>
      <c r="F694" t="s">
        <v>8221</v>
      </c>
      <c r="G694" t="s">
        <v>8241</v>
      </c>
      <c r="H694" t="s">
        <v>8249</v>
      </c>
      <c r="I694">
        <v>1454109420</v>
      </c>
      <c r="J694" s="11">
        <f>(((I694/60)/60)/24)+DATE(1970,1,1)+(-8/24)</f>
        <v>42398.636805555558</v>
      </c>
      <c r="K694">
        <v>1453334629</v>
      </c>
      <c r="L694" s="11">
        <f>(((K694/60)/60)/24)+DATE(1970,1,1)+(-8/24)</f>
        <v>42389.669317129628</v>
      </c>
      <c r="M694" t="b">
        <v>0</v>
      </c>
      <c r="N694">
        <v>0</v>
      </c>
      <c r="O694" t="b">
        <v>0</v>
      </c>
      <c r="P694" t="s">
        <v>8271</v>
      </c>
      <c r="Q694" s="6">
        <f>E694/D694</f>
        <v>0</v>
      </c>
      <c r="R694" s="7" t="str">
        <f>IFERROR(E694/N694,"N/A")</f>
        <v>N/A</v>
      </c>
      <c r="S694" t="str">
        <f>LEFT(P694,SEARCH("/",P694,1)-1)</f>
        <v>theater</v>
      </c>
      <c r="T694" t="str">
        <f>RIGHT(P694,(LEN(P694)-SEARCH("/",P694)))</f>
        <v>plays</v>
      </c>
      <c r="Y694">
        <f t="shared" si="24"/>
        <v>8</v>
      </c>
      <c r="Z694">
        <f t="shared" si="25"/>
        <v>13</v>
      </c>
    </row>
    <row r="695" spans="1:26" ht="43.2" x14ac:dyDescent="0.3">
      <c r="A695">
        <v>1734</v>
      </c>
      <c r="B695" s="3" t="s">
        <v>1735</v>
      </c>
      <c r="C695" s="3" t="s">
        <v>5844</v>
      </c>
      <c r="D695">
        <v>4500</v>
      </c>
      <c r="E695">
        <v>1</v>
      </c>
      <c r="F695" t="s">
        <v>8221</v>
      </c>
      <c r="G695" t="s">
        <v>8224</v>
      </c>
      <c r="H695" t="s">
        <v>8246</v>
      </c>
      <c r="I695">
        <v>1431046356</v>
      </c>
      <c r="J695" s="11">
        <f>(((I695/60)/60)/24)+DATE(1970,1,1)+(-8/24)</f>
        <v>42131.703194444439</v>
      </c>
      <c r="K695">
        <v>1428454356</v>
      </c>
      <c r="L695" s="11">
        <f>(((K695/60)/60)/24)+DATE(1970,1,1)+(-8/24)</f>
        <v>42101.703194444439</v>
      </c>
      <c r="M695" t="b">
        <v>0</v>
      </c>
      <c r="N695">
        <v>1</v>
      </c>
      <c r="O695" t="b">
        <v>0</v>
      </c>
      <c r="P695" t="s">
        <v>8293</v>
      </c>
      <c r="Q695" s="6">
        <f>E695/D695</f>
        <v>2.2222222222222223E-4</v>
      </c>
      <c r="R695" s="7">
        <f>IFERROR(E695/N695,"N/A")</f>
        <v>1</v>
      </c>
      <c r="S695" t="str">
        <f>LEFT(P695,SEARCH("/",P695,1)-1)</f>
        <v>music</v>
      </c>
      <c r="T695" t="str">
        <f>RIGHT(P695,(LEN(P695)-SEARCH("/",P695)))</f>
        <v>faith</v>
      </c>
      <c r="Y695">
        <f t="shared" si="24"/>
        <v>6</v>
      </c>
      <c r="Z695">
        <f t="shared" si="25"/>
        <v>11</v>
      </c>
    </row>
    <row r="696" spans="1:26" ht="43.2" x14ac:dyDescent="0.3">
      <c r="A696">
        <v>541</v>
      </c>
      <c r="B696" s="3" t="s">
        <v>542</v>
      </c>
      <c r="C696" s="3" t="s">
        <v>4651</v>
      </c>
      <c r="D696">
        <v>4500</v>
      </c>
      <c r="E696">
        <v>25</v>
      </c>
      <c r="F696" t="s">
        <v>8221</v>
      </c>
      <c r="G696" t="s">
        <v>8224</v>
      </c>
      <c r="H696" t="s">
        <v>8246</v>
      </c>
      <c r="I696">
        <v>1446080834</v>
      </c>
      <c r="J696" s="11">
        <f>(((I696/60)/60)/24)+DATE(1970,1,1)+(-8/24)</f>
        <v>42305.713356481479</v>
      </c>
      <c r="K696">
        <v>1443488834</v>
      </c>
      <c r="L696" s="11">
        <f>(((K696/60)/60)/24)+DATE(1970,1,1)+(-8/24)</f>
        <v>42275.713356481479</v>
      </c>
      <c r="M696" t="b">
        <v>0</v>
      </c>
      <c r="N696">
        <v>1</v>
      </c>
      <c r="O696" t="b">
        <v>0</v>
      </c>
      <c r="P696" t="s">
        <v>8272</v>
      </c>
      <c r="Q696" s="6">
        <f>E696/D696</f>
        <v>5.5555555555555558E-3</v>
      </c>
      <c r="R696" s="7">
        <f>IFERROR(E696/N696,"N/A")</f>
        <v>25</v>
      </c>
      <c r="S696" t="str">
        <f>LEFT(P696,SEARCH("/",P696,1)-1)</f>
        <v>technology</v>
      </c>
      <c r="T696" t="str">
        <f>RIGHT(P696,(LEN(P696)-SEARCH("/",P696)))</f>
        <v>web</v>
      </c>
      <c r="Y696">
        <f t="shared" si="24"/>
        <v>11</v>
      </c>
      <c r="Z696">
        <f t="shared" si="25"/>
        <v>14</v>
      </c>
    </row>
    <row r="697" spans="1:26" ht="57.6" x14ac:dyDescent="0.3">
      <c r="A697">
        <v>4099</v>
      </c>
      <c r="B697" s="3" t="s">
        <v>4095</v>
      </c>
      <c r="C697" s="3" t="s">
        <v>8202</v>
      </c>
      <c r="D697">
        <v>4500</v>
      </c>
      <c r="E697">
        <v>50</v>
      </c>
      <c r="F697" t="s">
        <v>8221</v>
      </c>
      <c r="G697" t="s">
        <v>8224</v>
      </c>
      <c r="H697" t="s">
        <v>8246</v>
      </c>
      <c r="I697">
        <v>1472847873</v>
      </c>
      <c r="J697" s="11">
        <f>(((I697/60)/60)/24)+DATE(1970,1,1)+(-8/24)</f>
        <v>42615.517048611109</v>
      </c>
      <c r="K697">
        <v>1468959873</v>
      </c>
      <c r="L697" s="11">
        <f>(((K697/60)/60)/24)+DATE(1970,1,1)+(-8/24)</f>
        <v>42570.517048611109</v>
      </c>
      <c r="M697" t="b">
        <v>0</v>
      </c>
      <c r="N697">
        <v>1</v>
      </c>
      <c r="O697" t="b">
        <v>0</v>
      </c>
      <c r="P697" t="s">
        <v>8271</v>
      </c>
      <c r="Q697" s="6">
        <f>E697/D697</f>
        <v>1.1111111111111112E-2</v>
      </c>
      <c r="R697" s="7">
        <f>IFERROR(E697/N697,"N/A")</f>
        <v>50</v>
      </c>
      <c r="S697" t="str">
        <f>LEFT(P697,SEARCH("/",P697,1)-1)</f>
        <v>theater</v>
      </c>
      <c r="T697" t="str">
        <f>RIGHT(P697,(LEN(P697)-SEARCH("/",P697)))</f>
        <v>plays</v>
      </c>
      <c r="Y697">
        <f t="shared" si="24"/>
        <v>8</v>
      </c>
      <c r="Z697">
        <f t="shared" si="25"/>
        <v>13</v>
      </c>
    </row>
    <row r="698" spans="1:26" ht="43.2" x14ac:dyDescent="0.3">
      <c r="A698">
        <v>1417</v>
      </c>
      <c r="B698" s="3" t="s">
        <v>1418</v>
      </c>
      <c r="C698" s="3" t="s">
        <v>5527</v>
      </c>
      <c r="D698">
        <v>4500</v>
      </c>
      <c r="E698">
        <v>55</v>
      </c>
      <c r="F698" t="s">
        <v>8221</v>
      </c>
      <c r="G698" t="s">
        <v>8224</v>
      </c>
      <c r="H698" t="s">
        <v>8246</v>
      </c>
      <c r="I698">
        <v>1442315460</v>
      </c>
      <c r="J698" s="11">
        <f>(((I698/60)/60)/24)+DATE(1970,1,1)+(-8/24)</f>
        <v>42262.132638888892</v>
      </c>
      <c r="K698">
        <v>1439696174</v>
      </c>
      <c r="L698" s="11">
        <f>(((K698/60)/60)/24)+DATE(1970,1,1)+(-8/24)</f>
        <v>42231.816828703704</v>
      </c>
      <c r="M698" t="b">
        <v>0</v>
      </c>
      <c r="N698">
        <v>2</v>
      </c>
      <c r="O698" t="b">
        <v>0</v>
      </c>
      <c r="P698" t="s">
        <v>8287</v>
      </c>
      <c r="Q698" s="6">
        <f>E698/D698</f>
        <v>1.2222222222222223E-2</v>
      </c>
      <c r="R698" s="7">
        <f>IFERROR(E698/N698,"N/A")</f>
        <v>27.5</v>
      </c>
      <c r="S698" t="str">
        <f>LEFT(P698,SEARCH("/",P698,1)-1)</f>
        <v>publishing</v>
      </c>
      <c r="T698" t="str">
        <f>RIGHT(P698,(LEN(P698)-SEARCH("/",P698)))</f>
        <v>translations</v>
      </c>
      <c r="Y698">
        <f t="shared" si="24"/>
        <v>11</v>
      </c>
      <c r="Z698">
        <f t="shared" si="25"/>
        <v>23</v>
      </c>
    </row>
    <row r="699" spans="1:26" ht="43.2" x14ac:dyDescent="0.3">
      <c r="A699">
        <v>861</v>
      </c>
      <c r="B699" s="3" t="s">
        <v>862</v>
      </c>
      <c r="C699" s="3" t="s">
        <v>4971</v>
      </c>
      <c r="D699">
        <v>4500</v>
      </c>
      <c r="E699">
        <v>101</v>
      </c>
      <c r="F699" t="s">
        <v>8221</v>
      </c>
      <c r="G699" t="s">
        <v>8224</v>
      </c>
      <c r="H699" t="s">
        <v>8246</v>
      </c>
      <c r="I699">
        <v>1474067404</v>
      </c>
      <c r="J699" s="11">
        <f>(((I699/60)/60)/24)+DATE(1970,1,1)+(-8/24)</f>
        <v>42629.631990740738</v>
      </c>
      <c r="K699">
        <v>1471475404</v>
      </c>
      <c r="L699" s="11">
        <f>(((K699/60)/60)/24)+DATE(1970,1,1)+(-8/24)</f>
        <v>42599.631990740738</v>
      </c>
      <c r="M699" t="b">
        <v>0</v>
      </c>
      <c r="N699">
        <v>2</v>
      </c>
      <c r="O699" t="b">
        <v>0</v>
      </c>
      <c r="P699" t="s">
        <v>8278</v>
      </c>
      <c r="Q699" s="6">
        <f>E699/D699</f>
        <v>2.2444444444444444E-2</v>
      </c>
      <c r="R699" s="7">
        <f>IFERROR(E699/N699,"N/A")</f>
        <v>50.5</v>
      </c>
      <c r="S699" t="str">
        <f>LEFT(P699,SEARCH("/",P699,1)-1)</f>
        <v>music</v>
      </c>
      <c r="T699" t="str">
        <f>RIGHT(P699,(LEN(P699)-SEARCH("/",P699)))</f>
        <v>jazz</v>
      </c>
      <c r="Y699">
        <f t="shared" si="24"/>
        <v>6</v>
      </c>
      <c r="Z699">
        <f t="shared" si="25"/>
        <v>10</v>
      </c>
    </row>
    <row r="700" spans="1:26" ht="43.2" x14ac:dyDescent="0.3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 s="11">
        <f>(((I700/60)/60)/24)+DATE(1970,1,1)+(-8/24)</f>
        <v>42108.346817129634</v>
      </c>
      <c r="K700">
        <v>1425143965</v>
      </c>
      <c r="L700" s="11">
        <f>(((K700/60)/60)/24)+DATE(1970,1,1)+(-8/24)</f>
        <v>42063.388483796291</v>
      </c>
      <c r="M700" t="b">
        <v>0</v>
      </c>
      <c r="N700">
        <v>2</v>
      </c>
      <c r="O700" t="b">
        <v>0</v>
      </c>
      <c r="P700" t="s">
        <v>8272</v>
      </c>
      <c r="Q700" s="6">
        <f>E700/D700</f>
        <v>2.5000000000000001E-3</v>
      </c>
      <c r="R700" s="7">
        <f>IFERROR(E700/N700,"N/A")</f>
        <v>50</v>
      </c>
      <c r="S700" t="str">
        <f>LEFT(P700,SEARCH("/",P700,1)-1)</f>
        <v>technology</v>
      </c>
      <c r="T700" t="str">
        <f>RIGHT(P700,(LEN(P700)-SEARCH("/",P700)))</f>
        <v>web</v>
      </c>
      <c r="Y700">
        <f t="shared" si="24"/>
        <v>11</v>
      </c>
      <c r="Z700">
        <f t="shared" si="25"/>
        <v>14</v>
      </c>
    </row>
    <row r="701" spans="1:26" ht="43.2" x14ac:dyDescent="0.3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 s="11">
        <f>(((I701/60)/60)/24)+DATE(1970,1,1)+(-8/24)</f>
        <v>42509.008344907408</v>
      </c>
      <c r="K701">
        <v>1458461521</v>
      </c>
      <c r="L701" s="11">
        <f>(((K701/60)/60)/24)+DATE(1970,1,1)+(-8/24)</f>
        <v>42449.008344907408</v>
      </c>
      <c r="M701" t="b">
        <v>0</v>
      </c>
      <c r="N701">
        <v>4</v>
      </c>
      <c r="O701" t="b">
        <v>0</v>
      </c>
      <c r="P701" t="s">
        <v>8284</v>
      </c>
      <c r="Q701" s="6">
        <f>E701/D701</f>
        <v>2.5000000000000001E-3</v>
      </c>
      <c r="R701" s="7">
        <f>IFERROR(E701/N701,"N/A")</f>
        <v>62.5</v>
      </c>
      <c r="S701" t="str">
        <f>LEFT(P701,SEARCH("/",P701,1)-1)</f>
        <v>food</v>
      </c>
      <c r="T701" t="str">
        <f>RIGHT(P701,(LEN(P701)-SEARCH("/",P701)))</f>
        <v>food trucks</v>
      </c>
      <c r="Y701">
        <f t="shared" si="24"/>
        <v>5</v>
      </c>
      <c r="Z701">
        <f t="shared" si="25"/>
        <v>16</v>
      </c>
    </row>
    <row r="702" spans="1:26" ht="43.2" x14ac:dyDescent="0.3">
      <c r="A702">
        <v>1118</v>
      </c>
      <c r="B702" s="3" t="s">
        <v>1119</v>
      </c>
      <c r="C702" s="3" t="s">
        <v>5228</v>
      </c>
      <c r="D702">
        <v>4500</v>
      </c>
      <c r="E702">
        <v>109</v>
      </c>
      <c r="F702" t="s">
        <v>8221</v>
      </c>
      <c r="G702" t="s">
        <v>8226</v>
      </c>
      <c r="H702" t="s">
        <v>8248</v>
      </c>
      <c r="I702">
        <v>1396666779</v>
      </c>
      <c r="J702" s="11">
        <f>(((I702/60)/60)/24)+DATE(1970,1,1)+(-8/24)</f>
        <v>41733.79142361111</v>
      </c>
      <c r="K702">
        <v>1394078379</v>
      </c>
      <c r="L702" s="11">
        <f>(((K702/60)/60)/24)+DATE(1970,1,1)+(-8/24)</f>
        <v>41703.833090277774</v>
      </c>
      <c r="M702" t="b">
        <v>0</v>
      </c>
      <c r="N702">
        <v>3</v>
      </c>
      <c r="O702" t="b">
        <v>0</v>
      </c>
      <c r="P702" t="s">
        <v>8282</v>
      </c>
      <c r="Q702" s="6">
        <f>E702/D702</f>
        <v>2.4222222222222221E-2</v>
      </c>
      <c r="R702" s="7">
        <f>IFERROR(E702/N702,"N/A")</f>
        <v>36.333333333333336</v>
      </c>
      <c r="S702" t="str">
        <f>LEFT(P702,SEARCH("/",P702,1)-1)</f>
        <v>games</v>
      </c>
      <c r="T702" t="str">
        <f>RIGHT(P702,(LEN(P702)-SEARCH("/",P702)))</f>
        <v>video games</v>
      </c>
      <c r="Y702">
        <f t="shared" si="24"/>
        <v>6</v>
      </c>
      <c r="Z702">
        <f t="shared" si="25"/>
        <v>17</v>
      </c>
    </row>
    <row r="703" spans="1:26" ht="43.2" x14ac:dyDescent="0.3">
      <c r="A703">
        <v>2752</v>
      </c>
      <c r="B703" s="3" t="s">
        <v>2752</v>
      </c>
      <c r="C703" s="3" t="s">
        <v>6862</v>
      </c>
      <c r="D703">
        <v>4800</v>
      </c>
      <c r="E703">
        <v>550</v>
      </c>
      <c r="F703" t="s">
        <v>8221</v>
      </c>
      <c r="G703" t="s">
        <v>8224</v>
      </c>
      <c r="H703" t="s">
        <v>8246</v>
      </c>
      <c r="I703">
        <v>1324232504</v>
      </c>
      <c r="J703" s="11">
        <f>(((I703/60)/60)/24)+DATE(1970,1,1)+(-8/24)</f>
        <v>40895.431759259256</v>
      </c>
      <c r="K703">
        <v>1320776504</v>
      </c>
      <c r="L703" s="11">
        <f>(((K703/60)/60)/24)+DATE(1970,1,1)+(-8/24)</f>
        <v>40855.431759259256</v>
      </c>
      <c r="M703" t="b">
        <v>0</v>
      </c>
      <c r="N703">
        <v>14</v>
      </c>
      <c r="O703" t="b">
        <v>0</v>
      </c>
      <c r="P703" t="s">
        <v>8304</v>
      </c>
      <c r="Q703" s="6">
        <f>E703/D703</f>
        <v>0.11458333333333333</v>
      </c>
      <c r="R703" s="7">
        <f>IFERROR(E703/N703,"N/A")</f>
        <v>39.285714285714285</v>
      </c>
      <c r="S703" t="str">
        <f>LEFT(P703,SEARCH("/",P703,1)-1)</f>
        <v>publishing</v>
      </c>
      <c r="T703" t="str">
        <f>RIGHT(P703,(LEN(P703)-SEARCH("/",P703)))</f>
        <v>children's books</v>
      </c>
      <c r="Y703">
        <f t="shared" si="24"/>
        <v>11</v>
      </c>
      <c r="Z703">
        <f t="shared" si="25"/>
        <v>27</v>
      </c>
    </row>
    <row r="704" spans="1:26" ht="43.2" x14ac:dyDescent="0.3">
      <c r="A704">
        <v>1777</v>
      </c>
      <c r="B704" s="3" t="s">
        <v>1778</v>
      </c>
      <c r="C704" s="3" t="s">
        <v>5887</v>
      </c>
      <c r="D704">
        <v>4800</v>
      </c>
      <c r="E704">
        <v>651</v>
      </c>
      <c r="F704" t="s">
        <v>8221</v>
      </c>
      <c r="G704" t="s">
        <v>8233</v>
      </c>
      <c r="H704" t="s">
        <v>8249</v>
      </c>
      <c r="I704">
        <v>1424421253</v>
      </c>
      <c r="J704" s="11">
        <f>(((I704/60)/60)/24)+DATE(1970,1,1)+(-8/24)</f>
        <v>42055.02376157407</v>
      </c>
      <c r="K704">
        <v>1421829253</v>
      </c>
      <c r="L704" s="11">
        <f>(((K704/60)/60)/24)+DATE(1970,1,1)+(-8/24)</f>
        <v>42025.02376157407</v>
      </c>
      <c r="M704" t="b">
        <v>1</v>
      </c>
      <c r="N704">
        <v>10</v>
      </c>
      <c r="O704" t="b">
        <v>0</v>
      </c>
      <c r="P704" t="s">
        <v>8285</v>
      </c>
      <c r="Q704" s="6">
        <f>E704/D704</f>
        <v>0.135625</v>
      </c>
      <c r="R704" s="7">
        <f>IFERROR(E704/N704,"N/A")</f>
        <v>65.099999999999994</v>
      </c>
      <c r="S704" t="str">
        <f>LEFT(P704,SEARCH("/",P704,1)-1)</f>
        <v>photography</v>
      </c>
      <c r="T704" t="str">
        <f>RIGHT(P704,(LEN(P704)-SEARCH("/",P704)))</f>
        <v>photobooks</v>
      </c>
      <c r="Y704">
        <f t="shared" si="24"/>
        <v>12</v>
      </c>
      <c r="Z704">
        <f t="shared" si="25"/>
        <v>22</v>
      </c>
    </row>
    <row r="705" spans="1:26" ht="43.2" x14ac:dyDescent="0.3">
      <c r="A705">
        <v>1444</v>
      </c>
      <c r="B705" s="3" t="s">
        <v>1445</v>
      </c>
      <c r="C705" s="3" t="s">
        <v>5554</v>
      </c>
      <c r="D705">
        <v>4950</v>
      </c>
      <c r="E705">
        <v>0</v>
      </c>
      <c r="F705" t="s">
        <v>8221</v>
      </c>
      <c r="G705" t="s">
        <v>8236</v>
      </c>
      <c r="H705" t="s">
        <v>8249</v>
      </c>
      <c r="I705">
        <v>1442091462</v>
      </c>
      <c r="J705" s="11">
        <f>(((I705/60)/60)/24)+DATE(1970,1,1)+(-8/24)</f>
        <v>42259.540069444447</v>
      </c>
      <c r="K705">
        <v>1436907462</v>
      </c>
      <c r="L705" s="11">
        <f>(((K705/60)/60)/24)+DATE(1970,1,1)+(-8/24)</f>
        <v>42199.540069444447</v>
      </c>
      <c r="M705" t="b">
        <v>0</v>
      </c>
      <c r="N705">
        <v>0</v>
      </c>
      <c r="O705" t="b">
        <v>0</v>
      </c>
      <c r="P705" t="s">
        <v>8287</v>
      </c>
      <c r="Q705" s="6">
        <f>E705/D705</f>
        <v>0</v>
      </c>
      <c r="R705" s="7" t="str">
        <f>IFERROR(E705/N705,"N/A")</f>
        <v>N/A</v>
      </c>
      <c r="S705" t="str">
        <f>LEFT(P705,SEARCH("/",P705,1)-1)</f>
        <v>publishing</v>
      </c>
      <c r="T705" t="str">
        <f>RIGHT(P705,(LEN(P705)-SEARCH("/",P705)))</f>
        <v>translations</v>
      </c>
      <c r="Y705">
        <f t="shared" si="24"/>
        <v>11</v>
      </c>
      <c r="Z705">
        <f t="shared" si="25"/>
        <v>23</v>
      </c>
    </row>
    <row r="706" spans="1:26" ht="43.2" x14ac:dyDescent="0.3">
      <c r="A706">
        <v>160</v>
      </c>
      <c r="B706" s="3" t="s">
        <v>162</v>
      </c>
      <c r="C706" s="3" t="s">
        <v>4270</v>
      </c>
      <c r="D706">
        <v>5000</v>
      </c>
      <c r="E706">
        <v>0</v>
      </c>
      <c r="F706" t="s">
        <v>8221</v>
      </c>
      <c r="G706" t="s">
        <v>8224</v>
      </c>
      <c r="H706" t="s">
        <v>8246</v>
      </c>
      <c r="I706">
        <v>1439675691</v>
      </c>
      <c r="J706" s="11">
        <f>(((I706/60)/60)/24)+DATE(1970,1,1)+(-8/24)</f>
        <v>42231.579756944448</v>
      </c>
      <c r="K706">
        <v>1434491691</v>
      </c>
      <c r="L706" s="11">
        <f>(((K706/60)/60)/24)+DATE(1970,1,1)+(-8/24)</f>
        <v>42171.579756944448</v>
      </c>
      <c r="M706" t="b">
        <v>0</v>
      </c>
      <c r="N706">
        <v>0</v>
      </c>
      <c r="O706" t="b">
        <v>0</v>
      </c>
      <c r="P706" t="s">
        <v>8268</v>
      </c>
      <c r="Q706" s="6">
        <f>E706/D706</f>
        <v>0</v>
      </c>
      <c r="R706" s="7" t="str">
        <f>IFERROR(E706/N706,"N/A")</f>
        <v>N/A</v>
      </c>
      <c r="S706" t="str">
        <f>LEFT(P706,SEARCH("/",P706,1)-1)</f>
        <v>film &amp; video</v>
      </c>
      <c r="T706" t="str">
        <f>RIGHT(P706,(LEN(P706)-SEARCH("/",P706)))</f>
        <v>drama</v>
      </c>
      <c r="Y706">
        <f t="shared" si="24"/>
        <v>13</v>
      </c>
      <c r="Z706">
        <f t="shared" si="25"/>
        <v>18</v>
      </c>
    </row>
    <row r="707" spans="1:26" ht="43.2" x14ac:dyDescent="0.3">
      <c r="A707">
        <v>186</v>
      </c>
      <c r="B707" s="3" t="s">
        <v>188</v>
      </c>
      <c r="C707" s="3" t="s">
        <v>4296</v>
      </c>
      <c r="D707">
        <v>5000</v>
      </c>
      <c r="E707">
        <v>0</v>
      </c>
      <c r="F707" t="s">
        <v>8221</v>
      </c>
      <c r="G707" t="s">
        <v>8224</v>
      </c>
      <c r="H707" t="s">
        <v>8246</v>
      </c>
      <c r="I707">
        <v>1488571200</v>
      </c>
      <c r="J707" s="11">
        <f>(((I707/60)/60)/24)+DATE(1970,1,1)+(-8/24)</f>
        <v>42797.499999999993</v>
      </c>
      <c r="K707">
        <v>1485977434</v>
      </c>
      <c r="L707" s="11">
        <f>(((K707/60)/60)/24)+DATE(1970,1,1)+(-8/24)</f>
        <v>42767.479560185187</v>
      </c>
      <c r="M707" t="b">
        <v>0</v>
      </c>
      <c r="N707">
        <v>0</v>
      </c>
      <c r="O707" t="b">
        <v>0</v>
      </c>
      <c r="P707" t="s">
        <v>8268</v>
      </c>
      <c r="Q707" s="6">
        <f>E707/D707</f>
        <v>0</v>
      </c>
      <c r="R707" s="7" t="str">
        <f>IFERROR(E707/N707,"N/A")</f>
        <v>N/A</v>
      </c>
      <c r="S707" t="str">
        <f>LEFT(P707,SEARCH("/",P707,1)-1)</f>
        <v>film &amp; video</v>
      </c>
      <c r="T707" t="str">
        <f>RIGHT(P707,(LEN(P707)-SEARCH("/",P707)))</f>
        <v>drama</v>
      </c>
      <c r="Y707">
        <f t="shared" ref="Y707:Y770" si="26">SEARCH("/",P707)</f>
        <v>13</v>
      </c>
      <c r="Z707">
        <f t="shared" ref="Z707:Z770" si="27">LEN(P707)</f>
        <v>18</v>
      </c>
    </row>
    <row r="708" spans="1:26" ht="57.6" x14ac:dyDescent="0.3">
      <c r="A708">
        <v>429</v>
      </c>
      <c r="B708" s="3" t="s">
        <v>430</v>
      </c>
      <c r="C708" s="3" t="s">
        <v>4539</v>
      </c>
      <c r="D708">
        <v>5000</v>
      </c>
      <c r="E708">
        <v>0</v>
      </c>
      <c r="F708" t="s">
        <v>8221</v>
      </c>
      <c r="G708" t="s">
        <v>8224</v>
      </c>
      <c r="H708" t="s">
        <v>8246</v>
      </c>
      <c r="I708">
        <v>1259297940</v>
      </c>
      <c r="J708" s="11">
        <f>(((I708/60)/60)/24)+DATE(1970,1,1)+(-8/24)</f>
        <v>40143.874305555553</v>
      </c>
      <c r="K708">
        <v>1252964282</v>
      </c>
      <c r="L708" s="11">
        <f>(((K708/60)/60)/24)+DATE(1970,1,1)+(-8/24)</f>
        <v>40070.568078703705</v>
      </c>
      <c r="M708" t="b">
        <v>0</v>
      </c>
      <c r="N708">
        <v>0</v>
      </c>
      <c r="O708" t="b">
        <v>0</v>
      </c>
      <c r="P708" t="s">
        <v>8270</v>
      </c>
      <c r="Q708" s="6">
        <f>E708/D708</f>
        <v>0</v>
      </c>
      <c r="R708" s="7" t="str">
        <f>IFERROR(E708/N708,"N/A")</f>
        <v>N/A</v>
      </c>
      <c r="S708" t="str">
        <f>LEFT(P708,SEARCH("/",P708,1)-1)</f>
        <v>film &amp; video</v>
      </c>
      <c r="T708" t="str">
        <f>RIGHT(P708,(LEN(P708)-SEARCH("/",P708)))</f>
        <v>animation</v>
      </c>
      <c r="Y708">
        <f t="shared" si="26"/>
        <v>13</v>
      </c>
      <c r="Z708">
        <f t="shared" si="27"/>
        <v>22</v>
      </c>
    </row>
    <row r="709" spans="1:26" ht="28.8" x14ac:dyDescent="0.3">
      <c r="A709">
        <v>516</v>
      </c>
      <c r="B709" s="3" t="s">
        <v>517</v>
      </c>
      <c r="C709" s="3" t="s">
        <v>4626</v>
      </c>
      <c r="D709">
        <v>5000</v>
      </c>
      <c r="E709">
        <v>0</v>
      </c>
      <c r="F709" t="s">
        <v>8221</v>
      </c>
      <c r="G709" t="s">
        <v>8225</v>
      </c>
      <c r="H709" t="s">
        <v>8247</v>
      </c>
      <c r="I709">
        <v>1432752080</v>
      </c>
      <c r="J709" s="11">
        <f>(((I709/60)/60)/24)+DATE(1970,1,1)+(-8/24)</f>
        <v>42151.445370370369</v>
      </c>
      <c r="K709">
        <v>1427568080</v>
      </c>
      <c r="L709" s="11">
        <f>(((K709/60)/60)/24)+DATE(1970,1,1)+(-8/24)</f>
        <v>42091.445370370369</v>
      </c>
      <c r="M709" t="b">
        <v>0</v>
      </c>
      <c r="N709">
        <v>0</v>
      </c>
      <c r="O709" t="b">
        <v>0</v>
      </c>
      <c r="P709" t="s">
        <v>8270</v>
      </c>
      <c r="Q709" s="6">
        <f>E709/D709</f>
        <v>0</v>
      </c>
      <c r="R709" s="7" t="str">
        <f>IFERROR(E709/N709,"N/A")</f>
        <v>N/A</v>
      </c>
      <c r="S709" t="str">
        <f>LEFT(P709,SEARCH("/",P709,1)-1)</f>
        <v>film &amp; video</v>
      </c>
      <c r="T709" t="str">
        <f>RIGHT(P709,(LEN(P709)-SEARCH("/",P709)))</f>
        <v>animation</v>
      </c>
      <c r="Y709">
        <f t="shared" si="26"/>
        <v>13</v>
      </c>
      <c r="Z709">
        <f t="shared" si="27"/>
        <v>22</v>
      </c>
    </row>
    <row r="710" spans="1:26" ht="43.2" x14ac:dyDescent="0.3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 s="11">
        <f>(((I710/60)/60)/24)+DATE(1970,1,1)+(-8/24)</f>
        <v>42117.545578703699</v>
      </c>
      <c r="K710">
        <v>1427231138</v>
      </c>
      <c r="L710" s="11">
        <f>(((K710/60)/60)/24)+DATE(1970,1,1)+(-8/24)</f>
        <v>42087.545578703699</v>
      </c>
      <c r="M710" t="b">
        <v>0</v>
      </c>
      <c r="N710">
        <v>2</v>
      </c>
      <c r="O710" t="b">
        <v>0</v>
      </c>
      <c r="P710" t="s">
        <v>8284</v>
      </c>
      <c r="Q710" s="6">
        <f>E710/D710</f>
        <v>2.6666666666666666E-3</v>
      </c>
      <c r="R710" s="7">
        <f>IFERROR(E710/N710,"N/A")</f>
        <v>60</v>
      </c>
      <c r="S710" t="str">
        <f>LEFT(P710,SEARCH("/",P710,1)-1)</f>
        <v>food</v>
      </c>
      <c r="T710" t="str">
        <f>RIGHT(P710,(LEN(P710)-SEARCH("/",P710)))</f>
        <v>food trucks</v>
      </c>
      <c r="Y710">
        <f t="shared" si="26"/>
        <v>5</v>
      </c>
      <c r="Z710">
        <f t="shared" si="27"/>
        <v>16</v>
      </c>
    </row>
    <row r="711" spans="1:26" ht="43.2" x14ac:dyDescent="0.3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 s="11">
        <f>(((I711/60)/60)/24)+DATE(1970,1,1)+(-8/24)</f>
        <v>42426.578379629624</v>
      </c>
      <c r="K711">
        <v>1453931572</v>
      </c>
      <c r="L711" s="11">
        <f>(((K711/60)/60)/24)+DATE(1970,1,1)+(-8/24)</f>
        <v>42396.578379629624</v>
      </c>
      <c r="M711" t="b">
        <v>0</v>
      </c>
      <c r="N711">
        <v>2</v>
      </c>
      <c r="O711" t="b">
        <v>0</v>
      </c>
      <c r="P711" t="s">
        <v>8267</v>
      </c>
      <c r="Q711" s="6">
        <f>E711/D711</f>
        <v>2.671118530884808E-3</v>
      </c>
      <c r="R711" s="7">
        <f>IFERROR(E711/N711,"N/A")</f>
        <v>4</v>
      </c>
      <c r="S711" t="str">
        <f>LEFT(P711,SEARCH("/",P711,1)-1)</f>
        <v>film &amp; video</v>
      </c>
      <c r="T711" t="str">
        <f>RIGHT(P711,(LEN(P711)-SEARCH("/",P711)))</f>
        <v>science fiction</v>
      </c>
      <c r="Y711">
        <f t="shared" si="26"/>
        <v>13</v>
      </c>
      <c r="Z711">
        <f t="shared" si="27"/>
        <v>28</v>
      </c>
    </row>
    <row r="712" spans="1:26" ht="43.2" x14ac:dyDescent="0.3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 s="11">
        <f>(((I712/60)/60)/24)+DATE(1970,1,1)+(-8/24)</f>
        <v>42732.475868055553</v>
      </c>
      <c r="K712">
        <v>1480361115</v>
      </c>
      <c r="L712" s="11">
        <f>(((K712/60)/60)/24)+DATE(1970,1,1)+(-8/24)</f>
        <v>42702.475868055553</v>
      </c>
      <c r="M712" t="b">
        <v>0</v>
      </c>
      <c r="N712">
        <v>1</v>
      </c>
      <c r="O712" t="b">
        <v>0</v>
      </c>
      <c r="P712" t="s">
        <v>8273</v>
      </c>
      <c r="Q712" s="6">
        <f>E712/D712</f>
        <v>2.6737967914438501E-3</v>
      </c>
      <c r="R712" s="7">
        <f>IFERROR(E712/N712,"N/A")</f>
        <v>250</v>
      </c>
      <c r="S712" t="str">
        <f>LEFT(P712,SEARCH("/",P712,1)-1)</f>
        <v>technology</v>
      </c>
      <c r="T712" t="str">
        <f>RIGHT(P712,(LEN(P712)-SEARCH("/",P712)))</f>
        <v>wearables</v>
      </c>
      <c r="Y712">
        <f t="shared" si="26"/>
        <v>11</v>
      </c>
      <c r="Z712">
        <f t="shared" si="27"/>
        <v>20</v>
      </c>
    </row>
    <row r="713" spans="1:26" ht="43.2" x14ac:dyDescent="0.3">
      <c r="A713">
        <v>764</v>
      </c>
      <c r="B713" s="3" t="s">
        <v>765</v>
      </c>
      <c r="C713" s="3" t="s">
        <v>4874</v>
      </c>
      <c r="D713">
        <v>5000</v>
      </c>
      <c r="E713">
        <v>0</v>
      </c>
      <c r="F713" t="s">
        <v>8221</v>
      </c>
      <c r="G713" t="s">
        <v>8224</v>
      </c>
      <c r="H713" t="s">
        <v>8246</v>
      </c>
      <c r="I713">
        <v>1441858161</v>
      </c>
      <c r="J713" s="11">
        <f>(((I713/60)/60)/24)+DATE(1970,1,1)+(-8/24)</f>
        <v>42256.839826388888</v>
      </c>
      <c r="K713">
        <v>1439266161</v>
      </c>
      <c r="L713" s="11">
        <f>(((K713/60)/60)/24)+DATE(1970,1,1)+(-8/24)</f>
        <v>42226.839826388888</v>
      </c>
      <c r="M713" t="b">
        <v>0</v>
      </c>
      <c r="N713">
        <v>0</v>
      </c>
      <c r="O713" t="b">
        <v>0</v>
      </c>
      <c r="P713" t="s">
        <v>8275</v>
      </c>
      <c r="Q713" s="6">
        <f>E713/D713</f>
        <v>0</v>
      </c>
      <c r="R713" s="7" t="str">
        <f>IFERROR(E713/N713,"N/A")</f>
        <v>N/A</v>
      </c>
      <c r="S713" t="str">
        <f>LEFT(P713,SEARCH("/",P713,1)-1)</f>
        <v>publishing</v>
      </c>
      <c r="T713" t="str">
        <f>RIGHT(P713,(LEN(P713)-SEARCH("/",P713)))</f>
        <v>fiction</v>
      </c>
      <c r="Y713">
        <f t="shared" si="26"/>
        <v>11</v>
      </c>
      <c r="Z713">
        <f t="shared" si="27"/>
        <v>18</v>
      </c>
    </row>
    <row r="714" spans="1:26" ht="43.2" x14ac:dyDescent="0.3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 s="11">
        <f>(((I714/60)/60)/24)+DATE(1970,1,1)+(-8/24)</f>
        <v>41940.583333333328</v>
      </c>
      <c r="K714">
        <v>1411411564</v>
      </c>
      <c r="L714" s="11">
        <f>(((K714/60)/60)/24)+DATE(1970,1,1)+(-8/24)</f>
        <v>41904.448657407404</v>
      </c>
      <c r="M714" t="b">
        <v>0</v>
      </c>
      <c r="N714">
        <v>6</v>
      </c>
      <c r="O714" t="b">
        <v>0</v>
      </c>
      <c r="P714" t="s">
        <v>8267</v>
      </c>
      <c r="Q714" s="6">
        <f>E714/D714</f>
        <v>2.7454545454545453E-3</v>
      </c>
      <c r="R714" s="7">
        <f>IFERROR(E714/N714,"N/A")</f>
        <v>25.166666666666668</v>
      </c>
      <c r="S714" t="str">
        <f>LEFT(P714,SEARCH("/",P714,1)-1)</f>
        <v>film &amp; video</v>
      </c>
      <c r="T714" t="str">
        <f>RIGHT(P714,(LEN(P714)-SEARCH("/",P714)))</f>
        <v>science fiction</v>
      </c>
      <c r="Y714">
        <f t="shared" si="26"/>
        <v>13</v>
      </c>
      <c r="Z714">
        <f t="shared" si="27"/>
        <v>28</v>
      </c>
    </row>
    <row r="715" spans="1:26" ht="57.6" x14ac:dyDescent="0.3">
      <c r="A715">
        <v>875</v>
      </c>
      <c r="B715" s="3" t="s">
        <v>876</v>
      </c>
      <c r="C715" s="3" t="s">
        <v>4985</v>
      </c>
      <c r="D715">
        <v>5000</v>
      </c>
      <c r="E715">
        <v>0</v>
      </c>
      <c r="F715" t="s">
        <v>8221</v>
      </c>
      <c r="G715" t="s">
        <v>8224</v>
      </c>
      <c r="H715" t="s">
        <v>8246</v>
      </c>
      <c r="I715">
        <v>1442856131</v>
      </c>
      <c r="J715" s="11">
        <f>(((I715/60)/60)/24)+DATE(1970,1,1)+(-8/24)</f>
        <v>42268.390405092585</v>
      </c>
      <c r="K715">
        <v>1441128131</v>
      </c>
      <c r="L715" s="11">
        <f>(((K715/60)/60)/24)+DATE(1970,1,1)+(-8/24)</f>
        <v>42248.390405092585</v>
      </c>
      <c r="M715" t="b">
        <v>0</v>
      </c>
      <c r="N715">
        <v>0</v>
      </c>
      <c r="O715" t="b">
        <v>0</v>
      </c>
      <c r="P715" t="s">
        <v>8278</v>
      </c>
      <c r="Q715" s="6">
        <f>E715/D715</f>
        <v>0</v>
      </c>
      <c r="R715" s="7" t="str">
        <f>IFERROR(E715/N715,"N/A")</f>
        <v>N/A</v>
      </c>
      <c r="S715" t="str">
        <f>LEFT(P715,SEARCH("/",P715,1)-1)</f>
        <v>music</v>
      </c>
      <c r="T715" t="str">
        <f>RIGHT(P715,(LEN(P715)-SEARCH("/",P715)))</f>
        <v>jazz</v>
      </c>
      <c r="Y715">
        <f t="shared" si="26"/>
        <v>6</v>
      </c>
      <c r="Z715">
        <f t="shared" si="27"/>
        <v>10</v>
      </c>
    </row>
    <row r="716" spans="1:26" ht="57.6" x14ac:dyDescent="0.3">
      <c r="A716">
        <v>988</v>
      </c>
      <c r="B716" s="3" t="s">
        <v>989</v>
      </c>
      <c r="C716" s="3" t="s">
        <v>5098</v>
      </c>
      <c r="D716">
        <v>5000</v>
      </c>
      <c r="E716">
        <v>0</v>
      </c>
      <c r="F716" t="s">
        <v>8221</v>
      </c>
      <c r="G716" t="s">
        <v>8237</v>
      </c>
      <c r="H716" t="s">
        <v>8249</v>
      </c>
      <c r="I716">
        <v>1475310825</v>
      </c>
      <c r="J716" s="11">
        <f>(((I716/60)/60)/24)+DATE(1970,1,1)+(-8/24)</f>
        <v>42644.023437499993</v>
      </c>
      <c r="K716">
        <v>1472718825</v>
      </c>
      <c r="L716" s="11">
        <f>(((K716/60)/60)/24)+DATE(1970,1,1)+(-8/24)</f>
        <v>42614.023437499993</v>
      </c>
      <c r="M716" t="b">
        <v>0</v>
      </c>
      <c r="N716">
        <v>0</v>
      </c>
      <c r="O716" t="b">
        <v>0</v>
      </c>
      <c r="P716" t="s">
        <v>8273</v>
      </c>
      <c r="Q716" s="6">
        <f>E716/D716</f>
        <v>0</v>
      </c>
      <c r="R716" s="7" t="str">
        <f>IFERROR(E716/N716,"N/A")</f>
        <v>N/A</v>
      </c>
      <c r="S716" t="str">
        <f>LEFT(P716,SEARCH("/",P716,1)-1)</f>
        <v>technology</v>
      </c>
      <c r="T716" t="str">
        <f>RIGHT(P716,(LEN(P716)-SEARCH("/",P716)))</f>
        <v>wearables</v>
      </c>
      <c r="Y716">
        <f t="shared" si="26"/>
        <v>11</v>
      </c>
      <c r="Z716">
        <f t="shared" si="27"/>
        <v>20</v>
      </c>
    </row>
    <row r="717" spans="1:26" ht="43.2" x14ac:dyDescent="0.3">
      <c r="A717">
        <v>1140</v>
      </c>
      <c r="B717" s="3" t="s">
        <v>1141</v>
      </c>
      <c r="C717" s="3" t="s">
        <v>5250</v>
      </c>
      <c r="D717">
        <v>5000</v>
      </c>
      <c r="E717">
        <v>0</v>
      </c>
      <c r="F717" t="s">
        <v>8221</v>
      </c>
      <c r="G717" t="s">
        <v>8225</v>
      </c>
      <c r="H717" t="s">
        <v>8247</v>
      </c>
      <c r="I717">
        <v>1438859121</v>
      </c>
      <c r="J717" s="11">
        <f>(((I717/60)/60)/24)+DATE(1970,1,1)+(-8/24)</f>
        <v>42222.128715277773</v>
      </c>
      <c r="K717">
        <v>1436267121</v>
      </c>
      <c r="L717" s="11">
        <f>(((K717/60)/60)/24)+DATE(1970,1,1)+(-8/24)</f>
        <v>42192.128715277773</v>
      </c>
      <c r="M717" t="b">
        <v>0</v>
      </c>
      <c r="N717">
        <v>0</v>
      </c>
      <c r="O717" t="b">
        <v>0</v>
      </c>
      <c r="P717" t="s">
        <v>8283</v>
      </c>
      <c r="Q717" s="6">
        <f>E717/D717</f>
        <v>0</v>
      </c>
      <c r="R717" s="7" t="str">
        <f>IFERROR(E717/N717,"N/A")</f>
        <v>N/A</v>
      </c>
      <c r="S717" t="str">
        <f>LEFT(P717,SEARCH("/",P717,1)-1)</f>
        <v>games</v>
      </c>
      <c r="T717" t="str">
        <f>RIGHT(P717,(LEN(P717)-SEARCH("/",P717)))</f>
        <v>mobile games</v>
      </c>
      <c r="Y717">
        <f t="shared" si="26"/>
        <v>6</v>
      </c>
      <c r="Z717">
        <f t="shared" si="27"/>
        <v>18</v>
      </c>
    </row>
    <row r="718" spans="1:26" ht="43.2" x14ac:dyDescent="0.3">
      <c r="A718">
        <v>1489</v>
      </c>
      <c r="B718" s="3" t="s">
        <v>1490</v>
      </c>
      <c r="C718" s="3" t="s">
        <v>5599</v>
      </c>
      <c r="D718">
        <v>5000</v>
      </c>
      <c r="E718">
        <v>0</v>
      </c>
      <c r="F718" t="s">
        <v>8221</v>
      </c>
      <c r="G718" t="s">
        <v>8224</v>
      </c>
      <c r="H718" t="s">
        <v>8246</v>
      </c>
      <c r="I718">
        <v>1352994052</v>
      </c>
      <c r="J718" s="11">
        <f>(((I718/60)/60)/24)+DATE(1970,1,1)+(-8/24)</f>
        <v>41228.320046296292</v>
      </c>
      <c r="K718">
        <v>1350398452</v>
      </c>
      <c r="L718" s="11">
        <f>(((K718/60)/60)/24)+DATE(1970,1,1)+(-8/24)</f>
        <v>41198.278379629628</v>
      </c>
      <c r="M718" t="b">
        <v>0</v>
      </c>
      <c r="N718">
        <v>0</v>
      </c>
      <c r="O718" t="b">
        <v>0</v>
      </c>
      <c r="P718" t="s">
        <v>8275</v>
      </c>
      <c r="Q718" s="6">
        <f>E718/D718</f>
        <v>0</v>
      </c>
      <c r="R718" s="7" t="str">
        <f>IFERROR(E718/N718,"N/A")</f>
        <v>N/A</v>
      </c>
      <c r="S718" t="str">
        <f>LEFT(P718,SEARCH("/",P718,1)-1)</f>
        <v>publishing</v>
      </c>
      <c r="T718" t="str">
        <f>RIGHT(P718,(LEN(P718)-SEARCH("/",P718)))</f>
        <v>fiction</v>
      </c>
      <c r="Y718">
        <f t="shared" si="26"/>
        <v>11</v>
      </c>
      <c r="Z718">
        <f t="shared" si="27"/>
        <v>18</v>
      </c>
    </row>
    <row r="719" spans="1:26" ht="57.6" x14ac:dyDescent="0.3">
      <c r="A719">
        <v>1712</v>
      </c>
      <c r="B719" s="3" t="s">
        <v>1713</v>
      </c>
      <c r="C719" s="3" t="s">
        <v>5822</v>
      </c>
      <c r="D719">
        <v>5000</v>
      </c>
      <c r="E719">
        <v>0</v>
      </c>
      <c r="F719" t="s">
        <v>8221</v>
      </c>
      <c r="G719" t="s">
        <v>8224</v>
      </c>
      <c r="H719" t="s">
        <v>8246</v>
      </c>
      <c r="I719">
        <v>1435701353</v>
      </c>
      <c r="J719" s="11">
        <f>(((I719/60)/60)/24)+DATE(1970,1,1)+(-8/24)</f>
        <v>42185.580474537033</v>
      </c>
      <c r="K719">
        <v>1430517353</v>
      </c>
      <c r="L719" s="11">
        <f>(((K719/60)/60)/24)+DATE(1970,1,1)+(-8/24)</f>
        <v>42125.580474537033</v>
      </c>
      <c r="M719" t="b">
        <v>0</v>
      </c>
      <c r="N719">
        <v>0</v>
      </c>
      <c r="O719" t="b">
        <v>0</v>
      </c>
      <c r="P719" t="s">
        <v>8293</v>
      </c>
      <c r="Q719" s="6">
        <f>E719/D719</f>
        <v>0</v>
      </c>
      <c r="R719" s="7" t="str">
        <f>IFERROR(E719/N719,"N/A")</f>
        <v>N/A</v>
      </c>
      <c r="S719" t="str">
        <f>LEFT(P719,SEARCH("/",P719,1)-1)</f>
        <v>music</v>
      </c>
      <c r="T719" t="str">
        <f>RIGHT(P719,(LEN(P719)-SEARCH("/",P719)))</f>
        <v>faith</v>
      </c>
      <c r="Y719">
        <f t="shared" si="26"/>
        <v>6</v>
      </c>
      <c r="Z719">
        <f t="shared" si="27"/>
        <v>11</v>
      </c>
    </row>
    <row r="720" spans="1:26" ht="43.2" x14ac:dyDescent="0.3">
      <c r="A720">
        <v>1721</v>
      </c>
      <c r="B720" s="3" t="s">
        <v>1722</v>
      </c>
      <c r="C720" s="3" t="s">
        <v>5831</v>
      </c>
      <c r="D720">
        <v>5000</v>
      </c>
      <c r="E720">
        <v>0</v>
      </c>
      <c r="F720" t="s">
        <v>8221</v>
      </c>
      <c r="G720" t="s">
        <v>8224</v>
      </c>
      <c r="H720" t="s">
        <v>8246</v>
      </c>
      <c r="I720">
        <v>1449831863</v>
      </c>
      <c r="J720" s="11">
        <f>(((I720/60)/60)/24)+DATE(1970,1,1)+(-8/24)</f>
        <v>42349.12804398148</v>
      </c>
      <c r="K720">
        <v>1447239863</v>
      </c>
      <c r="L720" s="11">
        <f>(((K720/60)/60)/24)+DATE(1970,1,1)+(-8/24)</f>
        <v>42319.12804398148</v>
      </c>
      <c r="M720" t="b">
        <v>0</v>
      </c>
      <c r="N720">
        <v>0</v>
      </c>
      <c r="O720" t="b">
        <v>0</v>
      </c>
      <c r="P720" t="s">
        <v>8293</v>
      </c>
      <c r="Q720" s="6">
        <f>E720/D720</f>
        <v>0</v>
      </c>
      <c r="R720" s="7" t="str">
        <f>IFERROR(E720/N720,"N/A")</f>
        <v>N/A</v>
      </c>
      <c r="S720" t="str">
        <f>LEFT(P720,SEARCH("/",P720,1)-1)</f>
        <v>music</v>
      </c>
      <c r="T720" t="str">
        <f>RIGHT(P720,(LEN(P720)-SEARCH("/",P720)))</f>
        <v>faith</v>
      </c>
      <c r="Y720">
        <f t="shared" si="26"/>
        <v>6</v>
      </c>
      <c r="Z720">
        <f t="shared" si="27"/>
        <v>11</v>
      </c>
    </row>
    <row r="721" spans="1:26" ht="43.2" x14ac:dyDescent="0.3">
      <c r="A721">
        <v>2518</v>
      </c>
      <c r="B721" s="3" t="s">
        <v>2518</v>
      </c>
      <c r="C721" s="3" t="s">
        <v>6628</v>
      </c>
      <c r="D721">
        <v>5000</v>
      </c>
      <c r="E721">
        <v>0</v>
      </c>
      <c r="F721" t="s">
        <v>8221</v>
      </c>
      <c r="G721" t="s">
        <v>8224</v>
      </c>
      <c r="H721" t="s">
        <v>8246</v>
      </c>
      <c r="I721">
        <v>1415899228</v>
      </c>
      <c r="J721" s="11">
        <f>(((I721/60)/60)/24)+DATE(1970,1,1)+(-8/24)</f>
        <v>41956.38921296296</v>
      </c>
      <c r="K721">
        <v>1413303628</v>
      </c>
      <c r="L721" s="11">
        <f>(((K721/60)/60)/24)+DATE(1970,1,1)+(-8/24)</f>
        <v>41926.347546296296</v>
      </c>
      <c r="M721" t="b">
        <v>0</v>
      </c>
      <c r="N721">
        <v>0</v>
      </c>
      <c r="O721" t="b">
        <v>0</v>
      </c>
      <c r="P721" t="s">
        <v>8299</v>
      </c>
      <c r="Q721" s="6">
        <f>E721/D721</f>
        <v>0</v>
      </c>
      <c r="R721" s="7" t="str">
        <f>IFERROR(E721/N721,"N/A")</f>
        <v>N/A</v>
      </c>
      <c r="S721" t="str">
        <f>LEFT(P721,SEARCH("/",P721,1)-1)</f>
        <v>food</v>
      </c>
      <c r="T721" t="str">
        <f>RIGHT(P721,(LEN(P721)-SEARCH("/",P721)))</f>
        <v>restaurants</v>
      </c>
      <c r="Y721">
        <f t="shared" si="26"/>
        <v>5</v>
      </c>
      <c r="Z721">
        <f t="shared" si="27"/>
        <v>16</v>
      </c>
    </row>
    <row r="722" spans="1:26" ht="43.2" x14ac:dyDescent="0.3">
      <c r="A722">
        <v>2760</v>
      </c>
      <c r="B722" s="3" t="s">
        <v>2760</v>
      </c>
      <c r="C722" s="3" t="s">
        <v>6870</v>
      </c>
      <c r="D722">
        <v>5000</v>
      </c>
      <c r="E722">
        <v>0</v>
      </c>
      <c r="F722" t="s">
        <v>8221</v>
      </c>
      <c r="G722" t="s">
        <v>8225</v>
      </c>
      <c r="H722" t="s">
        <v>8247</v>
      </c>
      <c r="I722">
        <v>1371726258</v>
      </c>
      <c r="J722" s="11">
        <f>(((I722/60)/60)/24)+DATE(1970,1,1)+(-8/24)</f>
        <v>41445.127986111111</v>
      </c>
      <c r="K722">
        <v>1369134258</v>
      </c>
      <c r="L722" s="11">
        <f>(((K722/60)/60)/24)+DATE(1970,1,1)+(-8/24)</f>
        <v>41415.127986111111</v>
      </c>
      <c r="M722" t="b">
        <v>0</v>
      </c>
      <c r="N722">
        <v>0</v>
      </c>
      <c r="O722" t="b">
        <v>0</v>
      </c>
      <c r="P722" t="s">
        <v>8304</v>
      </c>
      <c r="Q722" s="6">
        <f>E722/D722</f>
        <v>0</v>
      </c>
      <c r="R722" s="7" t="str">
        <f>IFERROR(E722/N722,"N/A")</f>
        <v>N/A</v>
      </c>
      <c r="S722" t="str">
        <f>LEFT(P722,SEARCH("/",P722,1)-1)</f>
        <v>publishing</v>
      </c>
      <c r="T722" t="str">
        <f>RIGHT(P722,(LEN(P722)-SEARCH("/",P722)))</f>
        <v>children's books</v>
      </c>
      <c r="Y722">
        <f t="shared" si="26"/>
        <v>11</v>
      </c>
      <c r="Z722">
        <f t="shared" si="27"/>
        <v>27</v>
      </c>
    </row>
    <row r="723" spans="1:26" ht="43.2" x14ac:dyDescent="0.3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 s="11">
        <f>(((I723/60)/60)/24)+DATE(1970,1,1)+(-8/24)</f>
        <v>42609.375104166662</v>
      </c>
      <c r="K723">
        <v>1469725209</v>
      </c>
      <c r="L723" s="11">
        <f>(((K723/60)/60)/24)+DATE(1970,1,1)+(-8/24)</f>
        <v>42579.375104166662</v>
      </c>
      <c r="M723" t="b">
        <v>0</v>
      </c>
      <c r="N723">
        <v>1</v>
      </c>
      <c r="O723" t="b">
        <v>0</v>
      </c>
      <c r="P723" t="s">
        <v>8281</v>
      </c>
      <c r="Q723" s="6">
        <f>E723/D723</f>
        <v>2.9411764705882353E-3</v>
      </c>
      <c r="R723" s="7">
        <f>IFERROR(E723/N723,"N/A")</f>
        <v>250</v>
      </c>
      <c r="S723" t="str">
        <f>LEFT(P723,SEARCH("/",P723,1)-1)</f>
        <v>journalism</v>
      </c>
      <c r="T723" t="str">
        <f>RIGHT(P723,(LEN(P723)-SEARCH("/",P723)))</f>
        <v>audio</v>
      </c>
      <c r="Y723">
        <f t="shared" si="26"/>
        <v>11</v>
      </c>
      <c r="Z723">
        <f t="shared" si="27"/>
        <v>16</v>
      </c>
    </row>
    <row r="724" spans="1:26" ht="43.2" x14ac:dyDescent="0.3">
      <c r="A724">
        <v>3206</v>
      </c>
      <c r="B724" s="3" t="s">
        <v>3206</v>
      </c>
      <c r="C724" s="3" t="s">
        <v>7316</v>
      </c>
      <c r="D724">
        <v>5000</v>
      </c>
      <c r="E724">
        <v>0</v>
      </c>
      <c r="F724" t="s">
        <v>8221</v>
      </c>
      <c r="G724" t="s">
        <v>8224</v>
      </c>
      <c r="H724" t="s">
        <v>8246</v>
      </c>
      <c r="I724">
        <v>1442644651</v>
      </c>
      <c r="J724" s="11">
        <f>(((I724/60)/60)/24)+DATE(1970,1,1)+(-8/24)</f>
        <v>42265.942719907405</v>
      </c>
      <c r="K724">
        <v>1440052651</v>
      </c>
      <c r="L724" s="11">
        <f>(((K724/60)/60)/24)+DATE(1970,1,1)+(-8/24)</f>
        <v>42235.942719907405</v>
      </c>
      <c r="M724" t="b">
        <v>0</v>
      </c>
      <c r="N724">
        <v>0</v>
      </c>
      <c r="O724" t="b">
        <v>0</v>
      </c>
      <c r="P724" t="s">
        <v>8305</v>
      </c>
      <c r="Q724" s="6">
        <f>E724/D724</f>
        <v>0</v>
      </c>
      <c r="R724" s="7" t="str">
        <f>IFERROR(E724/N724,"N/A")</f>
        <v>N/A</v>
      </c>
      <c r="S724" t="str">
        <f>LEFT(P724,SEARCH("/",P724,1)-1)</f>
        <v>theater</v>
      </c>
      <c r="T724" t="str">
        <f>RIGHT(P724,(LEN(P724)-SEARCH("/",P724)))</f>
        <v>musical</v>
      </c>
      <c r="Y724">
        <f t="shared" si="26"/>
        <v>8</v>
      </c>
      <c r="Z724">
        <f t="shared" si="27"/>
        <v>15</v>
      </c>
    </row>
    <row r="725" spans="1:26" ht="57.6" x14ac:dyDescent="0.3">
      <c r="A725">
        <v>3944</v>
      </c>
      <c r="B725" s="3" t="s">
        <v>3941</v>
      </c>
      <c r="C725" s="3" t="s">
        <v>8052</v>
      </c>
      <c r="D725">
        <v>5000</v>
      </c>
      <c r="E725">
        <v>0</v>
      </c>
      <c r="F725" t="s">
        <v>8221</v>
      </c>
      <c r="G725" t="s">
        <v>8224</v>
      </c>
      <c r="H725" t="s">
        <v>8246</v>
      </c>
      <c r="I725">
        <v>1440690875</v>
      </c>
      <c r="J725" s="11">
        <f>(((I725/60)/60)/24)+DATE(1970,1,1)+(-8/24)</f>
        <v>42243.329571759255</v>
      </c>
      <c r="K725">
        <v>1438098875</v>
      </c>
      <c r="L725" s="11">
        <f>(((K725/60)/60)/24)+DATE(1970,1,1)+(-8/24)</f>
        <v>42213.329571759255</v>
      </c>
      <c r="M725" t="b">
        <v>0</v>
      </c>
      <c r="N725">
        <v>0</v>
      </c>
      <c r="O725" t="b">
        <v>0</v>
      </c>
      <c r="P725" t="s">
        <v>8271</v>
      </c>
      <c r="Q725" s="6">
        <f>E725/D725</f>
        <v>0</v>
      </c>
      <c r="R725" s="7" t="str">
        <f>IFERROR(E725/N725,"N/A")</f>
        <v>N/A</v>
      </c>
      <c r="S725" t="str">
        <f>LEFT(P725,SEARCH("/",P725,1)-1)</f>
        <v>theater</v>
      </c>
      <c r="T725" t="str">
        <f>RIGHT(P725,(LEN(P725)-SEARCH("/",P725)))</f>
        <v>plays</v>
      </c>
      <c r="Y725">
        <f t="shared" si="26"/>
        <v>8</v>
      </c>
      <c r="Z725">
        <f t="shared" si="27"/>
        <v>13</v>
      </c>
    </row>
    <row r="726" spans="1:26" ht="43.2" x14ac:dyDescent="0.3">
      <c r="A726">
        <v>4031</v>
      </c>
      <c r="B726" s="3" t="s">
        <v>4027</v>
      </c>
      <c r="C726" s="3" t="s">
        <v>8136</v>
      </c>
      <c r="D726">
        <v>5000</v>
      </c>
      <c r="E726">
        <v>0</v>
      </c>
      <c r="F726" t="s">
        <v>8221</v>
      </c>
      <c r="G726" t="s">
        <v>8224</v>
      </c>
      <c r="H726" t="s">
        <v>8246</v>
      </c>
      <c r="I726">
        <v>1418914964</v>
      </c>
      <c r="J726" s="11">
        <f>(((I726/60)/60)/24)+DATE(1970,1,1)+(-8/24)</f>
        <v>41991.293564814812</v>
      </c>
      <c r="K726">
        <v>1414591364</v>
      </c>
      <c r="L726" s="11">
        <f>(((K726/60)/60)/24)+DATE(1970,1,1)+(-8/24)</f>
        <v>41941.251898148148</v>
      </c>
      <c r="M726" t="b">
        <v>0</v>
      </c>
      <c r="N726">
        <v>0</v>
      </c>
      <c r="O726" t="b">
        <v>0</v>
      </c>
      <c r="P726" t="s">
        <v>8271</v>
      </c>
      <c r="Q726" s="6">
        <f>E726/D726</f>
        <v>0</v>
      </c>
      <c r="R726" s="7" t="str">
        <f>IFERROR(E726/N726,"N/A")</f>
        <v>N/A</v>
      </c>
      <c r="S726" t="str">
        <f>LEFT(P726,SEARCH("/",P726,1)-1)</f>
        <v>theater</v>
      </c>
      <c r="T726" t="str">
        <f>RIGHT(P726,(LEN(P726)-SEARCH("/",P726)))</f>
        <v>plays</v>
      </c>
      <c r="Y726">
        <f t="shared" si="26"/>
        <v>8</v>
      </c>
      <c r="Z726">
        <f t="shared" si="27"/>
        <v>13</v>
      </c>
    </row>
    <row r="727" spans="1:26" ht="43.2" x14ac:dyDescent="0.3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 s="11">
        <f>(((I727/60)/60)/24)+DATE(1970,1,1)+(-8/24)</f>
        <v>42145.323206018518</v>
      </c>
      <c r="K727">
        <v>1429631125</v>
      </c>
      <c r="L727" s="11">
        <f>(((K727/60)/60)/24)+DATE(1970,1,1)+(-8/24)</f>
        <v>42115.323206018518</v>
      </c>
      <c r="M727" t="b">
        <v>0</v>
      </c>
      <c r="N727">
        <v>4</v>
      </c>
      <c r="O727" t="b">
        <v>0</v>
      </c>
      <c r="P727" t="s">
        <v>8273</v>
      </c>
      <c r="Q727" s="6">
        <f>E727/D727</f>
        <v>3.0285714285714286E-3</v>
      </c>
      <c r="R727" s="7">
        <f>IFERROR(E727/N727,"N/A")</f>
        <v>26.5</v>
      </c>
      <c r="S727" t="str">
        <f>LEFT(P727,SEARCH("/",P727,1)-1)</f>
        <v>technology</v>
      </c>
      <c r="T727" t="str">
        <f>RIGHT(P727,(LEN(P727)-SEARCH("/",P727)))</f>
        <v>wearables</v>
      </c>
      <c r="Y727">
        <f t="shared" si="26"/>
        <v>11</v>
      </c>
      <c r="Z727">
        <f t="shared" si="27"/>
        <v>20</v>
      </c>
    </row>
    <row r="728" spans="1:26" ht="43.2" x14ac:dyDescent="0.3">
      <c r="A728">
        <v>566</v>
      </c>
      <c r="B728" s="3" t="s">
        <v>567</v>
      </c>
      <c r="C728" s="3" t="s">
        <v>4676</v>
      </c>
      <c r="D728">
        <v>5000</v>
      </c>
      <c r="E728">
        <v>1</v>
      </c>
      <c r="F728" t="s">
        <v>8221</v>
      </c>
      <c r="G728" t="s">
        <v>8224</v>
      </c>
      <c r="H728" t="s">
        <v>8246</v>
      </c>
      <c r="I728">
        <v>1468513533</v>
      </c>
      <c r="J728" s="11">
        <f>(((I728/60)/60)/24)+DATE(1970,1,1)+(-8/24)</f>
        <v>42565.351076388884</v>
      </c>
      <c r="K728">
        <v>1465921533</v>
      </c>
      <c r="L728" s="11">
        <f>(((K728/60)/60)/24)+DATE(1970,1,1)+(-8/24)</f>
        <v>42535.351076388884</v>
      </c>
      <c r="M728" t="b">
        <v>0</v>
      </c>
      <c r="N728">
        <v>1</v>
      </c>
      <c r="O728" t="b">
        <v>0</v>
      </c>
      <c r="P728" t="s">
        <v>8272</v>
      </c>
      <c r="Q728" s="6">
        <f>E728/D728</f>
        <v>2.0000000000000001E-4</v>
      </c>
      <c r="R728" s="7">
        <f>IFERROR(E728/N728,"N/A")</f>
        <v>1</v>
      </c>
      <c r="S728" t="str">
        <f>LEFT(P728,SEARCH("/",P728,1)-1)</f>
        <v>technology</v>
      </c>
      <c r="T728" t="str">
        <f>RIGHT(P728,(LEN(P728)-SEARCH("/",P728)))</f>
        <v>web</v>
      </c>
      <c r="Y728">
        <f t="shared" si="26"/>
        <v>11</v>
      </c>
      <c r="Z728">
        <f t="shared" si="27"/>
        <v>14</v>
      </c>
    </row>
    <row r="729" spans="1:26" ht="43.2" x14ac:dyDescent="0.3">
      <c r="A729">
        <v>2146</v>
      </c>
      <c r="B729" s="3" t="s">
        <v>2147</v>
      </c>
      <c r="C729" s="3" t="s">
        <v>6256</v>
      </c>
      <c r="D729">
        <v>5000</v>
      </c>
      <c r="E729">
        <v>1</v>
      </c>
      <c r="F729" t="s">
        <v>8221</v>
      </c>
      <c r="G729" t="s">
        <v>8224</v>
      </c>
      <c r="H729" t="s">
        <v>8246</v>
      </c>
      <c r="I729">
        <v>1455207510</v>
      </c>
      <c r="J729" s="11">
        <f>(((I729/60)/60)/24)+DATE(1970,1,1)+(-8/24)</f>
        <v>42411.346180555549</v>
      </c>
      <c r="K729">
        <v>1453997910</v>
      </c>
      <c r="L729" s="11">
        <f>(((K729/60)/60)/24)+DATE(1970,1,1)+(-8/24)</f>
        <v>42397.346180555549</v>
      </c>
      <c r="M729" t="b">
        <v>0</v>
      </c>
      <c r="N729">
        <v>1</v>
      </c>
      <c r="O729" t="b">
        <v>0</v>
      </c>
      <c r="P729" t="s">
        <v>8282</v>
      </c>
      <c r="Q729" s="6">
        <f>E729/D729</f>
        <v>2.0000000000000001E-4</v>
      </c>
      <c r="R729" s="7">
        <f>IFERROR(E729/N729,"N/A")</f>
        <v>1</v>
      </c>
      <c r="S729" t="str">
        <f>LEFT(P729,SEARCH("/",P729,1)-1)</f>
        <v>games</v>
      </c>
      <c r="T729" t="str">
        <f>RIGHT(P729,(LEN(P729)-SEARCH("/",P729)))</f>
        <v>video games</v>
      </c>
      <c r="Y729">
        <f t="shared" si="26"/>
        <v>6</v>
      </c>
      <c r="Z729">
        <f t="shared" si="27"/>
        <v>17</v>
      </c>
    </row>
    <row r="730" spans="1:26" ht="57.6" x14ac:dyDescent="0.3">
      <c r="A730">
        <v>3856</v>
      </c>
      <c r="B730" s="3" t="s">
        <v>3853</v>
      </c>
      <c r="C730" s="3" t="s">
        <v>7965</v>
      </c>
      <c r="D730">
        <v>5000</v>
      </c>
      <c r="E730">
        <v>1</v>
      </c>
      <c r="F730" t="s">
        <v>8221</v>
      </c>
      <c r="G730" t="s">
        <v>8224</v>
      </c>
      <c r="H730" t="s">
        <v>8246</v>
      </c>
      <c r="I730">
        <v>1425833403</v>
      </c>
      <c r="J730" s="11">
        <f>(((I730/60)/60)/24)+DATE(1970,1,1)+(-8/24)</f>
        <v>42071.368090277778</v>
      </c>
      <c r="K730">
        <v>1423245003</v>
      </c>
      <c r="L730" s="11">
        <f>(((K730/60)/60)/24)+DATE(1970,1,1)+(-8/24)</f>
        <v>42041.409756944442</v>
      </c>
      <c r="M730" t="b">
        <v>0</v>
      </c>
      <c r="N730">
        <v>1</v>
      </c>
      <c r="O730" t="b">
        <v>0</v>
      </c>
      <c r="P730" t="s">
        <v>8271</v>
      </c>
      <c r="Q730" s="6">
        <f>E730/D730</f>
        <v>2.0000000000000001E-4</v>
      </c>
      <c r="R730" s="7">
        <f>IFERROR(E730/N730,"N/A")</f>
        <v>1</v>
      </c>
      <c r="S730" t="str">
        <f>LEFT(P730,SEARCH("/",P730,1)-1)</f>
        <v>theater</v>
      </c>
      <c r="T730" t="str">
        <f>RIGHT(P730,(LEN(P730)-SEARCH("/",P730)))</f>
        <v>plays</v>
      </c>
      <c r="Y730">
        <f t="shared" si="26"/>
        <v>8</v>
      </c>
      <c r="Z730">
        <f t="shared" si="27"/>
        <v>13</v>
      </c>
    </row>
    <row r="731" spans="1:26" ht="57.6" x14ac:dyDescent="0.3">
      <c r="A731">
        <v>4045</v>
      </c>
      <c r="B731" s="3" t="s">
        <v>4041</v>
      </c>
      <c r="C731" s="3" t="s">
        <v>8149</v>
      </c>
      <c r="D731">
        <v>5000</v>
      </c>
      <c r="E731">
        <v>1</v>
      </c>
      <c r="F731" t="s">
        <v>8221</v>
      </c>
      <c r="G731" t="s">
        <v>8226</v>
      </c>
      <c r="H731" t="s">
        <v>8248</v>
      </c>
      <c r="I731">
        <v>1408596589</v>
      </c>
      <c r="J731" s="11">
        <f>(((I731/60)/60)/24)+DATE(1970,1,1)+(-8/24)</f>
        <v>41871.867928240739</v>
      </c>
      <c r="K731">
        <v>1406004589</v>
      </c>
      <c r="L731" s="11">
        <f>(((K731/60)/60)/24)+DATE(1970,1,1)+(-8/24)</f>
        <v>41841.867928240739</v>
      </c>
      <c r="M731" t="b">
        <v>0</v>
      </c>
      <c r="N731">
        <v>1</v>
      </c>
      <c r="O731" t="b">
        <v>0</v>
      </c>
      <c r="P731" t="s">
        <v>8271</v>
      </c>
      <c r="Q731" s="6">
        <f>E731/D731</f>
        <v>2.0000000000000001E-4</v>
      </c>
      <c r="R731" s="7">
        <f>IFERROR(E731/N731,"N/A")</f>
        <v>1</v>
      </c>
      <c r="S731" t="str">
        <f>LEFT(P731,SEARCH("/",P731,1)-1)</f>
        <v>theater</v>
      </c>
      <c r="T731" t="str">
        <f>RIGHT(P731,(LEN(P731)-SEARCH("/",P731)))</f>
        <v>plays</v>
      </c>
      <c r="Y731">
        <f t="shared" si="26"/>
        <v>8</v>
      </c>
      <c r="Z731">
        <f t="shared" si="27"/>
        <v>13</v>
      </c>
    </row>
    <row r="732" spans="1:26" ht="43.2" x14ac:dyDescent="0.3">
      <c r="A732">
        <v>440</v>
      </c>
      <c r="B732" s="3" t="s">
        <v>441</v>
      </c>
      <c r="C732" s="3" t="s">
        <v>4550</v>
      </c>
      <c r="D732">
        <v>5000</v>
      </c>
      <c r="E732">
        <v>5</v>
      </c>
      <c r="F732" t="s">
        <v>8221</v>
      </c>
      <c r="G732" t="s">
        <v>8224</v>
      </c>
      <c r="H732" t="s">
        <v>8246</v>
      </c>
      <c r="I732">
        <v>1458859153</v>
      </c>
      <c r="J732" s="11">
        <f>(((I732/60)/60)/24)+DATE(1970,1,1)+(-8/24)</f>
        <v>42453.610567129632</v>
      </c>
      <c r="K732">
        <v>1456270753</v>
      </c>
      <c r="L732" s="11">
        <f>(((K732/60)/60)/24)+DATE(1970,1,1)+(-8/24)</f>
        <v>42423.652233796289</v>
      </c>
      <c r="M732" t="b">
        <v>0</v>
      </c>
      <c r="N732">
        <v>1</v>
      </c>
      <c r="O732" t="b">
        <v>0</v>
      </c>
      <c r="P732" t="s">
        <v>8270</v>
      </c>
      <c r="Q732" s="6">
        <f>E732/D732</f>
        <v>1E-3</v>
      </c>
      <c r="R732" s="7">
        <f>IFERROR(E732/N732,"N/A")</f>
        <v>5</v>
      </c>
      <c r="S732" t="str">
        <f>LEFT(P732,SEARCH("/",P732,1)-1)</f>
        <v>film &amp; video</v>
      </c>
      <c r="T732" t="str">
        <f>RIGHT(P732,(LEN(P732)-SEARCH("/",P732)))</f>
        <v>animation</v>
      </c>
      <c r="Y732">
        <f t="shared" si="26"/>
        <v>13</v>
      </c>
      <c r="Z732">
        <f t="shared" si="27"/>
        <v>22</v>
      </c>
    </row>
    <row r="733" spans="1:26" ht="43.2" x14ac:dyDescent="0.3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 s="11">
        <f>(((I733/60)/60)/24)+DATE(1970,1,1)+(-8/24)</f>
        <v>41990.855798611105</v>
      </c>
      <c r="K733">
        <v>1416285141</v>
      </c>
      <c r="L733" s="11">
        <f>(((K733/60)/60)/24)+DATE(1970,1,1)+(-8/24)</f>
        <v>41960.855798611105</v>
      </c>
      <c r="M733" t="b">
        <v>0</v>
      </c>
      <c r="N733">
        <v>4</v>
      </c>
      <c r="O733" t="b">
        <v>0</v>
      </c>
      <c r="P733" t="s">
        <v>8272</v>
      </c>
      <c r="Q733" s="6">
        <f>E733/D733</f>
        <v>3.2799999999999999E-3</v>
      </c>
      <c r="R733" s="7">
        <f>IFERROR(E733/N733,"N/A")</f>
        <v>20.5</v>
      </c>
      <c r="S733" t="str">
        <f>LEFT(P733,SEARCH("/",P733,1)-1)</f>
        <v>technology</v>
      </c>
      <c r="T733" t="str">
        <f>RIGHT(P733,(LEN(P733)-SEARCH("/",P733)))</f>
        <v>web</v>
      </c>
      <c r="Y733">
        <f t="shared" si="26"/>
        <v>11</v>
      </c>
      <c r="Z733">
        <f t="shared" si="27"/>
        <v>14</v>
      </c>
    </row>
    <row r="734" spans="1:26" ht="43.2" x14ac:dyDescent="0.3">
      <c r="A734">
        <v>1482</v>
      </c>
      <c r="B734" s="3" t="s">
        <v>1483</v>
      </c>
      <c r="C734" s="3" t="s">
        <v>5592</v>
      </c>
      <c r="D734">
        <v>5000</v>
      </c>
      <c r="E734">
        <v>5</v>
      </c>
      <c r="F734" t="s">
        <v>8221</v>
      </c>
      <c r="G734" t="s">
        <v>8224</v>
      </c>
      <c r="H734" t="s">
        <v>8246</v>
      </c>
      <c r="I734">
        <v>1347004260</v>
      </c>
      <c r="J734" s="11">
        <f>(((I734/60)/60)/24)+DATE(1970,1,1)+(-8/24)</f>
        <v>41158.993749999994</v>
      </c>
      <c r="K734">
        <v>1345062936</v>
      </c>
      <c r="L734" s="11">
        <f>(((K734/60)/60)/24)+DATE(1970,1,1)+(-8/24)</f>
        <v>41136.524722222224</v>
      </c>
      <c r="M734" t="b">
        <v>0</v>
      </c>
      <c r="N734">
        <v>1</v>
      </c>
      <c r="O734" t="b">
        <v>0</v>
      </c>
      <c r="P734" t="s">
        <v>8275</v>
      </c>
      <c r="Q734" s="6">
        <f>E734/D734</f>
        <v>1E-3</v>
      </c>
      <c r="R734" s="7">
        <f>IFERROR(E734/N734,"N/A")</f>
        <v>5</v>
      </c>
      <c r="S734" t="str">
        <f>LEFT(P734,SEARCH("/",P734,1)-1)</f>
        <v>publishing</v>
      </c>
      <c r="T734" t="str">
        <f>RIGHT(P734,(LEN(P734)-SEARCH("/",P734)))</f>
        <v>fiction</v>
      </c>
      <c r="Y734">
        <f t="shared" si="26"/>
        <v>11</v>
      </c>
      <c r="Z734">
        <f t="shared" si="27"/>
        <v>18</v>
      </c>
    </row>
    <row r="735" spans="1:26" ht="43.2" x14ac:dyDescent="0.3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 s="11">
        <f>(((I735/60)/60)/24)+DATE(1970,1,1)+(-8/24)</f>
        <v>41959.601597222216</v>
      </c>
      <c r="K735">
        <v>1414358778</v>
      </c>
      <c r="L735" s="11">
        <f>(((K735/60)/60)/24)+DATE(1970,1,1)+(-8/24)</f>
        <v>41938.559930555552</v>
      </c>
      <c r="M735" t="b">
        <v>0</v>
      </c>
      <c r="N735">
        <v>1</v>
      </c>
      <c r="O735" t="b">
        <v>0</v>
      </c>
      <c r="P735" t="s">
        <v>8267</v>
      </c>
      <c r="Q735" s="6">
        <f>E735/D735</f>
        <v>3.3333333333333335E-3</v>
      </c>
      <c r="R735" s="7">
        <f>IFERROR(E735/N735,"N/A")</f>
        <v>10</v>
      </c>
      <c r="S735" t="str">
        <f>LEFT(P735,SEARCH("/",P735,1)-1)</f>
        <v>film &amp; video</v>
      </c>
      <c r="T735" t="str">
        <f>RIGHT(P735,(LEN(P735)-SEARCH("/",P735)))</f>
        <v>science fiction</v>
      </c>
      <c r="Y735">
        <f t="shared" si="26"/>
        <v>13</v>
      </c>
      <c r="Z735">
        <f t="shared" si="27"/>
        <v>28</v>
      </c>
    </row>
    <row r="736" spans="1:26" ht="43.2" x14ac:dyDescent="0.3">
      <c r="A736">
        <v>3939</v>
      </c>
      <c r="B736" s="3" t="s">
        <v>3936</v>
      </c>
      <c r="C736" s="3" t="s">
        <v>8047</v>
      </c>
      <c r="D736">
        <v>5000</v>
      </c>
      <c r="E736">
        <v>5</v>
      </c>
      <c r="F736" t="s">
        <v>8221</v>
      </c>
      <c r="G736" t="s">
        <v>8226</v>
      </c>
      <c r="H736" t="s">
        <v>8248</v>
      </c>
      <c r="I736">
        <v>1412656200</v>
      </c>
      <c r="J736" s="11">
        <f>(((I736/60)/60)/24)+DATE(1970,1,1)+(-8/24)</f>
        <v>41918.854166666664</v>
      </c>
      <c r="K736">
        <v>1412328979</v>
      </c>
      <c r="L736" s="11">
        <f>(((K736/60)/60)/24)+DATE(1970,1,1)+(-8/24)</f>
        <v>41915.066886574074</v>
      </c>
      <c r="M736" t="b">
        <v>0</v>
      </c>
      <c r="N736">
        <v>1</v>
      </c>
      <c r="O736" t="b">
        <v>0</v>
      </c>
      <c r="P736" t="s">
        <v>8271</v>
      </c>
      <c r="Q736" s="6">
        <f>E736/D736</f>
        <v>1E-3</v>
      </c>
      <c r="R736" s="7">
        <f>IFERROR(E736/N736,"N/A")</f>
        <v>5</v>
      </c>
      <c r="S736" t="str">
        <f>LEFT(P736,SEARCH("/",P736,1)-1)</f>
        <v>theater</v>
      </c>
      <c r="T736" t="str">
        <f>RIGHT(P736,(LEN(P736)-SEARCH("/",P736)))</f>
        <v>plays</v>
      </c>
      <c r="Y736">
        <f t="shared" si="26"/>
        <v>8</v>
      </c>
      <c r="Z736">
        <f t="shared" si="27"/>
        <v>13</v>
      </c>
    </row>
    <row r="737" spans="1:26" ht="43.2" x14ac:dyDescent="0.3">
      <c r="A737">
        <v>1879</v>
      </c>
      <c r="B737" s="3" t="s">
        <v>1880</v>
      </c>
      <c r="C737" s="3" t="s">
        <v>5989</v>
      </c>
      <c r="D737">
        <v>5000</v>
      </c>
      <c r="E737">
        <v>6</v>
      </c>
      <c r="F737" t="s">
        <v>8221</v>
      </c>
      <c r="G737" t="s">
        <v>8227</v>
      </c>
      <c r="H737" t="s">
        <v>8249</v>
      </c>
      <c r="I737">
        <v>1457966129</v>
      </c>
      <c r="J737" s="11">
        <f>(((I737/60)/60)/24)+DATE(1970,1,1)+(-8/24)</f>
        <v>42443.274641203701</v>
      </c>
      <c r="K737">
        <v>1455377729</v>
      </c>
      <c r="L737" s="11">
        <f>(((K737/60)/60)/24)+DATE(1970,1,1)+(-8/24)</f>
        <v>42413.316307870373</v>
      </c>
      <c r="M737" t="b">
        <v>0</v>
      </c>
      <c r="N737">
        <v>2</v>
      </c>
      <c r="O737" t="b">
        <v>0</v>
      </c>
      <c r="P737" t="s">
        <v>8283</v>
      </c>
      <c r="Q737" s="6">
        <f>E737/D737</f>
        <v>1.1999999999999999E-3</v>
      </c>
      <c r="R737" s="7">
        <f>IFERROR(E737/N737,"N/A")</f>
        <v>3</v>
      </c>
      <c r="S737" t="str">
        <f>LEFT(P737,SEARCH("/",P737,1)-1)</f>
        <v>games</v>
      </c>
      <c r="T737" t="str">
        <f>RIGHT(P737,(LEN(P737)-SEARCH("/",P737)))</f>
        <v>mobile games</v>
      </c>
      <c r="Y737">
        <f t="shared" si="26"/>
        <v>6</v>
      </c>
      <c r="Z737">
        <f t="shared" si="27"/>
        <v>18</v>
      </c>
    </row>
    <row r="738" spans="1:26" ht="43.2" x14ac:dyDescent="0.3">
      <c r="A738">
        <v>509</v>
      </c>
      <c r="B738" s="3" t="s">
        <v>510</v>
      </c>
      <c r="C738" s="3" t="s">
        <v>4619</v>
      </c>
      <c r="D738">
        <v>5000</v>
      </c>
      <c r="E738">
        <v>10</v>
      </c>
      <c r="F738" t="s">
        <v>8221</v>
      </c>
      <c r="G738" t="s">
        <v>8225</v>
      </c>
      <c r="H738" t="s">
        <v>8247</v>
      </c>
      <c r="I738">
        <v>1435504170</v>
      </c>
      <c r="J738" s="11">
        <f>(((I738/60)/60)/24)+DATE(1970,1,1)+(-8/24)</f>
        <v>42183.298263888886</v>
      </c>
      <c r="K738">
        <v>1432912170</v>
      </c>
      <c r="L738" s="11">
        <f>(((K738/60)/60)/24)+DATE(1970,1,1)+(-8/24)</f>
        <v>42153.298263888886</v>
      </c>
      <c r="M738" t="b">
        <v>0</v>
      </c>
      <c r="N738">
        <v>1</v>
      </c>
      <c r="O738" t="b">
        <v>0</v>
      </c>
      <c r="P738" t="s">
        <v>8270</v>
      </c>
      <c r="Q738" s="6">
        <f>E738/D738</f>
        <v>2E-3</v>
      </c>
      <c r="R738" s="7">
        <f>IFERROR(E738/N738,"N/A")</f>
        <v>10</v>
      </c>
      <c r="S738" t="str">
        <f>LEFT(P738,SEARCH("/",P738,1)-1)</f>
        <v>film &amp; video</v>
      </c>
      <c r="T738" t="str">
        <f>RIGHT(P738,(LEN(P738)-SEARCH("/",P738)))</f>
        <v>animation</v>
      </c>
      <c r="Y738">
        <f t="shared" si="26"/>
        <v>13</v>
      </c>
      <c r="Z738">
        <f t="shared" si="27"/>
        <v>22</v>
      </c>
    </row>
    <row r="739" spans="1:26" ht="43.2" x14ac:dyDescent="0.3">
      <c r="A739">
        <v>577</v>
      </c>
      <c r="B739" s="3" t="s">
        <v>578</v>
      </c>
      <c r="C739" s="3" t="s">
        <v>4687</v>
      </c>
      <c r="D739">
        <v>5000</v>
      </c>
      <c r="E739">
        <v>10</v>
      </c>
      <c r="F739" t="s">
        <v>8221</v>
      </c>
      <c r="G739" t="s">
        <v>8224</v>
      </c>
      <c r="H739" t="s">
        <v>8246</v>
      </c>
      <c r="I739">
        <v>1463753302</v>
      </c>
      <c r="J739" s="11">
        <f>(((I739/60)/60)/24)+DATE(1970,1,1)+(-8/24)</f>
        <v>42510.255810185183</v>
      </c>
      <c r="K739">
        <v>1458569302</v>
      </c>
      <c r="L739" s="11">
        <f>(((K739/60)/60)/24)+DATE(1970,1,1)+(-8/24)</f>
        <v>42450.255810185183</v>
      </c>
      <c r="M739" t="b">
        <v>0</v>
      </c>
      <c r="N739">
        <v>1</v>
      </c>
      <c r="O739" t="b">
        <v>0</v>
      </c>
      <c r="P739" t="s">
        <v>8272</v>
      </c>
      <c r="Q739" s="6">
        <f>E739/D739</f>
        <v>2E-3</v>
      </c>
      <c r="R739" s="7">
        <f>IFERROR(E739/N739,"N/A")</f>
        <v>10</v>
      </c>
      <c r="S739" t="str">
        <f>LEFT(P739,SEARCH("/",P739,1)-1)</f>
        <v>technology</v>
      </c>
      <c r="T739" t="str">
        <f>RIGHT(P739,(LEN(P739)-SEARCH("/",P739)))</f>
        <v>web</v>
      </c>
      <c r="Y739">
        <f t="shared" si="26"/>
        <v>11</v>
      </c>
      <c r="Z739">
        <f t="shared" si="27"/>
        <v>14</v>
      </c>
    </row>
    <row r="740" spans="1:26" ht="28.8" x14ac:dyDescent="0.3">
      <c r="A740">
        <v>2440</v>
      </c>
      <c r="B740" s="3" t="s">
        <v>2441</v>
      </c>
      <c r="C740" s="3" t="s">
        <v>6550</v>
      </c>
      <c r="D740">
        <v>5000</v>
      </c>
      <c r="E740">
        <v>10</v>
      </c>
      <c r="F740" t="s">
        <v>8221</v>
      </c>
      <c r="G740" t="s">
        <v>8242</v>
      </c>
      <c r="H740" t="s">
        <v>8249</v>
      </c>
      <c r="I740">
        <v>1455399313</v>
      </c>
      <c r="J740" s="11">
        <f>(((I740/60)/60)/24)+DATE(1970,1,1)+(-8/24)</f>
        <v>42413.566122685181</v>
      </c>
      <c r="K740">
        <v>1452807313</v>
      </c>
      <c r="L740" s="11">
        <f>(((K740/60)/60)/24)+DATE(1970,1,1)+(-8/24)</f>
        <v>42383.566122685181</v>
      </c>
      <c r="M740" t="b">
        <v>0</v>
      </c>
      <c r="N740">
        <v>2</v>
      </c>
      <c r="O740" t="b">
        <v>0</v>
      </c>
      <c r="P740" t="s">
        <v>8284</v>
      </c>
      <c r="Q740" s="6">
        <f>E740/D740</f>
        <v>2E-3</v>
      </c>
      <c r="R740" s="7">
        <f>IFERROR(E740/N740,"N/A")</f>
        <v>5</v>
      </c>
      <c r="S740" t="str">
        <f>LEFT(P740,SEARCH("/",P740,1)-1)</f>
        <v>food</v>
      </c>
      <c r="T740" t="str">
        <f>RIGHT(P740,(LEN(P740)-SEARCH("/",P740)))</f>
        <v>food trucks</v>
      </c>
      <c r="Y740">
        <f t="shared" si="26"/>
        <v>5</v>
      </c>
      <c r="Z740">
        <f t="shared" si="27"/>
        <v>16</v>
      </c>
    </row>
    <row r="741" spans="1:26" ht="43.2" x14ac:dyDescent="0.3">
      <c r="A741">
        <v>1123</v>
      </c>
      <c r="B741" s="3" t="s">
        <v>1124</v>
      </c>
      <c r="C741" s="3" t="s">
        <v>5233</v>
      </c>
      <c r="D741">
        <v>5000</v>
      </c>
      <c r="E741">
        <v>11</v>
      </c>
      <c r="F741" t="s">
        <v>8221</v>
      </c>
      <c r="G741" t="s">
        <v>8224</v>
      </c>
      <c r="H741" t="s">
        <v>8246</v>
      </c>
      <c r="I741">
        <v>1397910848</v>
      </c>
      <c r="J741" s="11">
        <f>(((I741/60)/60)/24)+DATE(1970,1,1)+(-8/24)</f>
        <v>41748.190370370365</v>
      </c>
      <c r="K741">
        <v>1395318848</v>
      </c>
      <c r="L741" s="11">
        <f>(((K741/60)/60)/24)+DATE(1970,1,1)+(-8/24)</f>
        <v>41718.190370370365</v>
      </c>
      <c r="M741" t="b">
        <v>0</v>
      </c>
      <c r="N741">
        <v>3</v>
      </c>
      <c r="O741" t="b">
        <v>0</v>
      </c>
      <c r="P741" t="s">
        <v>8282</v>
      </c>
      <c r="Q741" s="6">
        <f>E741/D741</f>
        <v>2.2000000000000001E-3</v>
      </c>
      <c r="R741" s="7">
        <f>IFERROR(E741/N741,"N/A")</f>
        <v>3.6666666666666665</v>
      </c>
      <c r="S741" t="str">
        <f>LEFT(P741,SEARCH("/",P741,1)-1)</f>
        <v>games</v>
      </c>
      <c r="T741" t="str">
        <f>RIGHT(P741,(LEN(P741)-SEARCH("/",P741)))</f>
        <v>video games</v>
      </c>
      <c r="Y741">
        <f t="shared" si="26"/>
        <v>6</v>
      </c>
      <c r="Z741">
        <f t="shared" si="27"/>
        <v>17</v>
      </c>
    </row>
    <row r="742" spans="1:26" ht="43.2" x14ac:dyDescent="0.3">
      <c r="A742">
        <v>1130</v>
      </c>
      <c r="B742" s="3" t="s">
        <v>1131</v>
      </c>
      <c r="C742" s="3" t="s">
        <v>5240</v>
      </c>
      <c r="D742">
        <v>5000</v>
      </c>
      <c r="E742">
        <v>11</v>
      </c>
      <c r="F742" t="s">
        <v>8221</v>
      </c>
      <c r="G742" t="s">
        <v>8224</v>
      </c>
      <c r="H742" t="s">
        <v>8246</v>
      </c>
      <c r="I742">
        <v>1416963300</v>
      </c>
      <c r="J742" s="11">
        <f>(((I742/60)/60)/24)+DATE(1970,1,1)+(-8/24)</f>
        <v>41968.704861111109</v>
      </c>
      <c r="K742">
        <v>1411775700</v>
      </c>
      <c r="L742" s="11">
        <f>(((K742/60)/60)/24)+DATE(1970,1,1)+(-8/24)</f>
        <v>41908.663194444445</v>
      </c>
      <c r="M742" t="b">
        <v>0</v>
      </c>
      <c r="N742">
        <v>3</v>
      </c>
      <c r="O742" t="b">
        <v>0</v>
      </c>
      <c r="P742" t="s">
        <v>8283</v>
      </c>
      <c r="Q742" s="6">
        <f>E742/D742</f>
        <v>2.2000000000000001E-3</v>
      </c>
      <c r="R742" s="7">
        <f>IFERROR(E742/N742,"N/A")</f>
        <v>3.6666666666666665</v>
      </c>
      <c r="S742" t="str">
        <f>LEFT(P742,SEARCH("/",P742,1)-1)</f>
        <v>games</v>
      </c>
      <c r="T742" t="str">
        <f>RIGHT(P742,(LEN(P742)-SEARCH("/",P742)))</f>
        <v>mobile games</v>
      </c>
      <c r="Y742">
        <f t="shared" si="26"/>
        <v>6</v>
      </c>
      <c r="Z742">
        <f t="shared" si="27"/>
        <v>18</v>
      </c>
    </row>
    <row r="743" spans="1:26" ht="43.2" x14ac:dyDescent="0.3">
      <c r="A743">
        <v>1715</v>
      </c>
      <c r="B743" s="3" t="s">
        <v>1716</v>
      </c>
      <c r="C743" s="3" t="s">
        <v>5825</v>
      </c>
      <c r="D743">
        <v>5000</v>
      </c>
      <c r="E743">
        <v>11</v>
      </c>
      <c r="F743" t="s">
        <v>8221</v>
      </c>
      <c r="G743" t="s">
        <v>8224</v>
      </c>
      <c r="H743" t="s">
        <v>8246</v>
      </c>
      <c r="I743">
        <v>1427772120</v>
      </c>
      <c r="J743" s="11">
        <f>(((I743/60)/60)/24)+DATE(1970,1,1)+(-8/24)</f>
        <v>42093.806944444441</v>
      </c>
      <c r="K743">
        <v>1425186785</v>
      </c>
      <c r="L743" s="11">
        <f>(((K743/60)/60)/24)+DATE(1970,1,1)+(-8/24)</f>
        <v>42063.884085648147</v>
      </c>
      <c r="M743" t="b">
        <v>0</v>
      </c>
      <c r="N743">
        <v>2</v>
      </c>
      <c r="O743" t="b">
        <v>0</v>
      </c>
      <c r="P743" t="s">
        <v>8293</v>
      </c>
      <c r="Q743" s="6">
        <f>E743/D743</f>
        <v>2.2000000000000001E-3</v>
      </c>
      <c r="R743" s="7">
        <f>IFERROR(E743/N743,"N/A")</f>
        <v>5.5</v>
      </c>
      <c r="S743" t="str">
        <f>LEFT(P743,SEARCH("/",P743,1)-1)</f>
        <v>music</v>
      </c>
      <c r="T743" t="str">
        <f>RIGHT(P743,(LEN(P743)-SEARCH("/",P743)))</f>
        <v>faith</v>
      </c>
      <c r="Y743">
        <f t="shared" si="26"/>
        <v>6</v>
      </c>
      <c r="Z743">
        <f t="shared" si="27"/>
        <v>11</v>
      </c>
    </row>
    <row r="744" spans="1:26" ht="43.2" x14ac:dyDescent="0.3">
      <c r="A744">
        <v>3940</v>
      </c>
      <c r="B744" s="3" t="s">
        <v>3937</v>
      </c>
      <c r="C744" s="3" t="s">
        <v>8048</v>
      </c>
      <c r="D744">
        <v>5000</v>
      </c>
      <c r="E744">
        <v>11</v>
      </c>
      <c r="F744" t="s">
        <v>8221</v>
      </c>
      <c r="G744" t="s">
        <v>8224</v>
      </c>
      <c r="H744" t="s">
        <v>8246</v>
      </c>
      <c r="I744">
        <v>1420199351</v>
      </c>
      <c r="J744" s="11">
        <f>(((I744/60)/60)/24)+DATE(1970,1,1)+(-8/24)</f>
        <v>42006.159155092588</v>
      </c>
      <c r="K744">
        <v>1416311351</v>
      </c>
      <c r="L744" s="11">
        <f>(((K744/60)/60)/24)+DATE(1970,1,1)+(-8/24)</f>
        <v>41961.159155092588</v>
      </c>
      <c r="M744" t="b">
        <v>0</v>
      </c>
      <c r="N744">
        <v>2</v>
      </c>
      <c r="O744" t="b">
        <v>0</v>
      </c>
      <c r="P744" t="s">
        <v>8271</v>
      </c>
      <c r="Q744" s="6">
        <f>E744/D744</f>
        <v>2.2000000000000001E-3</v>
      </c>
      <c r="R744" s="7">
        <f>IFERROR(E744/N744,"N/A")</f>
        <v>5.5</v>
      </c>
      <c r="S744" t="str">
        <f>LEFT(P744,SEARCH("/",P744,1)-1)</f>
        <v>theater</v>
      </c>
      <c r="T744" t="str">
        <f>RIGHT(P744,(LEN(P744)-SEARCH("/",P744)))</f>
        <v>plays</v>
      </c>
      <c r="Y744">
        <f t="shared" si="26"/>
        <v>8</v>
      </c>
      <c r="Z744">
        <f t="shared" si="27"/>
        <v>13</v>
      </c>
    </row>
    <row r="745" spans="1:26" ht="28.8" x14ac:dyDescent="0.3">
      <c r="A745">
        <v>3926</v>
      </c>
      <c r="B745" s="3" t="s">
        <v>3923</v>
      </c>
      <c r="C745" s="3" t="s">
        <v>8034</v>
      </c>
      <c r="D745">
        <v>5000</v>
      </c>
      <c r="E745">
        <v>15</v>
      </c>
      <c r="F745" t="s">
        <v>8221</v>
      </c>
      <c r="G745" t="s">
        <v>8226</v>
      </c>
      <c r="H745" t="s">
        <v>8248</v>
      </c>
      <c r="I745">
        <v>1419645748</v>
      </c>
      <c r="J745" s="11">
        <f>(((I745/60)/60)/24)+DATE(1970,1,1)+(-8/24)</f>
        <v>41999.751712962963</v>
      </c>
      <c r="K745">
        <v>1417053748</v>
      </c>
      <c r="L745" s="11">
        <f>(((K745/60)/60)/24)+DATE(1970,1,1)+(-8/24)</f>
        <v>41969.751712962963</v>
      </c>
      <c r="M745" t="b">
        <v>0</v>
      </c>
      <c r="N745">
        <v>1</v>
      </c>
      <c r="O745" t="b">
        <v>0</v>
      </c>
      <c r="P745" t="s">
        <v>8271</v>
      </c>
      <c r="Q745" s="6">
        <f>E745/D745</f>
        <v>3.0000000000000001E-3</v>
      </c>
      <c r="R745" s="7">
        <f>IFERROR(E745/N745,"N/A")</f>
        <v>15</v>
      </c>
      <c r="S745" t="str">
        <f>LEFT(P745,SEARCH("/",P745,1)-1)</f>
        <v>theater</v>
      </c>
      <c r="T745" t="str">
        <f>RIGHT(P745,(LEN(P745)-SEARCH("/",P745)))</f>
        <v>plays</v>
      </c>
      <c r="Y745">
        <f t="shared" si="26"/>
        <v>8</v>
      </c>
      <c r="Z745">
        <f t="shared" si="27"/>
        <v>13</v>
      </c>
    </row>
    <row r="746" spans="1:26" ht="28.8" x14ac:dyDescent="0.3">
      <c r="A746">
        <v>1738</v>
      </c>
      <c r="B746" s="3" t="s">
        <v>1739</v>
      </c>
      <c r="C746" s="3" t="s">
        <v>5848</v>
      </c>
      <c r="D746">
        <v>5000</v>
      </c>
      <c r="E746">
        <v>20</v>
      </c>
      <c r="F746" t="s">
        <v>8221</v>
      </c>
      <c r="G746" t="s">
        <v>8224</v>
      </c>
      <c r="H746" t="s">
        <v>8246</v>
      </c>
      <c r="I746">
        <v>1412283542</v>
      </c>
      <c r="J746" s="11">
        <f>(((I746/60)/60)/24)+DATE(1970,1,1)+(-8/24)</f>
        <v>41914.540995370371</v>
      </c>
      <c r="K746">
        <v>1409691542</v>
      </c>
      <c r="L746" s="11">
        <f>(((K746/60)/60)/24)+DATE(1970,1,1)+(-8/24)</f>
        <v>41884.540995370371</v>
      </c>
      <c r="M746" t="b">
        <v>0</v>
      </c>
      <c r="N746">
        <v>1</v>
      </c>
      <c r="O746" t="b">
        <v>0</v>
      </c>
      <c r="P746" t="s">
        <v>8293</v>
      </c>
      <c r="Q746" s="6">
        <f>E746/D746</f>
        <v>4.0000000000000001E-3</v>
      </c>
      <c r="R746" s="7">
        <f>IFERROR(E746/N746,"N/A")</f>
        <v>20</v>
      </c>
      <c r="S746" t="str">
        <f>LEFT(P746,SEARCH("/",P746,1)-1)</f>
        <v>music</v>
      </c>
      <c r="T746" t="str">
        <f>RIGHT(P746,(LEN(P746)-SEARCH("/",P746)))</f>
        <v>faith</v>
      </c>
      <c r="Y746">
        <f t="shared" si="26"/>
        <v>6</v>
      </c>
      <c r="Z746">
        <f t="shared" si="27"/>
        <v>11</v>
      </c>
    </row>
    <row r="747" spans="1:26" ht="28.8" x14ac:dyDescent="0.3">
      <c r="A747">
        <v>900</v>
      </c>
      <c r="B747" s="3" t="s">
        <v>901</v>
      </c>
      <c r="C747" s="3" t="s">
        <v>5010</v>
      </c>
      <c r="D747">
        <v>5000</v>
      </c>
      <c r="E747">
        <v>21</v>
      </c>
      <c r="F747" t="s">
        <v>8221</v>
      </c>
      <c r="G747" t="s">
        <v>8224</v>
      </c>
      <c r="H747" t="s">
        <v>8246</v>
      </c>
      <c r="I747">
        <v>1459365802</v>
      </c>
      <c r="J747" s="11">
        <f>(((I747/60)/60)/24)+DATE(1970,1,1)+(-8/24)</f>
        <v>42459.474560185183</v>
      </c>
      <c r="K747">
        <v>1456777402</v>
      </c>
      <c r="L747" s="11">
        <f>(((K747/60)/60)/24)+DATE(1970,1,1)+(-8/24)</f>
        <v>42429.516226851854</v>
      </c>
      <c r="M747" t="b">
        <v>0</v>
      </c>
      <c r="N747">
        <v>2</v>
      </c>
      <c r="O747" t="b">
        <v>0</v>
      </c>
      <c r="P747" t="s">
        <v>8278</v>
      </c>
      <c r="Q747" s="6">
        <f>E747/D747</f>
        <v>4.1999999999999997E-3</v>
      </c>
      <c r="R747" s="7">
        <f>IFERROR(E747/N747,"N/A")</f>
        <v>10.5</v>
      </c>
      <c r="S747" t="str">
        <f>LEFT(P747,SEARCH("/",P747,1)-1)</f>
        <v>music</v>
      </c>
      <c r="T747" t="str">
        <f>RIGHT(P747,(LEN(P747)-SEARCH("/",P747)))</f>
        <v>jazz</v>
      </c>
      <c r="Y747">
        <f t="shared" si="26"/>
        <v>6</v>
      </c>
      <c r="Z747">
        <f t="shared" si="27"/>
        <v>10</v>
      </c>
    </row>
    <row r="748" spans="1:26" ht="43.2" x14ac:dyDescent="0.3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 s="11">
        <f>(((I748/60)/60)/24)+DATE(1970,1,1)+(-8/24)</f>
        <v>42852.468969907401</v>
      </c>
      <c r="K748">
        <v>1488140119</v>
      </c>
      <c r="L748" s="11">
        <f>(((K748/60)/60)/24)+DATE(1970,1,1)+(-8/24)</f>
        <v>42792.510636574072</v>
      </c>
      <c r="M748" t="b">
        <v>0</v>
      </c>
      <c r="N748">
        <v>1</v>
      </c>
      <c r="O748" t="b">
        <v>0</v>
      </c>
      <c r="P748" t="s">
        <v>8293</v>
      </c>
      <c r="Q748" s="6">
        <f>E748/D748</f>
        <v>3.5999999999999999E-3</v>
      </c>
      <c r="R748" s="7">
        <f>IFERROR(E748/N748,"N/A")</f>
        <v>18</v>
      </c>
      <c r="S748" t="str">
        <f>LEFT(P748,SEARCH("/",P748,1)-1)</f>
        <v>music</v>
      </c>
      <c r="T748" t="str">
        <f>RIGHT(P748,(LEN(P748)-SEARCH("/",P748)))</f>
        <v>faith</v>
      </c>
      <c r="Y748">
        <f t="shared" si="26"/>
        <v>6</v>
      </c>
      <c r="Z748">
        <f t="shared" si="27"/>
        <v>11</v>
      </c>
    </row>
    <row r="749" spans="1:26" ht="57.6" x14ac:dyDescent="0.3">
      <c r="A749">
        <v>3961</v>
      </c>
      <c r="B749" s="3" t="s">
        <v>3958</v>
      </c>
      <c r="C749" s="3" t="s">
        <v>8068</v>
      </c>
      <c r="D749">
        <v>5000</v>
      </c>
      <c r="E749">
        <v>21</v>
      </c>
      <c r="F749" t="s">
        <v>8221</v>
      </c>
      <c r="G749" t="s">
        <v>8225</v>
      </c>
      <c r="H749" t="s">
        <v>8247</v>
      </c>
      <c r="I749">
        <v>1399584210</v>
      </c>
      <c r="J749" s="11">
        <f>(((I749/60)/60)/24)+DATE(1970,1,1)+(-8/24)</f>
        <v>41767.557986111111</v>
      </c>
      <c r="K749">
        <v>1397683410</v>
      </c>
      <c r="L749" s="11">
        <f>(((K749/60)/60)/24)+DATE(1970,1,1)+(-8/24)</f>
        <v>41745.557986111111</v>
      </c>
      <c r="M749" t="b">
        <v>0</v>
      </c>
      <c r="N749">
        <v>2</v>
      </c>
      <c r="O749" t="b">
        <v>0</v>
      </c>
      <c r="P749" t="s">
        <v>8271</v>
      </c>
      <c r="Q749" s="6">
        <f>E749/D749</f>
        <v>4.1999999999999997E-3</v>
      </c>
      <c r="R749" s="7">
        <f>IFERROR(E749/N749,"N/A")</f>
        <v>10.5</v>
      </c>
      <c r="S749" t="str">
        <f>LEFT(P749,SEARCH("/",P749,1)-1)</f>
        <v>theater</v>
      </c>
      <c r="T749" t="str">
        <f>RIGHT(P749,(LEN(P749)-SEARCH("/",P749)))</f>
        <v>plays</v>
      </c>
      <c r="Y749">
        <f t="shared" si="26"/>
        <v>8</v>
      </c>
      <c r="Z749">
        <f t="shared" si="27"/>
        <v>13</v>
      </c>
    </row>
    <row r="750" spans="1:26" ht="43.2" x14ac:dyDescent="0.3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 s="11">
        <f>(((I750/60)/60)/24)+DATE(1970,1,1)+(-8/24)</f>
        <v>42278.459976851846</v>
      </c>
      <c r="K750">
        <v>1441134142</v>
      </c>
      <c r="L750" s="11">
        <f>(((K750/60)/60)/24)+DATE(1970,1,1)+(-8/24)</f>
        <v>42248.459976851846</v>
      </c>
      <c r="M750" t="b">
        <v>0</v>
      </c>
      <c r="N750">
        <v>3</v>
      </c>
      <c r="O750" t="b">
        <v>0</v>
      </c>
      <c r="P750" t="s">
        <v>8272</v>
      </c>
      <c r="Q750" s="6">
        <f>E750/D750</f>
        <v>3.6666666666666666E-3</v>
      </c>
      <c r="R750" s="7">
        <f>IFERROR(E750/N750,"N/A")</f>
        <v>18.333333333333332</v>
      </c>
      <c r="S750" t="str">
        <f>LEFT(P750,SEARCH("/",P750,1)-1)</f>
        <v>technology</v>
      </c>
      <c r="T750" t="str">
        <f>RIGHT(P750,(LEN(P750)-SEARCH("/",P750)))</f>
        <v>web</v>
      </c>
      <c r="Y750">
        <f t="shared" si="26"/>
        <v>11</v>
      </c>
      <c r="Z750">
        <f t="shared" si="27"/>
        <v>14</v>
      </c>
    </row>
    <row r="751" spans="1:26" ht="28.8" x14ac:dyDescent="0.3">
      <c r="A751">
        <v>4041</v>
      </c>
      <c r="B751" s="3" t="s">
        <v>4037</v>
      </c>
      <c r="C751" s="3" t="s">
        <v>8145</v>
      </c>
      <c r="D751">
        <v>5000</v>
      </c>
      <c r="E751">
        <v>21</v>
      </c>
      <c r="F751" t="s">
        <v>8221</v>
      </c>
      <c r="G751" t="s">
        <v>8225</v>
      </c>
      <c r="H751" t="s">
        <v>8247</v>
      </c>
      <c r="I751">
        <v>1473160954</v>
      </c>
      <c r="J751" s="11">
        <f>(((I751/60)/60)/24)+DATE(1970,1,1)+(-8/24)</f>
        <v>42619.140671296293</v>
      </c>
      <c r="K751">
        <v>1467976954</v>
      </c>
      <c r="L751" s="11">
        <f>(((K751/60)/60)/24)+DATE(1970,1,1)+(-8/24)</f>
        <v>42559.140671296293</v>
      </c>
      <c r="M751" t="b">
        <v>0</v>
      </c>
      <c r="N751">
        <v>2</v>
      </c>
      <c r="O751" t="b">
        <v>0</v>
      </c>
      <c r="P751" t="s">
        <v>8271</v>
      </c>
      <c r="Q751" s="6">
        <f>E751/D751</f>
        <v>4.1999999999999997E-3</v>
      </c>
      <c r="R751" s="7">
        <f>IFERROR(E751/N751,"N/A")</f>
        <v>10.5</v>
      </c>
      <c r="S751" t="str">
        <f>LEFT(P751,SEARCH("/",P751,1)-1)</f>
        <v>theater</v>
      </c>
      <c r="T751" t="str">
        <f>RIGHT(P751,(LEN(P751)-SEARCH("/",P751)))</f>
        <v>plays</v>
      </c>
      <c r="Y751">
        <f t="shared" si="26"/>
        <v>8</v>
      </c>
      <c r="Z751">
        <f t="shared" si="27"/>
        <v>13</v>
      </c>
    </row>
    <row r="752" spans="1:26" ht="43.2" x14ac:dyDescent="0.3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 s="11">
        <f>(((I752/60)/60)/24)+DATE(1970,1,1)+(-8/24)</f>
        <v>41991.564756944441</v>
      </c>
      <c r="K752">
        <v>1415050395</v>
      </c>
      <c r="L752" s="11">
        <f>(((K752/60)/60)/24)+DATE(1970,1,1)+(-8/24)</f>
        <v>41946.564756944441</v>
      </c>
      <c r="M752" t="b">
        <v>0</v>
      </c>
      <c r="N752">
        <v>1</v>
      </c>
      <c r="O752" t="b">
        <v>0</v>
      </c>
      <c r="P752" t="s">
        <v>8273</v>
      </c>
      <c r="Q752" s="6">
        <f>E752/D752</f>
        <v>3.7499999999999999E-3</v>
      </c>
      <c r="R752" s="7">
        <f>IFERROR(E752/N752,"N/A")</f>
        <v>75</v>
      </c>
      <c r="S752" t="str">
        <f>LEFT(P752,SEARCH("/",P752,1)-1)</f>
        <v>technology</v>
      </c>
      <c r="T752" t="str">
        <f>RIGHT(P752,(LEN(P752)-SEARCH("/",P752)))</f>
        <v>wearables</v>
      </c>
      <c r="Y752">
        <f t="shared" si="26"/>
        <v>11</v>
      </c>
      <c r="Z752">
        <f t="shared" si="27"/>
        <v>20</v>
      </c>
    </row>
    <row r="753" spans="1:26" ht="43.2" x14ac:dyDescent="0.3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 s="11">
        <f>(((I753/60)/60)/24)+DATE(1970,1,1)+(-8/24)</f>
        <v>42420.598819444444</v>
      </c>
      <c r="K753">
        <v>1450822938</v>
      </c>
      <c r="L753" s="11">
        <f>(((K753/60)/60)/24)+DATE(1970,1,1)+(-8/24)</f>
        <v>42360.598819444444</v>
      </c>
      <c r="M753" t="b">
        <v>0</v>
      </c>
      <c r="N753">
        <v>5</v>
      </c>
      <c r="O753" t="b">
        <v>0</v>
      </c>
      <c r="P753" t="s">
        <v>8272</v>
      </c>
      <c r="Q753" s="6">
        <f>E753/D753</f>
        <v>3.8571428571428572E-3</v>
      </c>
      <c r="R753" s="7">
        <f>IFERROR(E753/N753,"N/A")</f>
        <v>54</v>
      </c>
      <c r="S753" t="str">
        <f>LEFT(P753,SEARCH("/",P753,1)-1)</f>
        <v>technology</v>
      </c>
      <c r="T753" t="str">
        <f>RIGHT(P753,(LEN(P753)-SEARCH("/",P753)))</f>
        <v>web</v>
      </c>
      <c r="Y753">
        <f t="shared" si="26"/>
        <v>11</v>
      </c>
      <c r="Z753">
        <f t="shared" si="27"/>
        <v>14</v>
      </c>
    </row>
    <row r="754" spans="1:26" ht="57.6" x14ac:dyDescent="0.3">
      <c r="A754">
        <v>1099</v>
      </c>
      <c r="B754" s="3" t="s">
        <v>1100</v>
      </c>
      <c r="C754" s="3" t="s">
        <v>5209</v>
      </c>
      <c r="D754">
        <v>5000</v>
      </c>
      <c r="E754">
        <v>25</v>
      </c>
      <c r="F754" t="s">
        <v>8221</v>
      </c>
      <c r="G754" t="s">
        <v>8225</v>
      </c>
      <c r="H754" t="s">
        <v>8247</v>
      </c>
      <c r="I754">
        <v>1431547468</v>
      </c>
      <c r="J754" s="11">
        <f>(((I754/60)/60)/24)+DATE(1970,1,1)+(-8/24)</f>
        <v>42137.503101851849</v>
      </c>
      <c r="K754">
        <v>1428955468</v>
      </c>
      <c r="L754" s="11">
        <f>(((K754/60)/60)/24)+DATE(1970,1,1)+(-8/24)</f>
        <v>42107.503101851849</v>
      </c>
      <c r="M754" t="b">
        <v>0</v>
      </c>
      <c r="N754">
        <v>1</v>
      </c>
      <c r="O754" t="b">
        <v>0</v>
      </c>
      <c r="P754" t="s">
        <v>8282</v>
      </c>
      <c r="Q754" s="6">
        <f>E754/D754</f>
        <v>5.0000000000000001E-3</v>
      </c>
      <c r="R754" s="7">
        <f>IFERROR(E754/N754,"N/A")</f>
        <v>25</v>
      </c>
      <c r="S754" t="str">
        <f>LEFT(P754,SEARCH("/",P754,1)-1)</f>
        <v>games</v>
      </c>
      <c r="T754" t="str">
        <f>RIGHT(P754,(LEN(P754)-SEARCH("/",P754)))</f>
        <v>video games</v>
      </c>
      <c r="Y754">
        <f t="shared" si="26"/>
        <v>6</v>
      </c>
      <c r="Z754">
        <f t="shared" si="27"/>
        <v>17</v>
      </c>
    </row>
    <row r="755" spans="1:26" x14ac:dyDescent="0.3">
      <c r="A755">
        <v>2893</v>
      </c>
      <c r="B755" s="3" t="s">
        <v>2893</v>
      </c>
      <c r="C755" s="3" t="s">
        <v>7003</v>
      </c>
      <c r="D755">
        <v>5000</v>
      </c>
      <c r="E755">
        <v>25</v>
      </c>
      <c r="F755" t="s">
        <v>8221</v>
      </c>
      <c r="G755" t="s">
        <v>8224</v>
      </c>
      <c r="H755" t="s">
        <v>8246</v>
      </c>
      <c r="I755">
        <v>1420768800</v>
      </c>
      <c r="J755" s="11">
        <f>(((I755/60)/60)/24)+DATE(1970,1,1)+(-8/24)</f>
        <v>42012.749999999993</v>
      </c>
      <c r="K755">
        <v>1415644395</v>
      </c>
      <c r="L755" s="11">
        <f>(((K755/60)/60)/24)+DATE(1970,1,1)+(-8/24)</f>
        <v>41953.439756944441</v>
      </c>
      <c r="M755" t="b">
        <v>0</v>
      </c>
      <c r="N755">
        <v>2</v>
      </c>
      <c r="O755" t="b">
        <v>0</v>
      </c>
      <c r="P755" t="s">
        <v>8271</v>
      </c>
      <c r="Q755" s="6">
        <f>E755/D755</f>
        <v>5.0000000000000001E-3</v>
      </c>
      <c r="R755" s="7">
        <f>IFERROR(E755/N755,"N/A")</f>
        <v>12.5</v>
      </c>
      <c r="S755" t="str">
        <f>LEFT(P755,SEARCH("/",P755,1)-1)</f>
        <v>theater</v>
      </c>
      <c r="T755" t="str">
        <f>RIGHT(P755,(LEN(P755)-SEARCH("/",P755)))</f>
        <v>plays</v>
      </c>
      <c r="Y755">
        <f t="shared" si="26"/>
        <v>8</v>
      </c>
      <c r="Z755">
        <f t="shared" si="27"/>
        <v>13</v>
      </c>
    </row>
    <row r="756" spans="1:26" ht="43.2" x14ac:dyDescent="0.3">
      <c r="A756">
        <v>917</v>
      </c>
      <c r="B756" s="3" t="s">
        <v>918</v>
      </c>
      <c r="C756" s="3" t="s">
        <v>5027</v>
      </c>
      <c r="D756">
        <v>5000</v>
      </c>
      <c r="E756">
        <v>30</v>
      </c>
      <c r="F756" t="s">
        <v>8221</v>
      </c>
      <c r="G756" t="s">
        <v>8224</v>
      </c>
      <c r="H756" t="s">
        <v>8246</v>
      </c>
      <c r="I756">
        <v>1405305000</v>
      </c>
      <c r="J756" s="11">
        <f>(((I756/60)/60)/24)+DATE(1970,1,1)+(-8/24)</f>
        <v>41833.770833333328</v>
      </c>
      <c r="K756">
        <v>1402612730</v>
      </c>
      <c r="L756" s="11">
        <f>(((K756/60)/60)/24)+DATE(1970,1,1)+(-8/24)</f>
        <v>41802.610300925924</v>
      </c>
      <c r="M756" t="b">
        <v>0</v>
      </c>
      <c r="N756">
        <v>1</v>
      </c>
      <c r="O756" t="b">
        <v>0</v>
      </c>
      <c r="P756" t="s">
        <v>8278</v>
      </c>
      <c r="Q756" s="6">
        <f>E756/D756</f>
        <v>6.0000000000000001E-3</v>
      </c>
      <c r="R756" s="7">
        <f>IFERROR(E756/N756,"N/A")</f>
        <v>30</v>
      </c>
      <c r="S756" t="str">
        <f>LEFT(P756,SEARCH("/",P756,1)-1)</f>
        <v>music</v>
      </c>
      <c r="T756" t="str">
        <f>RIGHT(P756,(LEN(P756)-SEARCH("/",P756)))</f>
        <v>jazz</v>
      </c>
      <c r="Y756">
        <f t="shared" si="26"/>
        <v>6</v>
      </c>
      <c r="Z756">
        <f t="shared" si="27"/>
        <v>10</v>
      </c>
    </row>
    <row r="757" spans="1:26" ht="43.2" x14ac:dyDescent="0.3">
      <c r="A757">
        <v>2506</v>
      </c>
      <c r="B757" s="3" t="s">
        <v>2506</v>
      </c>
      <c r="C757" s="3" t="s">
        <v>6616</v>
      </c>
      <c r="D757">
        <v>5000</v>
      </c>
      <c r="E757">
        <v>30</v>
      </c>
      <c r="F757" t="s">
        <v>8221</v>
      </c>
      <c r="G757" t="s">
        <v>8225</v>
      </c>
      <c r="H757" t="s">
        <v>8247</v>
      </c>
      <c r="I757">
        <v>1443906000</v>
      </c>
      <c r="J757" s="11">
        <f>(((I757/60)/60)/24)+DATE(1970,1,1)+(-8/24)</f>
        <v>42280.541666666664</v>
      </c>
      <c r="K757">
        <v>1441955269</v>
      </c>
      <c r="L757" s="11">
        <f>(((K757/60)/60)/24)+DATE(1970,1,1)+(-8/24)</f>
        <v>42257.963761574072</v>
      </c>
      <c r="M757" t="b">
        <v>0</v>
      </c>
      <c r="N757">
        <v>2</v>
      </c>
      <c r="O757" t="b">
        <v>0</v>
      </c>
      <c r="P757" t="s">
        <v>8299</v>
      </c>
      <c r="Q757" s="6">
        <f>E757/D757</f>
        <v>6.0000000000000001E-3</v>
      </c>
      <c r="R757" s="7">
        <f>IFERROR(E757/N757,"N/A")</f>
        <v>15</v>
      </c>
      <c r="S757" t="str">
        <f>LEFT(P757,SEARCH("/",P757,1)-1)</f>
        <v>food</v>
      </c>
      <c r="T757" t="str">
        <f>RIGHT(P757,(LEN(P757)-SEARCH("/",P757)))</f>
        <v>restaurants</v>
      </c>
      <c r="Y757">
        <f t="shared" si="26"/>
        <v>5</v>
      </c>
      <c r="Z757">
        <f t="shared" si="27"/>
        <v>16</v>
      </c>
    </row>
    <row r="758" spans="1:26" ht="28.8" x14ac:dyDescent="0.3">
      <c r="A758">
        <v>1710</v>
      </c>
      <c r="B758" s="3" t="s">
        <v>1711</v>
      </c>
      <c r="C758" s="3" t="s">
        <v>5820</v>
      </c>
      <c r="D758">
        <v>5000</v>
      </c>
      <c r="E758">
        <v>34</v>
      </c>
      <c r="F758" t="s">
        <v>8221</v>
      </c>
      <c r="G758" t="s">
        <v>8236</v>
      </c>
      <c r="H758" t="s">
        <v>8249</v>
      </c>
      <c r="I758">
        <v>1453122000</v>
      </c>
      <c r="J758" s="11">
        <f>(((I758/60)/60)/24)+DATE(1970,1,1)+(-8/24)</f>
        <v>42387.208333333336</v>
      </c>
      <c r="K758">
        <v>1449151888</v>
      </c>
      <c r="L758" s="11">
        <f>(((K758/60)/60)/24)+DATE(1970,1,1)+(-8/24)</f>
        <v>42341.257962962954</v>
      </c>
      <c r="M758" t="b">
        <v>0</v>
      </c>
      <c r="N758">
        <v>1</v>
      </c>
      <c r="O758" t="b">
        <v>0</v>
      </c>
      <c r="P758" t="s">
        <v>8293</v>
      </c>
      <c r="Q758" s="6">
        <f>E758/D758</f>
        <v>6.7999999999999996E-3</v>
      </c>
      <c r="R758" s="7">
        <f>IFERROR(E758/N758,"N/A")</f>
        <v>34</v>
      </c>
      <c r="S758" t="str">
        <f>LEFT(P758,SEARCH("/",P758,1)-1)</f>
        <v>music</v>
      </c>
      <c r="T758" t="str">
        <f>RIGHT(P758,(LEN(P758)-SEARCH("/",P758)))</f>
        <v>faith</v>
      </c>
      <c r="Y758">
        <f t="shared" si="26"/>
        <v>6</v>
      </c>
      <c r="Z758">
        <f t="shared" si="27"/>
        <v>11</v>
      </c>
    </row>
    <row r="759" spans="1:26" ht="43.2" x14ac:dyDescent="0.3">
      <c r="A759">
        <v>550</v>
      </c>
      <c r="B759" s="3" t="s">
        <v>551</v>
      </c>
      <c r="C759" s="3" t="s">
        <v>4660</v>
      </c>
      <c r="D759">
        <v>5000</v>
      </c>
      <c r="E759">
        <v>35</v>
      </c>
      <c r="F759" t="s">
        <v>8221</v>
      </c>
      <c r="G759" t="s">
        <v>8229</v>
      </c>
      <c r="H759" t="s">
        <v>8251</v>
      </c>
      <c r="I759">
        <v>1485838800</v>
      </c>
      <c r="J759" s="11">
        <f>(((I759/60)/60)/24)+DATE(1970,1,1)+(-8/24)</f>
        <v>42765.874999999993</v>
      </c>
      <c r="K759">
        <v>1484756245</v>
      </c>
      <c r="L759" s="11">
        <f>(((K759/60)/60)/24)+DATE(1970,1,1)+(-8/24)</f>
        <v>42753.34542824074</v>
      </c>
      <c r="M759" t="b">
        <v>0</v>
      </c>
      <c r="N759">
        <v>4</v>
      </c>
      <c r="O759" t="b">
        <v>0</v>
      </c>
      <c r="P759" t="s">
        <v>8272</v>
      </c>
      <c r="Q759" s="6">
        <f>E759/D759</f>
        <v>7.0000000000000001E-3</v>
      </c>
      <c r="R759" s="7">
        <f>IFERROR(E759/N759,"N/A")</f>
        <v>8.75</v>
      </c>
      <c r="S759" t="str">
        <f>LEFT(P759,SEARCH("/",P759,1)-1)</f>
        <v>technology</v>
      </c>
      <c r="T759" t="str">
        <f>RIGHT(P759,(LEN(P759)-SEARCH("/",P759)))</f>
        <v>web</v>
      </c>
      <c r="Y759">
        <f t="shared" si="26"/>
        <v>11</v>
      </c>
      <c r="Z759">
        <f t="shared" si="27"/>
        <v>14</v>
      </c>
    </row>
    <row r="760" spans="1:26" ht="28.8" x14ac:dyDescent="0.3">
      <c r="A760">
        <v>2761</v>
      </c>
      <c r="B760" s="3" t="s">
        <v>2761</v>
      </c>
      <c r="C760" s="3" t="s">
        <v>6871</v>
      </c>
      <c r="D760">
        <v>5000</v>
      </c>
      <c r="E760">
        <v>36</v>
      </c>
      <c r="F760" t="s">
        <v>8221</v>
      </c>
      <c r="G760" t="s">
        <v>8224</v>
      </c>
      <c r="H760" t="s">
        <v>8246</v>
      </c>
      <c r="I760">
        <v>1357176693</v>
      </c>
      <c r="J760" s="11">
        <f>(((I760/60)/60)/24)+DATE(1970,1,1)+(-8/24)</f>
        <v>41276.73024305555</v>
      </c>
      <c r="K760">
        <v>1354584693</v>
      </c>
      <c r="L760" s="11">
        <f>(((K760/60)/60)/24)+DATE(1970,1,1)+(-8/24)</f>
        <v>41246.73024305555</v>
      </c>
      <c r="M760" t="b">
        <v>0</v>
      </c>
      <c r="N760">
        <v>4</v>
      </c>
      <c r="O760" t="b">
        <v>0</v>
      </c>
      <c r="P760" t="s">
        <v>8304</v>
      </c>
      <c r="Q760" s="6">
        <f>E760/D760</f>
        <v>7.1999999999999998E-3</v>
      </c>
      <c r="R760" s="7">
        <f>IFERROR(E760/N760,"N/A")</f>
        <v>9</v>
      </c>
      <c r="S760" t="str">
        <f>LEFT(P760,SEARCH("/",P760,1)-1)</f>
        <v>publishing</v>
      </c>
      <c r="T760" t="str">
        <f>RIGHT(P760,(LEN(P760)-SEARCH("/",P760)))</f>
        <v>children's books</v>
      </c>
      <c r="Y760">
        <f t="shared" si="26"/>
        <v>11</v>
      </c>
      <c r="Z760">
        <f t="shared" si="27"/>
        <v>27</v>
      </c>
    </row>
    <row r="761" spans="1:26" ht="43.2" x14ac:dyDescent="0.3">
      <c r="A761">
        <v>2903</v>
      </c>
      <c r="B761" s="3" t="s">
        <v>2903</v>
      </c>
      <c r="C761" s="3" t="s">
        <v>7013</v>
      </c>
      <c r="D761">
        <v>5000</v>
      </c>
      <c r="E761">
        <v>39</v>
      </c>
      <c r="F761" t="s">
        <v>8221</v>
      </c>
      <c r="G761" t="s">
        <v>8224</v>
      </c>
      <c r="H761" t="s">
        <v>8246</v>
      </c>
      <c r="I761">
        <v>1441771218</v>
      </c>
      <c r="J761" s="11">
        <f>(((I761/60)/60)/24)+DATE(1970,1,1)+(-8/24)</f>
        <v>42255.83354166666</v>
      </c>
      <c r="K761">
        <v>1436587218</v>
      </c>
      <c r="L761" s="11">
        <f>(((K761/60)/60)/24)+DATE(1970,1,1)+(-8/24)</f>
        <v>42195.83354166666</v>
      </c>
      <c r="M761" t="b">
        <v>0</v>
      </c>
      <c r="N761">
        <v>4</v>
      </c>
      <c r="O761" t="b">
        <v>0</v>
      </c>
      <c r="P761" t="s">
        <v>8271</v>
      </c>
      <c r="Q761" s="6">
        <f>E761/D761</f>
        <v>7.7999999999999996E-3</v>
      </c>
      <c r="R761" s="7">
        <f>IFERROR(E761/N761,"N/A")</f>
        <v>9.75</v>
      </c>
      <c r="S761" t="str">
        <f>LEFT(P761,SEARCH("/",P761,1)-1)</f>
        <v>theater</v>
      </c>
      <c r="T761" t="str">
        <f>RIGHT(P761,(LEN(P761)-SEARCH("/",P761)))</f>
        <v>plays</v>
      </c>
      <c r="Y761">
        <f t="shared" si="26"/>
        <v>8</v>
      </c>
      <c r="Z761">
        <f t="shared" si="27"/>
        <v>13</v>
      </c>
    </row>
    <row r="762" spans="1:26" ht="43.2" x14ac:dyDescent="0.3">
      <c r="A762">
        <v>2693</v>
      </c>
      <c r="B762" s="3" t="s">
        <v>2693</v>
      </c>
      <c r="C762" s="3" t="s">
        <v>6803</v>
      </c>
      <c r="D762">
        <v>5000</v>
      </c>
      <c r="E762">
        <v>40</v>
      </c>
      <c r="F762" t="s">
        <v>8221</v>
      </c>
      <c r="G762" t="s">
        <v>8224</v>
      </c>
      <c r="H762" t="s">
        <v>8246</v>
      </c>
      <c r="I762">
        <v>1407899966</v>
      </c>
      <c r="J762" s="11">
        <f>(((I762/60)/60)/24)+DATE(1970,1,1)+(-8/24)</f>
        <v>41863.805162037032</v>
      </c>
      <c r="K762">
        <v>1405307966</v>
      </c>
      <c r="L762" s="11">
        <f>(((K762/60)/60)/24)+DATE(1970,1,1)+(-8/24)</f>
        <v>41833.805162037032</v>
      </c>
      <c r="M762" t="b">
        <v>0</v>
      </c>
      <c r="N762">
        <v>3</v>
      </c>
      <c r="O762" t="b">
        <v>0</v>
      </c>
      <c r="P762" t="s">
        <v>8284</v>
      </c>
      <c r="Q762" s="6">
        <f>E762/D762</f>
        <v>8.0000000000000002E-3</v>
      </c>
      <c r="R762" s="7">
        <f>IFERROR(E762/N762,"N/A")</f>
        <v>13.333333333333334</v>
      </c>
      <c r="S762" t="str">
        <f>LEFT(P762,SEARCH("/",P762,1)-1)</f>
        <v>food</v>
      </c>
      <c r="T762" t="str">
        <f>RIGHT(P762,(LEN(P762)-SEARCH("/",P762)))</f>
        <v>food trucks</v>
      </c>
      <c r="Y762">
        <f t="shared" si="26"/>
        <v>5</v>
      </c>
      <c r="Z762">
        <f t="shared" si="27"/>
        <v>16</v>
      </c>
    </row>
    <row r="763" spans="1:26" ht="43.2" x14ac:dyDescent="0.3">
      <c r="A763">
        <v>2866</v>
      </c>
      <c r="B763" s="3" t="s">
        <v>2866</v>
      </c>
      <c r="C763" s="3" t="s">
        <v>6976</v>
      </c>
      <c r="D763">
        <v>5000</v>
      </c>
      <c r="E763">
        <v>45</v>
      </c>
      <c r="F763" t="s">
        <v>8221</v>
      </c>
      <c r="G763" t="s">
        <v>8224</v>
      </c>
      <c r="H763" t="s">
        <v>8246</v>
      </c>
      <c r="I763">
        <v>1476482400</v>
      </c>
      <c r="J763" s="11">
        <f>(((I763/60)/60)/24)+DATE(1970,1,1)+(-8/24)</f>
        <v>42657.583333333336</v>
      </c>
      <c r="K763">
        <v>1473893721</v>
      </c>
      <c r="L763" s="11">
        <f>(((K763/60)/60)/24)+DATE(1970,1,1)+(-8/24)</f>
        <v>42627.621770833335</v>
      </c>
      <c r="M763" t="b">
        <v>0</v>
      </c>
      <c r="N763">
        <v>2</v>
      </c>
      <c r="O763" t="b">
        <v>0</v>
      </c>
      <c r="P763" t="s">
        <v>8271</v>
      </c>
      <c r="Q763" s="6">
        <f>E763/D763</f>
        <v>8.9999999999999993E-3</v>
      </c>
      <c r="R763" s="7">
        <f>IFERROR(E763/N763,"N/A")</f>
        <v>22.5</v>
      </c>
      <c r="S763" t="str">
        <f>LEFT(P763,SEARCH("/",P763,1)-1)</f>
        <v>theater</v>
      </c>
      <c r="T763" t="str">
        <f>RIGHT(P763,(LEN(P763)-SEARCH("/",P763)))</f>
        <v>plays</v>
      </c>
      <c r="Y763">
        <f t="shared" si="26"/>
        <v>8</v>
      </c>
      <c r="Z763">
        <f t="shared" si="27"/>
        <v>13</v>
      </c>
    </row>
    <row r="764" spans="1:26" ht="43.2" x14ac:dyDescent="0.3">
      <c r="A764">
        <v>1989</v>
      </c>
      <c r="B764" s="3" t="s">
        <v>1990</v>
      </c>
      <c r="C764" s="3" t="s">
        <v>6099</v>
      </c>
      <c r="D764">
        <v>5000</v>
      </c>
      <c r="E764">
        <v>50</v>
      </c>
      <c r="F764" t="s">
        <v>8221</v>
      </c>
      <c r="G764" t="s">
        <v>8224</v>
      </c>
      <c r="H764" t="s">
        <v>8246</v>
      </c>
      <c r="I764">
        <v>1481473208</v>
      </c>
      <c r="J764" s="11">
        <f>(((I764/60)/60)/24)+DATE(1970,1,1)+(-8/24)</f>
        <v>42715.347314814811</v>
      </c>
      <c r="K764">
        <v>1478881208</v>
      </c>
      <c r="L764" s="11">
        <f>(((K764/60)/60)/24)+DATE(1970,1,1)+(-8/24)</f>
        <v>42685.347314814811</v>
      </c>
      <c r="M764" t="b">
        <v>0</v>
      </c>
      <c r="N764">
        <v>1</v>
      </c>
      <c r="O764" t="b">
        <v>0</v>
      </c>
      <c r="P764" t="s">
        <v>8296</v>
      </c>
      <c r="Q764" s="6">
        <f>E764/D764</f>
        <v>0.01</v>
      </c>
      <c r="R764" s="7">
        <f>IFERROR(E764/N764,"N/A")</f>
        <v>50</v>
      </c>
      <c r="S764" t="str">
        <f>LEFT(P764,SEARCH("/",P764,1)-1)</f>
        <v>photography</v>
      </c>
      <c r="T764" t="str">
        <f>RIGHT(P764,(LEN(P764)-SEARCH("/",P764)))</f>
        <v>people</v>
      </c>
      <c r="Y764">
        <f t="shared" si="26"/>
        <v>12</v>
      </c>
      <c r="Z764">
        <f t="shared" si="27"/>
        <v>18</v>
      </c>
    </row>
    <row r="765" spans="1:26" ht="43.2" x14ac:dyDescent="0.3">
      <c r="A765">
        <v>3794</v>
      </c>
      <c r="B765" s="3" t="s">
        <v>3791</v>
      </c>
      <c r="C765" s="3" t="s">
        <v>7904</v>
      </c>
      <c r="D765">
        <v>5000</v>
      </c>
      <c r="E765">
        <v>50</v>
      </c>
      <c r="F765" t="s">
        <v>8221</v>
      </c>
      <c r="G765" t="s">
        <v>8225</v>
      </c>
      <c r="H765" t="s">
        <v>8247</v>
      </c>
      <c r="I765">
        <v>1433685354</v>
      </c>
      <c r="J765" s="11">
        <f>(((I765/60)/60)/24)+DATE(1970,1,1)+(-8/24)</f>
        <v>42162.247152777774</v>
      </c>
      <c r="K765">
        <v>1431093354</v>
      </c>
      <c r="L765" s="11">
        <f>(((K765/60)/60)/24)+DATE(1970,1,1)+(-8/24)</f>
        <v>42132.247152777774</v>
      </c>
      <c r="M765" t="b">
        <v>0</v>
      </c>
      <c r="N765">
        <v>1</v>
      </c>
      <c r="O765" t="b">
        <v>0</v>
      </c>
      <c r="P765" t="s">
        <v>8305</v>
      </c>
      <c r="Q765" s="6">
        <f>E765/D765</f>
        <v>0.01</v>
      </c>
      <c r="R765" s="7">
        <f>IFERROR(E765/N765,"N/A")</f>
        <v>50</v>
      </c>
      <c r="S765" t="str">
        <f>LEFT(P765,SEARCH("/",P765,1)-1)</f>
        <v>theater</v>
      </c>
      <c r="T765" t="str">
        <f>RIGHT(P765,(LEN(P765)-SEARCH("/",P765)))</f>
        <v>musical</v>
      </c>
      <c r="Y765">
        <f t="shared" si="26"/>
        <v>8</v>
      </c>
      <c r="Z765">
        <f t="shared" si="27"/>
        <v>15</v>
      </c>
    </row>
    <row r="766" spans="1:26" ht="43.2" x14ac:dyDescent="0.3">
      <c r="A766">
        <v>470</v>
      </c>
      <c r="B766" s="3" t="s">
        <v>471</v>
      </c>
      <c r="C766" s="3" t="s">
        <v>4580</v>
      </c>
      <c r="D766">
        <v>5000</v>
      </c>
      <c r="E766">
        <v>51</v>
      </c>
      <c r="F766" t="s">
        <v>8221</v>
      </c>
      <c r="G766" t="s">
        <v>8224</v>
      </c>
      <c r="H766" t="s">
        <v>8246</v>
      </c>
      <c r="I766">
        <v>1389844800</v>
      </c>
      <c r="J766" s="11">
        <f>(((I766/60)/60)/24)+DATE(1970,1,1)+(-8/24)</f>
        <v>41654.833333333328</v>
      </c>
      <c r="K766">
        <v>1385524889</v>
      </c>
      <c r="L766" s="11">
        <f>(((K766/60)/60)/24)+DATE(1970,1,1)+(-8/24)</f>
        <v>41604.834363425922</v>
      </c>
      <c r="M766" t="b">
        <v>0</v>
      </c>
      <c r="N766">
        <v>2</v>
      </c>
      <c r="O766" t="b">
        <v>0</v>
      </c>
      <c r="P766" t="s">
        <v>8270</v>
      </c>
      <c r="Q766" s="6">
        <f>E766/D766</f>
        <v>1.0200000000000001E-2</v>
      </c>
      <c r="R766" s="7">
        <f>IFERROR(E766/N766,"N/A")</f>
        <v>25.5</v>
      </c>
      <c r="S766" t="str">
        <f>LEFT(P766,SEARCH("/",P766,1)-1)</f>
        <v>film &amp; video</v>
      </c>
      <c r="T766" t="str">
        <f>RIGHT(P766,(LEN(P766)-SEARCH("/",P766)))</f>
        <v>animation</v>
      </c>
      <c r="Y766">
        <f t="shared" si="26"/>
        <v>13</v>
      </c>
      <c r="Z766">
        <f t="shared" si="27"/>
        <v>22</v>
      </c>
    </row>
    <row r="767" spans="1:26" ht="43.2" x14ac:dyDescent="0.3">
      <c r="A767">
        <v>1703</v>
      </c>
      <c r="B767" s="3" t="s">
        <v>1704</v>
      </c>
      <c r="C767" s="3" t="s">
        <v>5813</v>
      </c>
      <c r="D767">
        <v>5000</v>
      </c>
      <c r="E767">
        <v>51</v>
      </c>
      <c r="F767" t="s">
        <v>8221</v>
      </c>
      <c r="G767" t="s">
        <v>8224</v>
      </c>
      <c r="H767" t="s">
        <v>8246</v>
      </c>
      <c r="I767">
        <v>1441003537</v>
      </c>
      <c r="J767" s="11">
        <f>(((I767/60)/60)/24)+DATE(1970,1,1)+(-8/24)</f>
        <v>42246.948344907411</v>
      </c>
      <c r="K767">
        <v>1435819537</v>
      </c>
      <c r="L767" s="11">
        <f>(((K767/60)/60)/24)+DATE(1970,1,1)+(-8/24)</f>
        <v>42186.948344907411</v>
      </c>
      <c r="M767" t="b">
        <v>0</v>
      </c>
      <c r="N767">
        <v>2</v>
      </c>
      <c r="O767" t="b">
        <v>0</v>
      </c>
      <c r="P767" t="s">
        <v>8293</v>
      </c>
      <c r="Q767" s="6">
        <f>E767/D767</f>
        <v>1.0200000000000001E-2</v>
      </c>
      <c r="R767" s="7">
        <f>IFERROR(E767/N767,"N/A")</f>
        <v>25.5</v>
      </c>
      <c r="S767" t="str">
        <f>LEFT(P767,SEARCH("/",P767,1)-1)</f>
        <v>music</v>
      </c>
      <c r="T767" t="str">
        <f>RIGHT(P767,(LEN(P767)-SEARCH("/",P767)))</f>
        <v>faith</v>
      </c>
      <c r="Y767">
        <f t="shared" si="26"/>
        <v>6</v>
      </c>
      <c r="Z767">
        <f t="shared" si="27"/>
        <v>11</v>
      </c>
    </row>
    <row r="768" spans="1:26" ht="43.2" x14ac:dyDescent="0.3">
      <c r="A768">
        <v>2748</v>
      </c>
      <c r="B768" s="3" t="s">
        <v>2748</v>
      </c>
      <c r="C768" s="3" t="s">
        <v>6858</v>
      </c>
      <c r="D768">
        <v>5000</v>
      </c>
      <c r="E768">
        <v>53</v>
      </c>
      <c r="F768" t="s">
        <v>8221</v>
      </c>
      <c r="G768" t="s">
        <v>8224</v>
      </c>
      <c r="H768" t="s">
        <v>8246</v>
      </c>
      <c r="I768">
        <v>1472835802</v>
      </c>
      <c r="J768" s="11">
        <f>(((I768/60)/60)/24)+DATE(1970,1,1)+(-8/24)</f>
        <v>42615.377337962964</v>
      </c>
      <c r="K768">
        <v>1470243802</v>
      </c>
      <c r="L768" s="11">
        <f>(((K768/60)/60)/24)+DATE(1970,1,1)+(-8/24)</f>
        <v>42585.377337962964</v>
      </c>
      <c r="M768" t="b">
        <v>0</v>
      </c>
      <c r="N768">
        <v>4</v>
      </c>
      <c r="O768" t="b">
        <v>0</v>
      </c>
      <c r="P768" t="s">
        <v>8304</v>
      </c>
      <c r="Q768" s="6">
        <f>E768/D768</f>
        <v>1.06E-2</v>
      </c>
      <c r="R768" s="7">
        <f>IFERROR(E768/N768,"N/A")</f>
        <v>13.25</v>
      </c>
      <c r="S768" t="str">
        <f>LEFT(P768,SEARCH("/",P768,1)-1)</f>
        <v>publishing</v>
      </c>
      <c r="T768" t="str">
        <f>RIGHT(P768,(LEN(P768)-SEARCH("/",P768)))</f>
        <v>children's books</v>
      </c>
      <c r="Y768">
        <f t="shared" si="26"/>
        <v>11</v>
      </c>
      <c r="Z768">
        <f t="shared" si="27"/>
        <v>27</v>
      </c>
    </row>
    <row r="769" spans="1:26" ht="43.2" x14ac:dyDescent="0.3">
      <c r="A769">
        <v>3864</v>
      </c>
      <c r="B769" s="3" t="s">
        <v>3861</v>
      </c>
      <c r="C769" s="3" t="s">
        <v>7973</v>
      </c>
      <c r="D769">
        <v>5000</v>
      </c>
      <c r="E769">
        <v>60</v>
      </c>
      <c r="F769" t="s">
        <v>8221</v>
      </c>
      <c r="G769" t="s">
        <v>8224</v>
      </c>
      <c r="H769" t="s">
        <v>8246</v>
      </c>
      <c r="I769">
        <v>1447799054</v>
      </c>
      <c r="J769" s="11">
        <f>(((I769/60)/60)/24)+DATE(1970,1,1)+(-8/24)</f>
        <v>42325.60016203703</v>
      </c>
      <c r="K769">
        <v>1445203454</v>
      </c>
      <c r="L769" s="11">
        <f>(((K769/60)/60)/24)+DATE(1970,1,1)+(-8/24)</f>
        <v>42295.558495370373</v>
      </c>
      <c r="M769" t="b">
        <v>0</v>
      </c>
      <c r="N769">
        <v>3</v>
      </c>
      <c r="O769" t="b">
        <v>0</v>
      </c>
      <c r="P769" t="s">
        <v>8271</v>
      </c>
      <c r="Q769" s="6">
        <f>E769/D769</f>
        <v>1.2E-2</v>
      </c>
      <c r="R769" s="7">
        <f>IFERROR(E769/N769,"N/A")</f>
        <v>20</v>
      </c>
      <c r="S769" t="str">
        <f>LEFT(P769,SEARCH("/",P769,1)-1)</f>
        <v>theater</v>
      </c>
      <c r="T769" t="str">
        <f>RIGHT(P769,(LEN(P769)-SEARCH("/",P769)))</f>
        <v>plays</v>
      </c>
      <c r="Y769">
        <f t="shared" si="26"/>
        <v>8</v>
      </c>
      <c r="Z769">
        <f t="shared" si="27"/>
        <v>13</v>
      </c>
    </row>
    <row r="770" spans="1:26" ht="43.2" x14ac:dyDescent="0.3">
      <c r="A770">
        <v>878</v>
      </c>
      <c r="B770" s="3" t="s">
        <v>879</v>
      </c>
      <c r="C770" s="3" t="s">
        <v>4988</v>
      </c>
      <c r="D770">
        <v>5000</v>
      </c>
      <c r="E770">
        <v>65</v>
      </c>
      <c r="F770" t="s">
        <v>8221</v>
      </c>
      <c r="G770" t="s">
        <v>8224</v>
      </c>
      <c r="H770" t="s">
        <v>8246</v>
      </c>
      <c r="I770">
        <v>1293082524</v>
      </c>
      <c r="J770" s="11">
        <f>(((I770/60)/60)/24)+DATE(1970,1,1)+(-8/24)</f>
        <v>40534.899583333332</v>
      </c>
      <c r="K770">
        <v>1290490524</v>
      </c>
      <c r="L770" s="11">
        <f>(((K770/60)/60)/24)+DATE(1970,1,1)+(-8/24)</f>
        <v>40504.899583333332</v>
      </c>
      <c r="M770" t="b">
        <v>0</v>
      </c>
      <c r="N770">
        <v>2</v>
      </c>
      <c r="O770" t="b">
        <v>0</v>
      </c>
      <c r="P770" t="s">
        <v>8278</v>
      </c>
      <c r="Q770" s="6">
        <f>E770/D770</f>
        <v>1.2999999999999999E-2</v>
      </c>
      <c r="R770" s="7">
        <f>IFERROR(E770/N770,"N/A")</f>
        <v>32.5</v>
      </c>
      <c r="S770" t="str">
        <f>LEFT(P770,SEARCH("/",P770,1)-1)</f>
        <v>music</v>
      </c>
      <c r="T770" t="str">
        <f>RIGHT(P770,(LEN(P770)-SEARCH("/",P770)))</f>
        <v>jazz</v>
      </c>
      <c r="Y770">
        <f t="shared" si="26"/>
        <v>6</v>
      </c>
      <c r="Z770">
        <f t="shared" si="27"/>
        <v>10</v>
      </c>
    </row>
    <row r="771" spans="1:26" ht="28.8" x14ac:dyDescent="0.3">
      <c r="A771">
        <v>997</v>
      </c>
      <c r="B771" s="3" t="s">
        <v>998</v>
      </c>
      <c r="C771" s="3" t="s">
        <v>5107</v>
      </c>
      <c r="D771">
        <v>5000</v>
      </c>
      <c r="E771">
        <v>65</v>
      </c>
      <c r="F771" t="s">
        <v>8221</v>
      </c>
      <c r="G771" t="s">
        <v>8224</v>
      </c>
      <c r="H771" t="s">
        <v>8246</v>
      </c>
      <c r="I771">
        <v>1417145297</v>
      </c>
      <c r="J771" s="11">
        <f>(((I771/60)/60)/24)+DATE(1970,1,1)+(-8/24)</f>
        <v>41970.811307870368</v>
      </c>
      <c r="K771">
        <v>1414549697</v>
      </c>
      <c r="L771" s="11">
        <f>(((K771/60)/60)/24)+DATE(1970,1,1)+(-8/24)</f>
        <v>41940.769641203704</v>
      </c>
      <c r="M771" t="b">
        <v>0</v>
      </c>
      <c r="N771">
        <v>8</v>
      </c>
      <c r="O771" t="b">
        <v>0</v>
      </c>
      <c r="P771" t="s">
        <v>8273</v>
      </c>
      <c r="Q771" s="6">
        <f>E771/D771</f>
        <v>1.2999999999999999E-2</v>
      </c>
      <c r="R771" s="7">
        <f>IFERROR(E771/N771,"N/A")</f>
        <v>8.125</v>
      </c>
      <c r="S771" t="str">
        <f>LEFT(P771,SEARCH("/",P771,1)-1)</f>
        <v>technology</v>
      </c>
      <c r="T771" t="str">
        <f>RIGHT(P771,(LEN(P771)-SEARCH("/",P771)))</f>
        <v>wearables</v>
      </c>
      <c r="Y771">
        <f t="shared" ref="Y771:Y834" si="28">SEARCH("/",P771)</f>
        <v>11</v>
      </c>
      <c r="Z771">
        <f t="shared" ref="Z771:Z834" si="29">LEN(P771)</f>
        <v>20</v>
      </c>
    </row>
    <row r="772" spans="1:26" ht="43.2" x14ac:dyDescent="0.3">
      <c r="A772">
        <v>3919</v>
      </c>
      <c r="B772" s="3" t="s">
        <v>3916</v>
      </c>
      <c r="C772" s="3" t="s">
        <v>8027</v>
      </c>
      <c r="D772">
        <v>5000</v>
      </c>
      <c r="E772">
        <v>90</v>
      </c>
      <c r="F772" t="s">
        <v>8221</v>
      </c>
      <c r="G772" t="s">
        <v>8225</v>
      </c>
      <c r="H772" t="s">
        <v>8247</v>
      </c>
      <c r="I772">
        <v>1453075200</v>
      </c>
      <c r="J772" s="11">
        <f>(((I772/60)/60)/24)+DATE(1970,1,1)+(-8/24)</f>
        <v>42386.666666666664</v>
      </c>
      <c r="K772">
        <v>1450628773</v>
      </c>
      <c r="L772" s="11">
        <f>(((K772/60)/60)/24)+DATE(1970,1,1)+(-8/24)</f>
        <v>42358.351539351854</v>
      </c>
      <c r="M772" t="b">
        <v>0</v>
      </c>
      <c r="N772">
        <v>3</v>
      </c>
      <c r="O772" t="b">
        <v>0</v>
      </c>
      <c r="P772" t="s">
        <v>8271</v>
      </c>
      <c r="Q772" s="6">
        <f>E772/D772</f>
        <v>1.7999999999999999E-2</v>
      </c>
      <c r="R772" s="7">
        <f>IFERROR(E772/N772,"N/A")</f>
        <v>30</v>
      </c>
      <c r="S772" t="str">
        <f>LEFT(P772,SEARCH("/",P772,1)-1)</f>
        <v>theater</v>
      </c>
      <c r="T772" t="str">
        <f>RIGHT(P772,(LEN(P772)-SEARCH("/",P772)))</f>
        <v>plays</v>
      </c>
      <c r="Y772">
        <f t="shared" si="28"/>
        <v>8</v>
      </c>
      <c r="Z772">
        <f t="shared" si="29"/>
        <v>13</v>
      </c>
    </row>
    <row r="773" spans="1:26" ht="43.2" x14ac:dyDescent="0.3">
      <c r="A773">
        <v>2852</v>
      </c>
      <c r="B773" s="3" t="s">
        <v>2852</v>
      </c>
      <c r="C773" s="3" t="s">
        <v>6962</v>
      </c>
      <c r="D773">
        <v>5000</v>
      </c>
      <c r="E773">
        <v>95</v>
      </c>
      <c r="F773" t="s">
        <v>8221</v>
      </c>
      <c r="G773" t="s">
        <v>8224</v>
      </c>
      <c r="H773" t="s">
        <v>8246</v>
      </c>
      <c r="I773">
        <v>1403312703</v>
      </c>
      <c r="J773" s="11">
        <f>(((I773/60)/60)/24)+DATE(1970,1,1)+(-8/24)</f>
        <v>41810.711840277778</v>
      </c>
      <c r="K773">
        <v>1400720703</v>
      </c>
      <c r="L773" s="11">
        <f>(((K773/60)/60)/24)+DATE(1970,1,1)+(-8/24)</f>
        <v>41780.711840277778</v>
      </c>
      <c r="M773" t="b">
        <v>0</v>
      </c>
      <c r="N773">
        <v>6</v>
      </c>
      <c r="O773" t="b">
        <v>0</v>
      </c>
      <c r="P773" t="s">
        <v>8271</v>
      </c>
      <c r="Q773" s="6">
        <f>E773/D773</f>
        <v>1.9E-2</v>
      </c>
      <c r="R773" s="7">
        <f>IFERROR(E773/N773,"N/A")</f>
        <v>15.833333333333334</v>
      </c>
      <c r="S773" t="str">
        <f>LEFT(P773,SEARCH("/",P773,1)-1)</f>
        <v>theater</v>
      </c>
      <c r="T773" t="str">
        <f>RIGHT(P773,(LEN(P773)-SEARCH("/",P773)))</f>
        <v>plays</v>
      </c>
      <c r="Y773">
        <f t="shared" si="28"/>
        <v>8</v>
      </c>
      <c r="Z773">
        <f t="shared" si="29"/>
        <v>13</v>
      </c>
    </row>
    <row r="774" spans="1:26" ht="43.2" x14ac:dyDescent="0.3">
      <c r="A774">
        <v>218</v>
      </c>
      <c r="B774" s="3" t="s">
        <v>220</v>
      </c>
      <c r="C774" s="3" t="s">
        <v>4328</v>
      </c>
      <c r="D774">
        <v>5000</v>
      </c>
      <c r="E774">
        <v>100</v>
      </c>
      <c r="F774" t="s">
        <v>8221</v>
      </c>
      <c r="G774" t="s">
        <v>8224</v>
      </c>
      <c r="H774" t="s">
        <v>8246</v>
      </c>
      <c r="I774">
        <v>1431702289</v>
      </c>
      <c r="J774" s="11">
        <f>(((I774/60)/60)/24)+DATE(1970,1,1)+(-8/24)</f>
        <v>42139.295011574075</v>
      </c>
      <c r="K774">
        <v>1426518289</v>
      </c>
      <c r="L774" s="11">
        <f>(((K774/60)/60)/24)+DATE(1970,1,1)+(-8/24)</f>
        <v>42079.295011574075</v>
      </c>
      <c r="M774" t="b">
        <v>0</v>
      </c>
      <c r="N774">
        <v>1</v>
      </c>
      <c r="O774" t="b">
        <v>0</v>
      </c>
      <c r="P774" t="s">
        <v>8268</v>
      </c>
      <c r="Q774" s="6">
        <f>E774/D774</f>
        <v>0.02</v>
      </c>
      <c r="R774" s="7">
        <f>IFERROR(E774/N774,"N/A")</f>
        <v>100</v>
      </c>
      <c r="S774" t="str">
        <f>LEFT(P774,SEARCH("/",P774,1)-1)</f>
        <v>film &amp; video</v>
      </c>
      <c r="T774" t="str">
        <f>RIGHT(P774,(LEN(P774)-SEARCH("/",P774)))</f>
        <v>drama</v>
      </c>
      <c r="Y774">
        <f t="shared" si="28"/>
        <v>13</v>
      </c>
      <c r="Z774">
        <f t="shared" si="29"/>
        <v>18</v>
      </c>
    </row>
    <row r="775" spans="1:26" ht="43.2" x14ac:dyDescent="0.3">
      <c r="A775">
        <v>2766</v>
      </c>
      <c r="B775" s="3" t="s">
        <v>2766</v>
      </c>
      <c r="C775" s="3" t="s">
        <v>6876</v>
      </c>
      <c r="D775">
        <v>5000</v>
      </c>
      <c r="E775">
        <v>100</v>
      </c>
      <c r="F775" t="s">
        <v>8221</v>
      </c>
      <c r="G775" t="s">
        <v>8224</v>
      </c>
      <c r="H775" t="s">
        <v>8246</v>
      </c>
      <c r="I775">
        <v>1313078518</v>
      </c>
      <c r="J775" s="11">
        <f>(((I775/60)/60)/24)+DATE(1970,1,1)+(-8/24)</f>
        <v>40766.334699074068</v>
      </c>
      <c r="K775">
        <v>1310486518</v>
      </c>
      <c r="L775" s="11">
        <f>(((K775/60)/60)/24)+DATE(1970,1,1)+(-8/24)</f>
        <v>40736.334699074068</v>
      </c>
      <c r="M775" t="b">
        <v>0</v>
      </c>
      <c r="N775">
        <v>4</v>
      </c>
      <c r="O775" t="b">
        <v>0</v>
      </c>
      <c r="P775" t="s">
        <v>8304</v>
      </c>
      <c r="Q775" s="6">
        <f>E775/D775</f>
        <v>0.02</v>
      </c>
      <c r="R775" s="7">
        <f>IFERROR(E775/N775,"N/A")</f>
        <v>25</v>
      </c>
      <c r="S775" t="str">
        <f>LEFT(P775,SEARCH("/",P775,1)-1)</f>
        <v>publishing</v>
      </c>
      <c r="T775" t="str">
        <f>RIGHT(P775,(LEN(P775)-SEARCH("/",P775)))</f>
        <v>children's books</v>
      </c>
      <c r="Y775">
        <f t="shared" si="28"/>
        <v>11</v>
      </c>
      <c r="Z775">
        <f t="shared" si="29"/>
        <v>27</v>
      </c>
    </row>
    <row r="776" spans="1:26" ht="43.2" x14ac:dyDescent="0.3">
      <c r="A776">
        <v>3742</v>
      </c>
      <c r="B776" s="3" t="s">
        <v>3739</v>
      </c>
      <c r="C776" s="3" t="s">
        <v>7852</v>
      </c>
      <c r="D776">
        <v>5000</v>
      </c>
      <c r="E776">
        <v>100</v>
      </c>
      <c r="F776" t="s">
        <v>8221</v>
      </c>
      <c r="G776" t="s">
        <v>8224</v>
      </c>
      <c r="H776" t="s">
        <v>8246</v>
      </c>
      <c r="I776">
        <v>1409980144</v>
      </c>
      <c r="J776" s="11">
        <f>(((I776/60)/60)/24)+DATE(1970,1,1)+(-8/24)</f>
        <v>41887.881296296291</v>
      </c>
      <c r="K776">
        <v>1407388144</v>
      </c>
      <c r="L776" s="11">
        <f>(((K776/60)/60)/24)+DATE(1970,1,1)+(-8/24)</f>
        <v>41857.881296296291</v>
      </c>
      <c r="M776" t="b">
        <v>0</v>
      </c>
      <c r="N776">
        <v>4</v>
      </c>
      <c r="O776" t="b">
        <v>0</v>
      </c>
      <c r="P776" t="s">
        <v>8271</v>
      </c>
      <c r="Q776" s="6">
        <f>E776/D776</f>
        <v>0.02</v>
      </c>
      <c r="R776" s="7">
        <f>IFERROR(E776/N776,"N/A")</f>
        <v>25</v>
      </c>
      <c r="S776" t="str">
        <f>LEFT(P776,SEARCH("/",P776,1)-1)</f>
        <v>theater</v>
      </c>
      <c r="T776" t="str">
        <f>RIGHT(P776,(LEN(P776)-SEARCH("/",P776)))</f>
        <v>plays</v>
      </c>
      <c r="Y776">
        <f t="shared" si="28"/>
        <v>8</v>
      </c>
      <c r="Z776">
        <f t="shared" si="29"/>
        <v>13</v>
      </c>
    </row>
    <row r="777" spans="1:26" ht="43.2" x14ac:dyDescent="0.3">
      <c r="A777">
        <v>1481</v>
      </c>
      <c r="B777" s="3" t="s">
        <v>1482</v>
      </c>
      <c r="C777" s="3" t="s">
        <v>5591</v>
      </c>
      <c r="D777">
        <v>5000</v>
      </c>
      <c r="E777">
        <v>105</v>
      </c>
      <c r="F777" t="s">
        <v>8221</v>
      </c>
      <c r="G777" t="s">
        <v>8229</v>
      </c>
      <c r="H777" t="s">
        <v>8251</v>
      </c>
      <c r="I777">
        <v>1383430145</v>
      </c>
      <c r="J777" s="11">
        <f>(((I777/60)/60)/24)+DATE(1970,1,1)+(-8/24)</f>
        <v>41580.589641203704</v>
      </c>
      <c r="K777">
        <v>1380838145</v>
      </c>
      <c r="L777" s="11">
        <f>(((K777/60)/60)/24)+DATE(1970,1,1)+(-8/24)</f>
        <v>41550.589641203704</v>
      </c>
      <c r="M777" t="b">
        <v>0</v>
      </c>
      <c r="N777">
        <v>6</v>
      </c>
      <c r="O777" t="b">
        <v>0</v>
      </c>
      <c r="P777" t="s">
        <v>8275</v>
      </c>
      <c r="Q777" s="6">
        <f>E777/D777</f>
        <v>2.1000000000000001E-2</v>
      </c>
      <c r="R777" s="7">
        <f>IFERROR(E777/N777,"N/A")</f>
        <v>17.5</v>
      </c>
      <c r="S777" t="str">
        <f>LEFT(P777,SEARCH("/",P777,1)-1)</f>
        <v>publishing</v>
      </c>
      <c r="T777" t="str">
        <f>RIGHT(P777,(LEN(P777)-SEARCH("/",P777)))</f>
        <v>fiction</v>
      </c>
      <c r="Y777">
        <f t="shared" si="28"/>
        <v>11</v>
      </c>
      <c r="Z777">
        <f t="shared" si="29"/>
        <v>18</v>
      </c>
    </row>
    <row r="778" spans="1:26" ht="43.2" x14ac:dyDescent="0.3">
      <c r="A778">
        <v>4047</v>
      </c>
      <c r="B778" s="3" t="s">
        <v>4043</v>
      </c>
      <c r="C778" s="3" t="s">
        <v>8151</v>
      </c>
      <c r="D778">
        <v>5000</v>
      </c>
      <c r="E778">
        <v>110</v>
      </c>
      <c r="F778" t="s">
        <v>8221</v>
      </c>
      <c r="G778" t="s">
        <v>8224</v>
      </c>
      <c r="H778" t="s">
        <v>8246</v>
      </c>
      <c r="I778">
        <v>1420938000</v>
      </c>
      <c r="J778" s="11">
        <f>(((I778/60)/60)/24)+DATE(1970,1,1)+(-8/24)</f>
        <v>42014.708333333336</v>
      </c>
      <c r="K778">
        <v>1418862743</v>
      </c>
      <c r="L778" s="11">
        <f>(((K778/60)/60)/24)+DATE(1970,1,1)+(-8/24)</f>
        <v>41990.689155092587</v>
      </c>
      <c r="M778" t="b">
        <v>0</v>
      </c>
      <c r="N778">
        <v>4</v>
      </c>
      <c r="O778" t="b">
        <v>0</v>
      </c>
      <c r="P778" t="s">
        <v>8271</v>
      </c>
      <c r="Q778" s="6">
        <f>E778/D778</f>
        <v>2.1999999999999999E-2</v>
      </c>
      <c r="R778" s="7">
        <f>IFERROR(E778/N778,"N/A")</f>
        <v>27.5</v>
      </c>
      <c r="S778" t="str">
        <f>LEFT(P778,SEARCH("/",P778,1)-1)</f>
        <v>theater</v>
      </c>
      <c r="T778" t="str">
        <f>RIGHT(P778,(LEN(P778)-SEARCH("/",P778)))</f>
        <v>plays</v>
      </c>
      <c r="Y778">
        <f t="shared" si="28"/>
        <v>8</v>
      </c>
      <c r="Z778">
        <f t="shared" si="29"/>
        <v>13</v>
      </c>
    </row>
    <row r="779" spans="1:26" ht="43.2" x14ac:dyDescent="0.3">
      <c r="A779">
        <v>2155</v>
      </c>
      <c r="B779" s="3" t="s">
        <v>2156</v>
      </c>
      <c r="C779" s="3" t="s">
        <v>6265</v>
      </c>
      <c r="D779">
        <v>5000</v>
      </c>
      <c r="E779">
        <v>115</v>
      </c>
      <c r="F779" t="s">
        <v>8221</v>
      </c>
      <c r="G779" t="s">
        <v>8225</v>
      </c>
      <c r="H779" t="s">
        <v>8247</v>
      </c>
      <c r="I779">
        <v>1459443385</v>
      </c>
      <c r="J779" s="11">
        <f>(((I779/60)/60)/24)+DATE(1970,1,1)+(-8/24)</f>
        <v>42460.372511574074</v>
      </c>
      <c r="K779">
        <v>1456854985</v>
      </c>
      <c r="L779" s="11">
        <f>(((K779/60)/60)/24)+DATE(1970,1,1)+(-8/24)</f>
        <v>42430.414178240739</v>
      </c>
      <c r="M779" t="b">
        <v>0</v>
      </c>
      <c r="N779">
        <v>5</v>
      </c>
      <c r="O779" t="b">
        <v>0</v>
      </c>
      <c r="P779" t="s">
        <v>8282</v>
      </c>
      <c r="Q779" s="6">
        <f>E779/D779</f>
        <v>2.3E-2</v>
      </c>
      <c r="R779" s="7">
        <f>IFERROR(E779/N779,"N/A")</f>
        <v>23</v>
      </c>
      <c r="S779" t="str">
        <f>LEFT(P779,SEARCH("/",P779,1)-1)</f>
        <v>games</v>
      </c>
      <c r="T779" t="str">
        <f>RIGHT(P779,(LEN(P779)-SEARCH("/",P779)))</f>
        <v>video games</v>
      </c>
      <c r="Y779">
        <f t="shared" si="28"/>
        <v>6</v>
      </c>
      <c r="Z779">
        <f t="shared" si="29"/>
        <v>17</v>
      </c>
    </row>
    <row r="780" spans="1:26" ht="43.2" x14ac:dyDescent="0.3">
      <c r="A780">
        <v>511</v>
      </c>
      <c r="B780" s="3" t="s">
        <v>512</v>
      </c>
      <c r="C780" s="3" t="s">
        <v>4621</v>
      </c>
      <c r="D780">
        <v>5000</v>
      </c>
      <c r="E780">
        <v>150</v>
      </c>
      <c r="F780" t="s">
        <v>8221</v>
      </c>
      <c r="G780" t="s">
        <v>8224</v>
      </c>
      <c r="H780" t="s">
        <v>8246</v>
      </c>
      <c r="I780">
        <v>1365228982</v>
      </c>
      <c r="J780" s="11">
        <f>(((I780/60)/60)/24)+DATE(1970,1,1)+(-8/24)</f>
        <v>41369.928032407406</v>
      </c>
      <c r="K780">
        <v>1362640582</v>
      </c>
      <c r="L780" s="11">
        <f>(((K780/60)/60)/24)+DATE(1970,1,1)+(-8/24)</f>
        <v>41339.96969907407</v>
      </c>
      <c r="M780" t="b">
        <v>0</v>
      </c>
      <c r="N780">
        <v>5</v>
      </c>
      <c r="O780" t="b">
        <v>0</v>
      </c>
      <c r="P780" t="s">
        <v>8270</v>
      </c>
      <c r="Q780" s="6">
        <f>E780/D780</f>
        <v>0.03</v>
      </c>
      <c r="R780" s="7">
        <f>IFERROR(E780/N780,"N/A")</f>
        <v>30</v>
      </c>
      <c r="S780" t="str">
        <f>LEFT(P780,SEARCH("/",P780,1)-1)</f>
        <v>film &amp; video</v>
      </c>
      <c r="T780" t="str">
        <f>RIGHT(P780,(LEN(P780)-SEARCH("/",P780)))</f>
        <v>animation</v>
      </c>
      <c r="Y780">
        <f t="shared" si="28"/>
        <v>13</v>
      </c>
      <c r="Z780">
        <f t="shared" si="29"/>
        <v>22</v>
      </c>
    </row>
    <row r="781" spans="1:26" ht="43.2" x14ac:dyDescent="0.3">
      <c r="A781">
        <v>2775</v>
      </c>
      <c r="B781" s="3" t="s">
        <v>2775</v>
      </c>
      <c r="C781" s="3" t="s">
        <v>6885</v>
      </c>
      <c r="D781">
        <v>5000</v>
      </c>
      <c r="E781">
        <v>150</v>
      </c>
      <c r="F781" t="s">
        <v>8221</v>
      </c>
      <c r="G781" t="s">
        <v>8224</v>
      </c>
      <c r="H781" t="s">
        <v>8246</v>
      </c>
      <c r="I781">
        <v>1323994754</v>
      </c>
      <c r="J781" s="11">
        <f>(((I781/60)/60)/24)+DATE(1970,1,1)+(-8/24)</f>
        <v>40892.680023148147</v>
      </c>
      <c r="K781">
        <v>1321402754</v>
      </c>
      <c r="L781" s="11">
        <f>(((K781/60)/60)/24)+DATE(1970,1,1)+(-8/24)</f>
        <v>40862.680023148147</v>
      </c>
      <c r="M781" t="b">
        <v>0</v>
      </c>
      <c r="N781">
        <v>2</v>
      </c>
      <c r="O781" t="b">
        <v>0</v>
      </c>
      <c r="P781" t="s">
        <v>8304</v>
      </c>
      <c r="Q781" s="6">
        <f>E781/D781</f>
        <v>0.03</v>
      </c>
      <c r="R781" s="7">
        <f>IFERROR(E781/N781,"N/A")</f>
        <v>75</v>
      </c>
      <c r="S781" t="str">
        <f>LEFT(P781,SEARCH("/",P781,1)-1)</f>
        <v>publishing</v>
      </c>
      <c r="T781" t="str">
        <f>RIGHT(P781,(LEN(P781)-SEARCH("/",P781)))</f>
        <v>children's books</v>
      </c>
      <c r="Y781">
        <f t="shared" si="28"/>
        <v>11</v>
      </c>
      <c r="Z781">
        <f t="shared" si="29"/>
        <v>27</v>
      </c>
    </row>
    <row r="782" spans="1:26" ht="43.2" x14ac:dyDescent="0.3">
      <c r="A782">
        <v>903</v>
      </c>
      <c r="B782" s="3" t="s">
        <v>904</v>
      </c>
      <c r="C782" s="3" t="s">
        <v>5013</v>
      </c>
      <c r="D782">
        <v>5000</v>
      </c>
      <c r="E782">
        <v>160</v>
      </c>
      <c r="F782" t="s">
        <v>8221</v>
      </c>
      <c r="G782" t="s">
        <v>8224</v>
      </c>
      <c r="H782" t="s">
        <v>8246</v>
      </c>
      <c r="I782">
        <v>1348367100</v>
      </c>
      <c r="J782" s="11">
        <f>(((I782/60)/60)/24)+DATE(1970,1,1)+(-8/24)</f>
        <v>41174.767361111109</v>
      </c>
      <c r="K782">
        <v>1346180780</v>
      </c>
      <c r="L782" s="11">
        <f>(((K782/60)/60)/24)+DATE(1970,1,1)+(-8/24)</f>
        <v>41149.462731481479</v>
      </c>
      <c r="M782" t="b">
        <v>0</v>
      </c>
      <c r="N782">
        <v>4</v>
      </c>
      <c r="O782" t="b">
        <v>0</v>
      </c>
      <c r="P782" t="s">
        <v>8278</v>
      </c>
      <c r="Q782" s="6">
        <f>E782/D782</f>
        <v>3.2000000000000001E-2</v>
      </c>
      <c r="R782" s="7">
        <f>IFERROR(E782/N782,"N/A")</f>
        <v>40</v>
      </c>
      <c r="S782" t="str">
        <f>LEFT(P782,SEARCH("/",P782,1)-1)</f>
        <v>music</v>
      </c>
      <c r="T782" t="str">
        <f>RIGHT(P782,(LEN(P782)-SEARCH("/",P782)))</f>
        <v>jazz</v>
      </c>
      <c r="Y782">
        <f t="shared" si="28"/>
        <v>6</v>
      </c>
      <c r="Z782">
        <f t="shared" si="29"/>
        <v>10</v>
      </c>
    </row>
    <row r="783" spans="1:26" ht="57.6" x14ac:dyDescent="0.3">
      <c r="A783">
        <v>767</v>
      </c>
      <c r="B783" s="3" t="s">
        <v>768</v>
      </c>
      <c r="C783" s="3" t="s">
        <v>4877</v>
      </c>
      <c r="D783">
        <v>5000</v>
      </c>
      <c r="E783">
        <v>177</v>
      </c>
      <c r="F783" t="s">
        <v>8221</v>
      </c>
      <c r="G783" t="s">
        <v>8224</v>
      </c>
      <c r="H783" t="s">
        <v>8246</v>
      </c>
      <c r="I783">
        <v>1432178810</v>
      </c>
      <c r="J783" s="11">
        <f>(((I783/60)/60)/24)+DATE(1970,1,1)+(-8/24)</f>
        <v>42144.810300925928</v>
      </c>
      <c r="K783">
        <v>1429586810</v>
      </c>
      <c r="L783" s="11">
        <f>(((K783/60)/60)/24)+DATE(1970,1,1)+(-8/24)</f>
        <v>42114.810300925928</v>
      </c>
      <c r="M783" t="b">
        <v>0</v>
      </c>
      <c r="N783">
        <v>3</v>
      </c>
      <c r="O783" t="b">
        <v>0</v>
      </c>
      <c r="P783" t="s">
        <v>8275</v>
      </c>
      <c r="Q783" s="6">
        <f>E783/D783</f>
        <v>3.5400000000000001E-2</v>
      </c>
      <c r="R783" s="7">
        <f>IFERROR(E783/N783,"N/A")</f>
        <v>59</v>
      </c>
      <c r="S783" t="str">
        <f>LEFT(P783,SEARCH("/",P783,1)-1)</f>
        <v>publishing</v>
      </c>
      <c r="T783" t="str">
        <f>RIGHT(P783,(LEN(P783)-SEARCH("/",P783)))</f>
        <v>fiction</v>
      </c>
      <c r="Y783">
        <f t="shared" si="28"/>
        <v>11</v>
      </c>
      <c r="Z783">
        <f t="shared" si="29"/>
        <v>18</v>
      </c>
    </row>
    <row r="784" spans="1:26" ht="43.2" x14ac:dyDescent="0.3">
      <c r="A784">
        <v>1768</v>
      </c>
      <c r="B784" s="3" t="s">
        <v>1769</v>
      </c>
      <c r="C784" s="3" t="s">
        <v>5878</v>
      </c>
      <c r="D784">
        <v>5000</v>
      </c>
      <c r="E784">
        <v>187</v>
      </c>
      <c r="F784" t="s">
        <v>8221</v>
      </c>
      <c r="G784" t="s">
        <v>8224</v>
      </c>
      <c r="H784" t="s">
        <v>8246</v>
      </c>
      <c r="I784">
        <v>1411824444</v>
      </c>
      <c r="J784" s="11">
        <f>(((I784/60)/60)/24)+DATE(1970,1,1)+(-8/24)</f>
        <v>41909.227361111109</v>
      </c>
      <c r="K784">
        <v>1406640444</v>
      </c>
      <c r="L784" s="11">
        <f>(((K784/60)/60)/24)+DATE(1970,1,1)+(-8/24)</f>
        <v>41849.227361111109</v>
      </c>
      <c r="M784" t="b">
        <v>1</v>
      </c>
      <c r="N784">
        <v>15</v>
      </c>
      <c r="O784" t="b">
        <v>0</v>
      </c>
      <c r="P784" t="s">
        <v>8285</v>
      </c>
      <c r="Q784" s="6">
        <f>E784/D784</f>
        <v>3.7400000000000003E-2</v>
      </c>
      <c r="R784" s="7">
        <f>IFERROR(E784/N784,"N/A")</f>
        <v>12.466666666666667</v>
      </c>
      <c r="S784" t="str">
        <f>LEFT(P784,SEARCH("/",P784,1)-1)</f>
        <v>photography</v>
      </c>
      <c r="T784" t="str">
        <f>RIGHT(P784,(LEN(P784)-SEARCH("/",P784)))</f>
        <v>photobooks</v>
      </c>
      <c r="Y784">
        <f t="shared" si="28"/>
        <v>12</v>
      </c>
      <c r="Z784">
        <f t="shared" si="29"/>
        <v>22</v>
      </c>
    </row>
    <row r="785" spans="1:26" ht="72" x14ac:dyDescent="0.3">
      <c r="A785">
        <v>991</v>
      </c>
      <c r="B785" s="3" t="s">
        <v>992</v>
      </c>
      <c r="C785" s="3" t="s">
        <v>5101</v>
      </c>
      <c r="D785">
        <v>5000</v>
      </c>
      <c r="E785">
        <v>212</v>
      </c>
      <c r="F785" t="s">
        <v>8221</v>
      </c>
      <c r="G785" t="s">
        <v>8225</v>
      </c>
      <c r="H785" t="s">
        <v>8247</v>
      </c>
      <c r="I785">
        <v>1468349460</v>
      </c>
      <c r="J785" s="11">
        <f>(((I785/60)/60)/24)+DATE(1970,1,1)+(-8/24)</f>
        <v>42563.45208333333</v>
      </c>
      <c r="K785">
        <v>1466186988</v>
      </c>
      <c r="L785" s="11">
        <f>(((K785/60)/60)/24)+DATE(1970,1,1)+(-8/24)</f>
        <v>42538.423472222225</v>
      </c>
      <c r="M785" t="b">
        <v>0</v>
      </c>
      <c r="N785">
        <v>7</v>
      </c>
      <c r="O785" t="b">
        <v>0</v>
      </c>
      <c r="P785" t="s">
        <v>8273</v>
      </c>
      <c r="Q785" s="6">
        <f>E785/D785</f>
        <v>4.24E-2</v>
      </c>
      <c r="R785" s="7">
        <f>IFERROR(E785/N785,"N/A")</f>
        <v>30.285714285714285</v>
      </c>
      <c r="S785" t="str">
        <f>LEFT(P785,SEARCH("/",P785,1)-1)</f>
        <v>technology</v>
      </c>
      <c r="T785" t="str">
        <f>RIGHT(P785,(LEN(P785)-SEARCH("/",P785)))</f>
        <v>wearables</v>
      </c>
      <c r="Y785">
        <f t="shared" si="28"/>
        <v>11</v>
      </c>
      <c r="Z785">
        <f t="shared" si="29"/>
        <v>20</v>
      </c>
    </row>
    <row r="786" spans="1:26" ht="57.6" x14ac:dyDescent="0.3">
      <c r="A786">
        <v>590</v>
      </c>
      <c r="B786" s="3" t="s">
        <v>591</v>
      </c>
      <c r="C786" s="3" t="s">
        <v>4700</v>
      </c>
      <c r="D786">
        <v>5000</v>
      </c>
      <c r="E786">
        <v>223</v>
      </c>
      <c r="F786" t="s">
        <v>8221</v>
      </c>
      <c r="G786" t="s">
        <v>8225</v>
      </c>
      <c r="H786" t="s">
        <v>8247</v>
      </c>
      <c r="I786">
        <v>1454936460</v>
      </c>
      <c r="J786" s="11">
        <f>(((I786/60)/60)/24)+DATE(1970,1,1)+(-8/24)</f>
        <v>42408.209027777775</v>
      </c>
      <c r="K786">
        <v>1452259131</v>
      </c>
      <c r="L786" s="11">
        <f>(((K786/60)/60)/24)+DATE(1970,1,1)+(-8/24)</f>
        <v>42377.22142361111</v>
      </c>
      <c r="M786" t="b">
        <v>0</v>
      </c>
      <c r="N786">
        <v>9</v>
      </c>
      <c r="O786" t="b">
        <v>0</v>
      </c>
      <c r="P786" t="s">
        <v>8272</v>
      </c>
      <c r="Q786" s="6">
        <f>E786/D786</f>
        <v>4.4600000000000001E-2</v>
      </c>
      <c r="R786" s="7">
        <f>IFERROR(E786/N786,"N/A")</f>
        <v>24.777777777777779</v>
      </c>
      <c r="S786" t="str">
        <f>LEFT(P786,SEARCH("/",P786,1)-1)</f>
        <v>technology</v>
      </c>
      <c r="T786" t="str">
        <f>RIGHT(P786,(LEN(P786)-SEARCH("/",P786)))</f>
        <v>web</v>
      </c>
      <c r="Y786">
        <f t="shared" si="28"/>
        <v>11</v>
      </c>
      <c r="Z786">
        <f t="shared" si="29"/>
        <v>14</v>
      </c>
    </row>
    <row r="787" spans="1:26" ht="43.2" x14ac:dyDescent="0.3">
      <c r="A787">
        <v>761</v>
      </c>
      <c r="B787" s="3" t="s">
        <v>762</v>
      </c>
      <c r="C787" s="3" t="s">
        <v>4871</v>
      </c>
      <c r="D787">
        <v>5000</v>
      </c>
      <c r="E787">
        <v>235</v>
      </c>
      <c r="F787" t="s">
        <v>8221</v>
      </c>
      <c r="G787" t="s">
        <v>8224</v>
      </c>
      <c r="H787" t="s">
        <v>8246</v>
      </c>
      <c r="I787">
        <v>1391364126</v>
      </c>
      <c r="J787" s="11">
        <f>(((I787/60)/60)/24)+DATE(1970,1,1)+(-8/24)</f>
        <v>41672.418124999997</v>
      </c>
      <c r="K787">
        <v>1388772126</v>
      </c>
      <c r="L787" s="11">
        <f>(((K787/60)/60)/24)+DATE(1970,1,1)+(-8/24)</f>
        <v>41642.418124999997</v>
      </c>
      <c r="M787" t="b">
        <v>0</v>
      </c>
      <c r="N787">
        <v>6</v>
      </c>
      <c r="O787" t="b">
        <v>0</v>
      </c>
      <c r="P787" t="s">
        <v>8275</v>
      </c>
      <c r="Q787" s="6">
        <f>E787/D787</f>
        <v>4.7E-2</v>
      </c>
      <c r="R787" s="7">
        <f>IFERROR(E787/N787,"N/A")</f>
        <v>39.166666666666664</v>
      </c>
      <c r="S787" t="str">
        <f>LEFT(P787,SEARCH("/",P787,1)-1)</f>
        <v>publishing</v>
      </c>
      <c r="T787" t="str">
        <f>RIGHT(P787,(LEN(P787)-SEARCH("/",P787)))</f>
        <v>fiction</v>
      </c>
      <c r="Y787">
        <f t="shared" si="28"/>
        <v>11</v>
      </c>
      <c r="Z787">
        <f t="shared" si="29"/>
        <v>18</v>
      </c>
    </row>
    <row r="788" spans="1:26" ht="57.6" x14ac:dyDescent="0.3">
      <c r="A788">
        <v>4089</v>
      </c>
      <c r="B788" s="3" t="s">
        <v>4085</v>
      </c>
      <c r="C788" s="3" t="s">
        <v>8192</v>
      </c>
      <c r="D788">
        <v>5000</v>
      </c>
      <c r="E788">
        <v>240</v>
      </c>
      <c r="F788" t="s">
        <v>8221</v>
      </c>
      <c r="G788" t="s">
        <v>8224</v>
      </c>
      <c r="H788" t="s">
        <v>8246</v>
      </c>
      <c r="I788">
        <v>1433093700</v>
      </c>
      <c r="J788" s="11">
        <f>(((I788/60)/60)/24)+DATE(1970,1,1)+(-8/24)</f>
        <v>42155.399305555555</v>
      </c>
      <c r="K788">
        <v>1430242488</v>
      </c>
      <c r="L788" s="11">
        <f>(((K788/60)/60)/24)+DATE(1970,1,1)+(-8/24)</f>
        <v>42122.399166666662</v>
      </c>
      <c r="M788" t="b">
        <v>0</v>
      </c>
      <c r="N788">
        <v>8</v>
      </c>
      <c r="O788" t="b">
        <v>0</v>
      </c>
      <c r="P788" t="s">
        <v>8271</v>
      </c>
      <c r="Q788" s="6">
        <f>E788/D788</f>
        <v>4.8000000000000001E-2</v>
      </c>
      <c r="R788" s="7">
        <f>IFERROR(E788/N788,"N/A")</f>
        <v>30</v>
      </c>
      <c r="S788" t="str">
        <f>LEFT(P788,SEARCH("/",P788,1)-1)</f>
        <v>theater</v>
      </c>
      <c r="T788" t="str">
        <f>RIGHT(P788,(LEN(P788)-SEARCH("/",P788)))</f>
        <v>plays</v>
      </c>
      <c r="Y788">
        <f t="shared" si="28"/>
        <v>8</v>
      </c>
      <c r="Z788">
        <f t="shared" si="29"/>
        <v>13</v>
      </c>
    </row>
    <row r="789" spans="1:26" ht="43.2" x14ac:dyDescent="0.3">
      <c r="A789">
        <v>191</v>
      </c>
      <c r="B789" s="3" t="s">
        <v>193</v>
      </c>
      <c r="C789" s="3" t="s">
        <v>4301</v>
      </c>
      <c r="D789">
        <v>5000</v>
      </c>
      <c r="E789">
        <v>250</v>
      </c>
      <c r="F789" t="s">
        <v>8221</v>
      </c>
      <c r="G789" t="s">
        <v>8226</v>
      </c>
      <c r="H789" t="s">
        <v>8248</v>
      </c>
      <c r="I789">
        <v>1443782138</v>
      </c>
      <c r="J789" s="11">
        <f>(((I789/60)/60)/24)+DATE(1970,1,1)+(-8/24)</f>
        <v>42279.108078703699</v>
      </c>
      <c r="K789">
        <v>1440326138</v>
      </c>
      <c r="L789" s="11">
        <f>(((K789/60)/60)/24)+DATE(1970,1,1)+(-8/24)</f>
        <v>42239.108078703699</v>
      </c>
      <c r="M789" t="b">
        <v>0</v>
      </c>
      <c r="N789">
        <v>3</v>
      </c>
      <c r="O789" t="b">
        <v>0</v>
      </c>
      <c r="P789" t="s">
        <v>8268</v>
      </c>
      <c r="Q789" s="6">
        <f>E789/D789</f>
        <v>0.05</v>
      </c>
      <c r="R789" s="7">
        <f>IFERROR(E789/N789,"N/A")</f>
        <v>83.333333333333329</v>
      </c>
      <c r="S789" t="str">
        <f>LEFT(P789,SEARCH("/",P789,1)-1)</f>
        <v>film &amp; video</v>
      </c>
      <c r="T789" t="str">
        <f>RIGHT(P789,(LEN(P789)-SEARCH("/",P789)))</f>
        <v>drama</v>
      </c>
      <c r="Y789">
        <f t="shared" si="28"/>
        <v>13</v>
      </c>
      <c r="Z789">
        <f t="shared" si="29"/>
        <v>18</v>
      </c>
    </row>
    <row r="790" spans="1:26" ht="57.6" x14ac:dyDescent="0.3">
      <c r="A790">
        <v>4025</v>
      </c>
      <c r="B790" s="3" t="s">
        <v>4021</v>
      </c>
      <c r="C790" s="3" t="s">
        <v>8130</v>
      </c>
      <c r="D790">
        <v>5000</v>
      </c>
      <c r="E790">
        <v>250</v>
      </c>
      <c r="F790" t="s">
        <v>8221</v>
      </c>
      <c r="G790" t="s">
        <v>8230</v>
      </c>
      <c r="H790" t="s">
        <v>8249</v>
      </c>
      <c r="I790">
        <v>1437889336</v>
      </c>
      <c r="J790" s="11">
        <f>(((I790/60)/60)/24)+DATE(1970,1,1)+(-8/24)</f>
        <v>42210.904351851852</v>
      </c>
      <c r="K790">
        <v>1432705336</v>
      </c>
      <c r="L790" s="11">
        <f>(((K790/60)/60)/24)+DATE(1970,1,1)+(-8/24)</f>
        <v>42150.904351851852</v>
      </c>
      <c r="M790" t="b">
        <v>0</v>
      </c>
      <c r="N790">
        <v>4</v>
      </c>
      <c r="O790" t="b">
        <v>0</v>
      </c>
      <c r="P790" t="s">
        <v>8271</v>
      </c>
      <c r="Q790" s="6">
        <f>E790/D790</f>
        <v>0.05</v>
      </c>
      <c r="R790" s="7">
        <f>IFERROR(E790/N790,"N/A")</f>
        <v>62.5</v>
      </c>
      <c r="S790" t="str">
        <f>LEFT(P790,SEARCH("/",P790,1)-1)</f>
        <v>theater</v>
      </c>
      <c r="T790" t="str">
        <f>RIGHT(P790,(LEN(P790)-SEARCH("/",P790)))</f>
        <v>plays</v>
      </c>
      <c r="Y790">
        <f t="shared" si="28"/>
        <v>8</v>
      </c>
      <c r="Z790">
        <f t="shared" si="29"/>
        <v>13</v>
      </c>
    </row>
    <row r="791" spans="1:26" ht="43.2" x14ac:dyDescent="0.3">
      <c r="A791">
        <v>3857</v>
      </c>
      <c r="B791" s="3" t="s">
        <v>3854</v>
      </c>
      <c r="C791" s="3" t="s">
        <v>7966</v>
      </c>
      <c r="D791">
        <v>5000</v>
      </c>
      <c r="E791">
        <v>260</v>
      </c>
      <c r="F791" t="s">
        <v>8221</v>
      </c>
      <c r="G791" t="s">
        <v>8224</v>
      </c>
      <c r="H791" t="s">
        <v>8246</v>
      </c>
      <c r="I791">
        <v>1406913120</v>
      </c>
      <c r="J791" s="11">
        <f>(((I791/60)/60)/24)+DATE(1970,1,1)+(-8/24)</f>
        <v>41852.383333333331</v>
      </c>
      <c r="K791">
        <v>1404927690</v>
      </c>
      <c r="L791" s="11">
        <f>(((K791/60)/60)/24)+DATE(1970,1,1)+(-8/24)</f>
        <v>41829.403819444444</v>
      </c>
      <c r="M791" t="b">
        <v>0</v>
      </c>
      <c r="N791">
        <v>4</v>
      </c>
      <c r="O791" t="b">
        <v>0</v>
      </c>
      <c r="P791" t="s">
        <v>8271</v>
      </c>
      <c r="Q791" s="6">
        <f>E791/D791</f>
        <v>5.1999999999999998E-2</v>
      </c>
      <c r="R791" s="7">
        <f>IFERROR(E791/N791,"N/A")</f>
        <v>65</v>
      </c>
      <c r="S791" t="str">
        <f>LEFT(P791,SEARCH("/",P791,1)-1)</f>
        <v>theater</v>
      </c>
      <c r="T791" t="str">
        <f>RIGHT(P791,(LEN(P791)-SEARCH("/",P791)))</f>
        <v>plays</v>
      </c>
      <c r="Y791">
        <f t="shared" si="28"/>
        <v>8</v>
      </c>
      <c r="Z791">
        <f t="shared" si="29"/>
        <v>13</v>
      </c>
    </row>
    <row r="792" spans="1:26" ht="43.2" x14ac:dyDescent="0.3">
      <c r="A792">
        <v>2874</v>
      </c>
      <c r="B792" s="3" t="s">
        <v>2874</v>
      </c>
      <c r="C792" s="3" t="s">
        <v>6984</v>
      </c>
      <c r="D792">
        <v>5000</v>
      </c>
      <c r="E792">
        <v>271</v>
      </c>
      <c r="F792" t="s">
        <v>8221</v>
      </c>
      <c r="G792" t="s">
        <v>8224</v>
      </c>
      <c r="H792" t="s">
        <v>8246</v>
      </c>
      <c r="I792">
        <v>1484684186</v>
      </c>
      <c r="J792" s="11">
        <f>(((I792/60)/60)/24)+DATE(1970,1,1)+(-8/24)</f>
        <v>42752.511412037034</v>
      </c>
      <c r="K792">
        <v>1482092186</v>
      </c>
      <c r="L792" s="11">
        <f>(((K792/60)/60)/24)+DATE(1970,1,1)+(-8/24)</f>
        <v>42722.511412037034</v>
      </c>
      <c r="M792" t="b">
        <v>0</v>
      </c>
      <c r="N792">
        <v>3</v>
      </c>
      <c r="O792" t="b">
        <v>0</v>
      </c>
      <c r="P792" t="s">
        <v>8271</v>
      </c>
      <c r="Q792" s="6">
        <f>E792/D792</f>
        <v>5.4199999999999998E-2</v>
      </c>
      <c r="R792" s="7">
        <f>IFERROR(E792/N792,"N/A")</f>
        <v>90.333333333333329</v>
      </c>
      <c r="S792" t="str">
        <f>LEFT(P792,SEARCH("/",P792,1)-1)</f>
        <v>theater</v>
      </c>
      <c r="T792" t="str">
        <f>RIGHT(P792,(LEN(P792)-SEARCH("/",P792)))</f>
        <v>plays</v>
      </c>
      <c r="Y792">
        <f t="shared" si="28"/>
        <v>8</v>
      </c>
      <c r="Z792">
        <f t="shared" si="29"/>
        <v>13</v>
      </c>
    </row>
    <row r="793" spans="1:26" ht="43.2" x14ac:dyDescent="0.3">
      <c r="A793">
        <v>1154</v>
      </c>
      <c r="B793" s="3" t="s">
        <v>1155</v>
      </c>
      <c r="C793" s="3" t="s">
        <v>5264</v>
      </c>
      <c r="D793">
        <v>5000</v>
      </c>
      <c r="E793">
        <v>325</v>
      </c>
      <c r="F793" t="s">
        <v>8221</v>
      </c>
      <c r="G793" t="s">
        <v>8224</v>
      </c>
      <c r="H793" t="s">
        <v>8246</v>
      </c>
      <c r="I793">
        <v>1441507006</v>
      </c>
      <c r="J793" s="11">
        <f>(((I793/60)/60)/24)+DATE(1970,1,1)+(-8/24)</f>
        <v>42252.775532407402</v>
      </c>
      <c r="K793">
        <v>1438915006</v>
      </c>
      <c r="L793" s="11">
        <f>(((K793/60)/60)/24)+DATE(1970,1,1)+(-8/24)</f>
        <v>42222.775532407402</v>
      </c>
      <c r="M793" t="b">
        <v>0</v>
      </c>
      <c r="N793">
        <v>3</v>
      </c>
      <c r="O793" t="b">
        <v>0</v>
      </c>
      <c r="P793" t="s">
        <v>8284</v>
      </c>
      <c r="Q793" s="6">
        <f>E793/D793</f>
        <v>6.5000000000000002E-2</v>
      </c>
      <c r="R793" s="7">
        <f>IFERROR(E793/N793,"N/A")</f>
        <v>108.33333333333333</v>
      </c>
      <c r="S793" t="str">
        <f>LEFT(P793,SEARCH("/",P793,1)-1)</f>
        <v>food</v>
      </c>
      <c r="T793" t="str">
        <f>RIGHT(P793,(LEN(P793)-SEARCH("/",P793)))</f>
        <v>food trucks</v>
      </c>
      <c r="Y793">
        <f t="shared" si="28"/>
        <v>5</v>
      </c>
      <c r="Z793">
        <f t="shared" si="29"/>
        <v>16</v>
      </c>
    </row>
    <row r="794" spans="1:26" ht="43.2" x14ac:dyDescent="0.3">
      <c r="A794">
        <v>1776</v>
      </c>
      <c r="B794" s="3" t="s">
        <v>1777</v>
      </c>
      <c r="C794" s="3" t="s">
        <v>5886</v>
      </c>
      <c r="D794">
        <v>5000</v>
      </c>
      <c r="E794">
        <v>335</v>
      </c>
      <c r="F794" t="s">
        <v>8221</v>
      </c>
      <c r="G794" t="s">
        <v>8225</v>
      </c>
      <c r="H794" t="s">
        <v>8247</v>
      </c>
      <c r="I794">
        <v>1414623471</v>
      </c>
      <c r="J794" s="11">
        <f>(((I794/60)/60)/24)+DATE(1970,1,1)+(-8/24)</f>
        <v>41941.623506944445</v>
      </c>
      <c r="K794">
        <v>1411513071</v>
      </c>
      <c r="L794" s="11">
        <f>(((K794/60)/60)/24)+DATE(1970,1,1)+(-8/24)</f>
        <v>41905.623506944445</v>
      </c>
      <c r="M794" t="b">
        <v>1</v>
      </c>
      <c r="N794">
        <v>4</v>
      </c>
      <c r="O794" t="b">
        <v>0</v>
      </c>
      <c r="P794" t="s">
        <v>8285</v>
      </c>
      <c r="Q794" s="6">
        <f>E794/D794</f>
        <v>6.7000000000000004E-2</v>
      </c>
      <c r="R794" s="7">
        <f>IFERROR(E794/N794,"N/A")</f>
        <v>83.75</v>
      </c>
      <c r="S794" t="str">
        <f>LEFT(P794,SEARCH("/",P794,1)-1)</f>
        <v>photography</v>
      </c>
      <c r="T794" t="str">
        <f>RIGHT(P794,(LEN(P794)-SEARCH("/",P794)))</f>
        <v>photobooks</v>
      </c>
      <c r="Y794">
        <f t="shared" si="28"/>
        <v>12</v>
      </c>
      <c r="Z794">
        <f t="shared" si="29"/>
        <v>22</v>
      </c>
    </row>
    <row r="795" spans="1:26" ht="43.2" x14ac:dyDescent="0.3">
      <c r="A795">
        <v>3729</v>
      </c>
      <c r="B795" s="3" t="s">
        <v>3726</v>
      </c>
      <c r="C795" s="3" t="s">
        <v>7839</v>
      </c>
      <c r="D795">
        <v>5000</v>
      </c>
      <c r="E795">
        <v>362</v>
      </c>
      <c r="F795" t="s">
        <v>8221</v>
      </c>
      <c r="G795" t="s">
        <v>8224</v>
      </c>
      <c r="H795" t="s">
        <v>8246</v>
      </c>
      <c r="I795">
        <v>1427082912</v>
      </c>
      <c r="J795" s="11">
        <f>(((I795/60)/60)/24)+DATE(1970,1,1)+(-8/24)</f>
        <v>42085.829999999994</v>
      </c>
      <c r="K795">
        <v>1423198512</v>
      </c>
      <c r="L795" s="11">
        <f>(((K795/60)/60)/24)+DATE(1970,1,1)+(-8/24)</f>
        <v>42040.871666666666</v>
      </c>
      <c r="M795" t="b">
        <v>0</v>
      </c>
      <c r="N795">
        <v>5</v>
      </c>
      <c r="O795" t="b">
        <v>0</v>
      </c>
      <c r="P795" t="s">
        <v>8271</v>
      </c>
      <c r="Q795" s="6">
        <f>E795/D795</f>
        <v>7.2400000000000006E-2</v>
      </c>
      <c r="R795" s="7">
        <f>IFERROR(E795/N795,"N/A")</f>
        <v>72.400000000000006</v>
      </c>
      <c r="S795" t="str">
        <f>LEFT(P795,SEARCH("/",P795,1)-1)</f>
        <v>theater</v>
      </c>
      <c r="T795" t="str">
        <f>RIGHT(P795,(LEN(P795)-SEARCH("/",P795)))</f>
        <v>plays</v>
      </c>
      <c r="Y795">
        <f t="shared" si="28"/>
        <v>8</v>
      </c>
      <c r="Z795">
        <f t="shared" si="29"/>
        <v>13</v>
      </c>
    </row>
    <row r="796" spans="1:26" ht="43.2" x14ac:dyDescent="0.3">
      <c r="A796">
        <v>1600</v>
      </c>
      <c r="B796" s="3" t="s">
        <v>1601</v>
      </c>
      <c r="C796" s="3" t="s">
        <v>5710</v>
      </c>
      <c r="D796">
        <v>5000</v>
      </c>
      <c r="E796">
        <v>367</v>
      </c>
      <c r="F796" t="s">
        <v>8221</v>
      </c>
      <c r="G796" t="s">
        <v>8224</v>
      </c>
      <c r="H796" t="s">
        <v>8246</v>
      </c>
      <c r="I796">
        <v>1405401060</v>
      </c>
      <c r="J796" s="11">
        <f>(((I796/60)/60)/24)+DATE(1970,1,1)+(-8/24)</f>
        <v>41834.882638888885</v>
      </c>
      <c r="K796">
        <v>1401585752</v>
      </c>
      <c r="L796" s="11">
        <f>(((K796/60)/60)/24)+DATE(1970,1,1)+(-8/24)</f>
        <v>41790.723981481482</v>
      </c>
      <c r="M796" t="b">
        <v>0</v>
      </c>
      <c r="N796">
        <v>9</v>
      </c>
      <c r="O796" t="b">
        <v>0</v>
      </c>
      <c r="P796" t="s">
        <v>8291</v>
      </c>
      <c r="Q796" s="6">
        <f>E796/D796</f>
        <v>7.3400000000000007E-2</v>
      </c>
      <c r="R796" s="7">
        <f>IFERROR(E796/N796,"N/A")</f>
        <v>40.777777777777779</v>
      </c>
      <c r="S796" t="str">
        <f>LEFT(P796,SEARCH("/",P796,1)-1)</f>
        <v>photography</v>
      </c>
      <c r="T796" t="str">
        <f>RIGHT(P796,(LEN(P796)-SEARCH("/",P796)))</f>
        <v>places</v>
      </c>
      <c r="Y796">
        <f t="shared" si="28"/>
        <v>12</v>
      </c>
      <c r="Z796">
        <f t="shared" si="29"/>
        <v>18</v>
      </c>
    </row>
    <row r="797" spans="1:26" ht="43.2" x14ac:dyDescent="0.3">
      <c r="A797">
        <v>1430</v>
      </c>
      <c r="B797" s="3" t="s">
        <v>1431</v>
      </c>
      <c r="C797" s="3" t="s">
        <v>5540</v>
      </c>
      <c r="D797">
        <v>5000</v>
      </c>
      <c r="E797">
        <v>403</v>
      </c>
      <c r="F797" t="s">
        <v>8221</v>
      </c>
      <c r="G797" t="s">
        <v>8224</v>
      </c>
      <c r="H797" t="s">
        <v>8246</v>
      </c>
      <c r="I797">
        <v>1419017488</v>
      </c>
      <c r="J797" s="11">
        <f>(((I797/60)/60)/24)+DATE(1970,1,1)+(-8/24)</f>
        <v>41992.480185185181</v>
      </c>
      <c r="K797">
        <v>1416339088</v>
      </c>
      <c r="L797" s="11">
        <f>(((K797/60)/60)/24)+DATE(1970,1,1)+(-8/24)</f>
        <v>41961.480185185181</v>
      </c>
      <c r="M797" t="b">
        <v>0</v>
      </c>
      <c r="N797">
        <v>5</v>
      </c>
      <c r="O797" t="b">
        <v>0</v>
      </c>
      <c r="P797" t="s">
        <v>8287</v>
      </c>
      <c r="Q797" s="6">
        <f>E797/D797</f>
        <v>8.0600000000000005E-2</v>
      </c>
      <c r="R797" s="7">
        <f>IFERROR(E797/N797,"N/A")</f>
        <v>80.599999999999994</v>
      </c>
      <c r="S797" t="str">
        <f>LEFT(P797,SEARCH("/",P797,1)-1)</f>
        <v>publishing</v>
      </c>
      <c r="T797" t="str">
        <f>RIGHT(P797,(LEN(P797)-SEARCH("/",P797)))</f>
        <v>translations</v>
      </c>
      <c r="Y797">
        <f t="shared" si="28"/>
        <v>11</v>
      </c>
      <c r="Z797">
        <f t="shared" si="29"/>
        <v>23</v>
      </c>
    </row>
    <row r="798" spans="1:26" ht="57.6" x14ac:dyDescent="0.3">
      <c r="A798">
        <v>1427</v>
      </c>
      <c r="B798" s="3" t="s">
        <v>1428</v>
      </c>
      <c r="C798" s="3" t="s">
        <v>5537</v>
      </c>
      <c r="D798">
        <v>5000</v>
      </c>
      <c r="E798">
        <v>419</v>
      </c>
      <c r="F798" t="s">
        <v>8221</v>
      </c>
      <c r="G798" t="s">
        <v>8236</v>
      </c>
      <c r="H798" t="s">
        <v>8249</v>
      </c>
      <c r="I798">
        <v>1474230385</v>
      </c>
      <c r="J798" s="11">
        <f>(((I798/60)/60)/24)+DATE(1970,1,1)+(-8/24)</f>
        <v>42631.518344907403</v>
      </c>
      <c r="K798">
        <v>1471638385</v>
      </c>
      <c r="L798" s="11">
        <f>(((K798/60)/60)/24)+DATE(1970,1,1)+(-8/24)</f>
        <v>42601.518344907403</v>
      </c>
      <c r="M798" t="b">
        <v>0</v>
      </c>
      <c r="N798">
        <v>4</v>
      </c>
      <c r="O798" t="b">
        <v>0</v>
      </c>
      <c r="P798" t="s">
        <v>8287</v>
      </c>
      <c r="Q798" s="6">
        <f>E798/D798</f>
        <v>8.3799999999999999E-2</v>
      </c>
      <c r="R798" s="7">
        <f>IFERROR(E798/N798,"N/A")</f>
        <v>104.75</v>
      </c>
      <c r="S798" t="str">
        <f>LEFT(P798,SEARCH("/",P798,1)-1)</f>
        <v>publishing</v>
      </c>
      <c r="T798" t="str">
        <f>RIGHT(P798,(LEN(P798)-SEARCH("/",P798)))</f>
        <v>translations</v>
      </c>
      <c r="Y798">
        <f t="shared" si="28"/>
        <v>11</v>
      </c>
      <c r="Z798">
        <f t="shared" si="29"/>
        <v>23</v>
      </c>
    </row>
    <row r="799" spans="1:26" ht="43.2" x14ac:dyDescent="0.3">
      <c r="A799">
        <v>3801</v>
      </c>
      <c r="B799" s="3" t="s">
        <v>3798</v>
      </c>
      <c r="C799" s="3" t="s">
        <v>7911</v>
      </c>
      <c r="D799">
        <v>5000</v>
      </c>
      <c r="E799">
        <v>426</v>
      </c>
      <c r="F799" t="s">
        <v>8221</v>
      </c>
      <c r="G799" t="s">
        <v>8224</v>
      </c>
      <c r="H799" t="s">
        <v>8246</v>
      </c>
      <c r="I799">
        <v>1420215216</v>
      </c>
      <c r="J799" s="11">
        <f>(((I799/60)/60)/24)+DATE(1970,1,1)+(-8/24)</f>
        <v>42006.342777777776</v>
      </c>
      <c r="K799">
        <v>1417536816</v>
      </c>
      <c r="L799" s="11">
        <f>(((K799/60)/60)/24)+DATE(1970,1,1)+(-8/24)</f>
        <v>41975.342777777776</v>
      </c>
      <c r="M799" t="b">
        <v>0</v>
      </c>
      <c r="N799">
        <v>9</v>
      </c>
      <c r="O799" t="b">
        <v>0</v>
      </c>
      <c r="P799" t="s">
        <v>8305</v>
      </c>
      <c r="Q799" s="6">
        <f>E799/D799</f>
        <v>8.5199999999999998E-2</v>
      </c>
      <c r="R799" s="7">
        <f>IFERROR(E799/N799,"N/A")</f>
        <v>47.333333333333336</v>
      </c>
      <c r="S799" t="str">
        <f>LEFT(P799,SEARCH("/",P799,1)-1)</f>
        <v>theater</v>
      </c>
      <c r="T799" t="str">
        <f>RIGHT(P799,(LEN(P799)-SEARCH("/",P799)))</f>
        <v>musical</v>
      </c>
      <c r="Y799">
        <f t="shared" si="28"/>
        <v>8</v>
      </c>
      <c r="Z799">
        <f t="shared" si="29"/>
        <v>15</v>
      </c>
    </row>
    <row r="800" spans="1:26" ht="43.2" x14ac:dyDescent="0.3">
      <c r="A800">
        <v>1494</v>
      </c>
      <c r="B800" s="3" t="s">
        <v>1495</v>
      </c>
      <c r="C800" s="3" t="s">
        <v>5604</v>
      </c>
      <c r="D800">
        <v>5000</v>
      </c>
      <c r="E800">
        <v>445</v>
      </c>
      <c r="F800" t="s">
        <v>8221</v>
      </c>
      <c r="G800" t="s">
        <v>8224</v>
      </c>
      <c r="H800" t="s">
        <v>8246</v>
      </c>
      <c r="I800">
        <v>1428075480</v>
      </c>
      <c r="J800" s="11">
        <f>(((I800/60)/60)/24)+DATE(1970,1,1)+(-8/24)</f>
        <v>42097.318055555552</v>
      </c>
      <c r="K800">
        <v>1425489613</v>
      </c>
      <c r="L800" s="11">
        <f>(((K800/60)/60)/24)+DATE(1970,1,1)+(-8/24)</f>
        <v>42067.389039351845</v>
      </c>
      <c r="M800" t="b">
        <v>0</v>
      </c>
      <c r="N800">
        <v>11</v>
      </c>
      <c r="O800" t="b">
        <v>0</v>
      </c>
      <c r="P800" t="s">
        <v>8275</v>
      </c>
      <c r="Q800" s="6">
        <f>E800/D800</f>
        <v>8.8999999999999996E-2</v>
      </c>
      <c r="R800" s="7">
        <f>IFERROR(E800/N800,"N/A")</f>
        <v>40.454545454545453</v>
      </c>
      <c r="S800" t="str">
        <f>LEFT(P800,SEARCH("/",P800,1)-1)</f>
        <v>publishing</v>
      </c>
      <c r="T800" t="str">
        <f>RIGHT(P800,(LEN(P800)-SEARCH("/",P800)))</f>
        <v>fiction</v>
      </c>
      <c r="Y800">
        <f t="shared" si="28"/>
        <v>11</v>
      </c>
      <c r="Z800">
        <f t="shared" si="29"/>
        <v>18</v>
      </c>
    </row>
    <row r="801" spans="1:26" ht="43.2" x14ac:dyDescent="0.3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 s="11">
        <f>(((I801/60)/60)/24)+DATE(1970,1,1)+(-8/24)</f>
        <v>42614.33326388889</v>
      </c>
      <c r="K801">
        <v>1470153594</v>
      </c>
      <c r="L801" s="11">
        <f>(((K801/60)/60)/24)+DATE(1970,1,1)+(-8/24)</f>
        <v>42584.33326388889</v>
      </c>
      <c r="M801" t="b">
        <v>0</v>
      </c>
      <c r="N801">
        <v>1</v>
      </c>
      <c r="O801" t="b">
        <v>0</v>
      </c>
      <c r="P801" t="s">
        <v>8284</v>
      </c>
      <c r="Q801" s="6">
        <f>E801/D801</f>
        <v>5.0000000000000001E-3</v>
      </c>
      <c r="R801" s="7">
        <f>IFERROR(E801/N801,"N/A")</f>
        <v>50</v>
      </c>
      <c r="S801" t="str">
        <f>LEFT(P801,SEARCH("/",P801,1)-1)</f>
        <v>food</v>
      </c>
      <c r="T801" t="str">
        <f>RIGHT(P801,(LEN(P801)-SEARCH("/",P801)))</f>
        <v>food trucks</v>
      </c>
      <c r="Y801">
        <f t="shared" si="28"/>
        <v>5</v>
      </c>
      <c r="Z801">
        <f t="shared" si="29"/>
        <v>16</v>
      </c>
    </row>
    <row r="802" spans="1:26" ht="43.2" x14ac:dyDescent="0.3">
      <c r="A802">
        <v>2135</v>
      </c>
      <c r="B802" s="3" t="s">
        <v>2136</v>
      </c>
      <c r="C802" s="3" t="s">
        <v>6245</v>
      </c>
      <c r="D802">
        <v>5000</v>
      </c>
      <c r="E802">
        <v>478</v>
      </c>
      <c r="F802" t="s">
        <v>8221</v>
      </c>
      <c r="G802" t="s">
        <v>8224</v>
      </c>
      <c r="H802" t="s">
        <v>8246</v>
      </c>
      <c r="I802">
        <v>1349392033</v>
      </c>
      <c r="J802" s="11">
        <f>(((I802/60)/60)/24)+DATE(1970,1,1)+(-8/24)</f>
        <v>41186.630011574067</v>
      </c>
      <c r="K802">
        <v>1346800033</v>
      </c>
      <c r="L802" s="11">
        <f>(((K802/60)/60)/24)+DATE(1970,1,1)+(-8/24)</f>
        <v>41156.630011574067</v>
      </c>
      <c r="M802" t="b">
        <v>0</v>
      </c>
      <c r="N802">
        <v>22</v>
      </c>
      <c r="O802" t="b">
        <v>0</v>
      </c>
      <c r="P802" t="s">
        <v>8282</v>
      </c>
      <c r="Q802" s="6">
        <f>E802/D802</f>
        <v>9.5600000000000004E-2</v>
      </c>
      <c r="R802" s="7">
        <f>IFERROR(E802/N802,"N/A")</f>
        <v>21.727272727272727</v>
      </c>
      <c r="S802" t="str">
        <f>LEFT(P802,SEARCH("/",P802,1)-1)</f>
        <v>games</v>
      </c>
      <c r="T802" t="str">
        <f>RIGHT(P802,(LEN(P802)-SEARCH("/",P802)))</f>
        <v>video games</v>
      </c>
      <c r="Y802">
        <f t="shared" si="28"/>
        <v>6</v>
      </c>
      <c r="Z802">
        <f t="shared" si="29"/>
        <v>17</v>
      </c>
    </row>
    <row r="803" spans="1:26" ht="43.2" x14ac:dyDescent="0.3">
      <c r="A803">
        <v>1707</v>
      </c>
      <c r="B803" s="3" t="s">
        <v>1708</v>
      </c>
      <c r="C803" s="3" t="s">
        <v>5817</v>
      </c>
      <c r="D803">
        <v>5000</v>
      </c>
      <c r="E803">
        <v>487</v>
      </c>
      <c r="F803" t="s">
        <v>8221</v>
      </c>
      <c r="G803" t="s">
        <v>8224</v>
      </c>
      <c r="H803" t="s">
        <v>8246</v>
      </c>
      <c r="I803">
        <v>1459181895</v>
      </c>
      <c r="J803" s="11">
        <f>(((I803/60)/60)/24)+DATE(1970,1,1)+(-8/24)</f>
        <v>42457.346006944441</v>
      </c>
      <c r="K803">
        <v>1456593495</v>
      </c>
      <c r="L803" s="11">
        <f>(((K803/60)/60)/24)+DATE(1970,1,1)+(-8/24)</f>
        <v>42427.387673611105</v>
      </c>
      <c r="M803" t="b">
        <v>0</v>
      </c>
      <c r="N803">
        <v>9</v>
      </c>
      <c r="O803" t="b">
        <v>0</v>
      </c>
      <c r="P803" t="s">
        <v>8293</v>
      </c>
      <c r="Q803" s="6">
        <f>E803/D803</f>
        <v>9.74E-2</v>
      </c>
      <c r="R803" s="7">
        <f>IFERROR(E803/N803,"N/A")</f>
        <v>54.111111111111114</v>
      </c>
      <c r="S803" t="str">
        <f>LEFT(P803,SEARCH("/",P803,1)-1)</f>
        <v>music</v>
      </c>
      <c r="T803" t="str">
        <f>RIGHT(P803,(LEN(P803)-SEARCH("/",P803)))</f>
        <v>faith</v>
      </c>
      <c r="Y803">
        <f t="shared" si="28"/>
        <v>6</v>
      </c>
      <c r="Z803">
        <f t="shared" si="29"/>
        <v>11</v>
      </c>
    </row>
    <row r="804" spans="1:26" ht="43.2" x14ac:dyDescent="0.3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 s="11">
        <f>(((I804/60)/60)/24)+DATE(1970,1,1)+(-8/24)</f>
        <v>42734.624999999993</v>
      </c>
      <c r="K804">
        <v>1480610046</v>
      </c>
      <c r="L804" s="11">
        <f>(((K804/60)/60)/24)+DATE(1970,1,1)+(-8/24)</f>
        <v>42705.357013888883</v>
      </c>
      <c r="M804" t="b">
        <v>0</v>
      </c>
      <c r="N804">
        <v>3</v>
      </c>
      <c r="O804" t="b">
        <v>0</v>
      </c>
      <c r="P804" t="s">
        <v>8273</v>
      </c>
      <c r="Q804" s="6">
        <f>E804/D804</f>
        <v>5.0299999999999997E-3</v>
      </c>
      <c r="R804" s="7">
        <f>IFERROR(E804/N804,"N/A")</f>
        <v>167.66666666666666</v>
      </c>
      <c r="S804" t="str">
        <f>LEFT(P804,SEARCH("/",P804,1)-1)</f>
        <v>technology</v>
      </c>
      <c r="T804" t="str">
        <f>RIGHT(P804,(LEN(P804)-SEARCH("/",P804)))</f>
        <v>wearables</v>
      </c>
      <c r="Y804">
        <f t="shared" si="28"/>
        <v>11</v>
      </c>
      <c r="Z804">
        <f t="shared" si="29"/>
        <v>20</v>
      </c>
    </row>
    <row r="805" spans="1:26" ht="57.6" x14ac:dyDescent="0.3">
      <c r="A805">
        <v>3986</v>
      </c>
      <c r="B805" s="3" t="s">
        <v>3982</v>
      </c>
      <c r="C805" s="3" t="s">
        <v>8092</v>
      </c>
      <c r="D805">
        <v>5000</v>
      </c>
      <c r="E805">
        <v>488</v>
      </c>
      <c r="F805" t="s">
        <v>8221</v>
      </c>
      <c r="G805" t="s">
        <v>8225</v>
      </c>
      <c r="H805" t="s">
        <v>8247</v>
      </c>
      <c r="I805">
        <v>1462539840</v>
      </c>
      <c r="J805" s="11">
        <f>(((I805/60)/60)/24)+DATE(1970,1,1)+(-8/24)</f>
        <v>42496.211111111108</v>
      </c>
      <c r="K805">
        <v>1460034594</v>
      </c>
      <c r="L805" s="11">
        <f>(((K805/60)/60)/24)+DATE(1970,1,1)+(-8/24)</f>
        <v>42467.215208333328</v>
      </c>
      <c r="M805" t="b">
        <v>0</v>
      </c>
      <c r="N805">
        <v>13</v>
      </c>
      <c r="O805" t="b">
        <v>0</v>
      </c>
      <c r="P805" t="s">
        <v>8271</v>
      </c>
      <c r="Q805" s="6">
        <f>E805/D805</f>
        <v>9.7600000000000006E-2</v>
      </c>
      <c r="R805" s="7">
        <f>IFERROR(E805/N805,"N/A")</f>
        <v>37.53846153846154</v>
      </c>
      <c r="S805" t="str">
        <f>LEFT(P805,SEARCH("/",P805,1)-1)</f>
        <v>theater</v>
      </c>
      <c r="T805" t="str">
        <f>RIGHT(P805,(LEN(P805)-SEARCH("/",P805)))</f>
        <v>plays</v>
      </c>
      <c r="Y805">
        <f t="shared" si="28"/>
        <v>8</v>
      </c>
      <c r="Z805">
        <f t="shared" si="29"/>
        <v>13</v>
      </c>
    </row>
    <row r="806" spans="1:26" ht="43.2" x14ac:dyDescent="0.3">
      <c r="A806">
        <v>3968</v>
      </c>
      <c r="B806" s="3" t="s">
        <v>3965</v>
      </c>
      <c r="C806" s="3" t="s">
        <v>8075</v>
      </c>
      <c r="D806">
        <v>5000</v>
      </c>
      <c r="E806">
        <v>527</v>
      </c>
      <c r="F806" t="s">
        <v>8221</v>
      </c>
      <c r="G806" t="s">
        <v>8224</v>
      </c>
      <c r="H806" t="s">
        <v>8246</v>
      </c>
      <c r="I806">
        <v>1463945673</v>
      </c>
      <c r="J806" s="11">
        <f>(((I806/60)/60)/24)+DATE(1970,1,1)+(-8/24)</f>
        <v>42512.48232638889</v>
      </c>
      <c r="K806">
        <v>1458761673</v>
      </c>
      <c r="L806" s="11">
        <f>(((K806/60)/60)/24)+DATE(1970,1,1)+(-8/24)</f>
        <v>42452.48232638889</v>
      </c>
      <c r="M806" t="b">
        <v>0</v>
      </c>
      <c r="N806">
        <v>11</v>
      </c>
      <c r="O806" t="b">
        <v>0</v>
      </c>
      <c r="P806" t="s">
        <v>8271</v>
      </c>
      <c r="Q806" s="6">
        <f>E806/D806</f>
        <v>0.10539999999999999</v>
      </c>
      <c r="R806" s="7">
        <f>IFERROR(E806/N806,"N/A")</f>
        <v>47.909090909090907</v>
      </c>
      <c r="S806" t="str">
        <f>LEFT(P806,SEARCH("/",P806,1)-1)</f>
        <v>theater</v>
      </c>
      <c r="T806" t="str">
        <f>RIGHT(P806,(LEN(P806)-SEARCH("/",P806)))</f>
        <v>plays</v>
      </c>
      <c r="Y806">
        <f t="shared" si="28"/>
        <v>8</v>
      </c>
      <c r="Z806">
        <f t="shared" si="29"/>
        <v>13</v>
      </c>
    </row>
    <row r="807" spans="1:26" ht="43.2" x14ac:dyDescent="0.3">
      <c r="A807">
        <v>2581</v>
      </c>
      <c r="B807" s="3" t="s">
        <v>2581</v>
      </c>
      <c r="C807" s="3" t="s">
        <v>6691</v>
      </c>
      <c r="D807">
        <v>5000</v>
      </c>
      <c r="E807">
        <v>530</v>
      </c>
      <c r="F807" t="s">
        <v>8221</v>
      </c>
      <c r="G807" t="s">
        <v>8224</v>
      </c>
      <c r="H807" t="s">
        <v>8246</v>
      </c>
      <c r="I807">
        <v>1447689898</v>
      </c>
      <c r="J807" s="11">
        <f>(((I807/60)/60)/24)+DATE(1970,1,1)+(-8/24)</f>
        <v>42324.336782407401</v>
      </c>
      <c r="K807">
        <v>1445094298</v>
      </c>
      <c r="L807" s="11">
        <f>(((K807/60)/60)/24)+DATE(1970,1,1)+(-8/24)</f>
        <v>42294.295115740737</v>
      </c>
      <c r="M807" t="b">
        <v>0</v>
      </c>
      <c r="N807">
        <v>11</v>
      </c>
      <c r="O807" t="b">
        <v>0</v>
      </c>
      <c r="P807" t="s">
        <v>8284</v>
      </c>
      <c r="Q807" s="6">
        <f>E807/D807</f>
        <v>0.106</v>
      </c>
      <c r="R807" s="7">
        <f>IFERROR(E807/N807,"N/A")</f>
        <v>48.18181818181818</v>
      </c>
      <c r="S807" t="str">
        <f>LEFT(P807,SEARCH("/",P807,1)-1)</f>
        <v>food</v>
      </c>
      <c r="T807" t="str">
        <f>RIGHT(P807,(LEN(P807)-SEARCH("/",P807)))</f>
        <v>food trucks</v>
      </c>
      <c r="Y807">
        <f t="shared" si="28"/>
        <v>5</v>
      </c>
      <c r="Z807">
        <f t="shared" si="29"/>
        <v>16</v>
      </c>
    </row>
    <row r="808" spans="1:26" ht="43.2" x14ac:dyDescent="0.3">
      <c r="A808">
        <v>3934</v>
      </c>
      <c r="B808" s="3" t="s">
        <v>3931</v>
      </c>
      <c r="C808" s="3" t="s">
        <v>8042</v>
      </c>
      <c r="D808">
        <v>5000</v>
      </c>
      <c r="E808">
        <v>550</v>
      </c>
      <c r="F808" t="s">
        <v>8221</v>
      </c>
      <c r="G808" t="s">
        <v>8224</v>
      </c>
      <c r="H808" t="s">
        <v>8246</v>
      </c>
      <c r="I808">
        <v>1443704400</v>
      </c>
      <c r="J808" s="11">
        <f>(((I808/60)/60)/24)+DATE(1970,1,1)+(-8/24)</f>
        <v>42278.208333333336</v>
      </c>
      <c r="K808">
        <v>1439827639</v>
      </c>
      <c r="L808" s="11">
        <f>(((K808/60)/60)/24)+DATE(1970,1,1)+(-8/24)</f>
        <v>42233.338414351849</v>
      </c>
      <c r="M808" t="b">
        <v>0</v>
      </c>
      <c r="N808">
        <v>12</v>
      </c>
      <c r="O808" t="b">
        <v>0</v>
      </c>
      <c r="P808" t="s">
        <v>8271</v>
      </c>
      <c r="Q808" s="6">
        <f>E808/D808</f>
        <v>0.11</v>
      </c>
      <c r="R808" s="7">
        <f>IFERROR(E808/N808,"N/A")</f>
        <v>45.833333333333336</v>
      </c>
      <c r="S808" t="str">
        <f>LEFT(P808,SEARCH("/",P808,1)-1)</f>
        <v>theater</v>
      </c>
      <c r="T808" t="str">
        <f>RIGHT(P808,(LEN(P808)-SEARCH("/",P808)))</f>
        <v>plays</v>
      </c>
      <c r="Y808">
        <f t="shared" si="28"/>
        <v>8</v>
      </c>
      <c r="Z808">
        <f t="shared" si="29"/>
        <v>13</v>
      </c>
    </row>
    <row r="809" spans="1:26" ht="28.8" x14ac:dyDescent="0.3">
      <c r="A809">
        <v>1807</v>
      </c>
      <c r="B809" s="3" t="s">
        <v>1808</v>
      </c>
      <c r="C809" s="3" t="s">
        <v>5917</v>
      </c>
      <c r="D809">
        <v>5000</v>
      </c>
      <c r="E809">
        <v>553</v>
      </c>
      <c r="F809" t="s">
        <v>8221</v>
      </c>
      <c r="G809" t="s">
        <v>8224</v>
      </c>
      <c r="H809" t="s">
        <v>8246</v>
      </c>
      <c r="I809">
        <v>1411868313</v>
      </c>
      <c r="J809" s="11">
        <f>(((I809/60)/60)/24)+DATE(1970,1,1)+(-8/24)</f>
        <v>41909.735104166662</v>
      </c>
      <c r="K809">
        <v>1409276313</v>
      </c>
      <c r="L809" s="11">
        <f>(((K809/60)/60)/24)+DATE(1970,1,1)+(-8/24)</f>
        <v>41879.735104166662</v>
      </c>
      <c r="M809" t="b">
        <v>1</v>
      </c>
      <c r="N809">
        <v>8</v>
      </c>
      <c r="O809" t="b">
        <v>0</v>
      </c>
      <c r="P809" t="s">
        <v>8285</v>
      </c>
      <c r="Q809" s="6">
        <f>E809/D809</f>
        <v>0.1106</v>
      </c>
      <c r="R809" s="7">
        <f>IFERROR(E809/N809,"N/A")</f>
        <v>69.125</v>
      </c>
      <c r="S809" t="str">
        <f>LEFT(P809,SEARCH("/",P809,1)-1)</f>
        <v>photography</v>
      </c>
      <c r="T809" t="str">
        <f>RIGHT(P809,(LEN(P809)-SEARCH("/",P809)))</f>
        <v>photobooks</v>
      </c>
      <c r="Y809">
        <f t="shared" si="28"/>
        <v>12</v>
      </c>
      <c r="Z809">
        <f t="shared" si="29"/>
        <v>22</v>
      </c>
    </row>
    <row r="810" spans="1:26" ht="43.2" x14ac:dyDescent="0.3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 s="11">
        <f>(((I810/60)/60)/24)+DATE(1970,1,1)+(-8/24)</f>
        <v>40797.220833333333</v>
      </c>
      <c r="K810">
        <v>1314417502</v>
      </c>
      <c r="L810" s="11">
        <f>(((K810/60)/60)/24)+DATE(1970,1,1)+(-8/24)</f>
        <v>40781.832199074073</v>
      </c>
      <c r="M810" t="b">
        <v>0</v>
      </c>
      <c r="N810">
        <v>1</v>
      </c>
      <c r="O810" t="b">
        <v>0</v>
      </c>
      <c r="P810" t="s">
        <v>8286</v>
      </c>
      <c r="Q810" s="6">
        <f>E810/D810</f>
        <v>5.4884742041712408E-3</v>
      </c>
      <c r="R810" s="7">
        <f>IFERROR(E810/N810,"N/A")</f>
        <v>5</v>
      </c>
      <c r="S810" t="str">
        <f>LEFT(P810,SEARCH("/",P810,1)-1)</f>
        <v>music</v>
      </c>
      <c r="T810" t="str">
        <f>RIGHT(P810,(LEN(P810)-SEARCH("/",P810)))</f>
        <v>world music</v>
      </c>
      <c r="Y810">
        <f t="shared" si="28"/>
        <v>6</v>
      </c>
      <c r="Z810">
        <f t="shared" si="29"/>
        <v>17</v>
      </c>
    </row>
    <row r="811" spans="1:26" ht="43.2" x14ac:dyDescent="0.3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 s="11">
        <f>(((I811/60)/60)/24)+DATE(1970,1,1)+(-8/24)</f>
        <v>41114.514444444445</v>
      </c>
      <c r="K811">
        <v>1337977248</v>
      </c>
      <c r="L811" s="11">
        <f>(((K811/60)/60)/24)+DATE(1970,1,1)+(-8/24)</f>
        <v>41054.514444444445</v>
      </c>
      <c r="M811" t="b">
        <v>0</v>
      </c>
      <c r="N811">
        <v>2</v>
      </c>
      <c r="O811" t="b">
        <v>0</v>
      </c>
      <c r="P811" t="s">
        <v>8290</v>
      </c>
      <c r="Q811" s="6">
        <f>E811/D811</f>
        <v>5.4999999999999997E-3</v>
      </c>
      <c r="R811" s="7">
        <f>IFERROR(E811/N811,"N/A")</f>
        <v>27.5</v>
      </c>
      <c r="S811" t="str">
        <f>LEFT(P811,SEARCH("/",P811,1)-1)</f>
        <v>publishing</v>
      </c>
      <c r="T811" t="str">
        <f>RIGHT(P811,(LEN(P811)-SEARCH("/",P811)))</f>
        <v>art books</v>
      </c>
      <c r="Y811">
        <f t="shared" si="28"/>
        <v>11</v>
      </c>
      <c r="Z811">
        <f t="shared" si="29"/>
        <v>20</v>
      </c>
    </row>
    <row r="812" spans="1:26" ht="43.2" x14ac:dyDescent="0.3">
      <c r="A812">
        <v>3193</v>
      </c>
      <c r="B812" s="3" t="s">
        <v>3193</v>
      </c>
      <c r="C812" s="3" t="s">
        <v>7303</v>
      </c>
      <c r="D812">
        <v>5000</v>
      </c>
      <c r="E812">
        <v>587</v>
      </c>
      <c r="F812" t="s">
        <v>8221</v>
      </c>
      <c r="G812" t="s">
        <v>8225</v>
      </c>
      <c r="H812" t="s">
        <v>8247</v>
      </c>
      <c r="I812">
        <v>1424474056</v>
      </c>
      <c r="J812" s="11">
        <f>(((I812/60)/60)/24)+DATE(1970,1,1)+(-8/24)</f>
        <v>42055.634907407402</v>
      </c>
      <c r="K812">
        <v>1420586056</v>
      </c>
      <c r="L812" s="11">
        <f>(((K812/60)/60)/24)+DATE(1970,1,1)+(-8/24)</f>
        <v>42010.634907407402</v>
      </c>
      <c r="M812" t="b">
        <v>0</v>
      </c>
      <c r="N812">
        <v>24</v>
      </c>
      <c r="O812" t="b">
        <v>0</v>
      </c>
      <c r="P812" t="s">
        <v>8305</v>
      </c>
      <c r="Q812" s="6">
        <f>E812/D812</f>
        <v>0.1174</v>
      </c>
      <c r="R812" s="7">
        <f>IFERROR(E812/N812,"N/A")</f>
        <v>24.458333333333332</v>
      </c>
      <c r="S812" t="str">
        <f>LEFT(P812,SEARCH("/",P812,1)-1)</f>
        <v>theater</v>
      </c>
      <c r="T812" t="str">
        <f>RIGHT(P812,(LEN(P812)-SEARCH("/",P812)))</f>
        <v>musical</v>
      </c>
      <c r="Y812">
        <f t="shared" si="28"/>
        <v>8</v>
      </c>
      <c r="Z812">
        <f t="shared" si="29"/>
        <v>15</v>
      </c>
    </row>
    <row r="813" spans="1:26" ht="43.2" x14ac:dyDescent="0.3">
      <c r="A813">
        <v>2000</v>
      </c>
      <c r="B813" s="3" t="s">
        <v>2001</v>
      </c>
      <c r="C813" s="3" t="s">
        <v>6110</v>
      </c>
      <c r="D813">
        <v>5000</v>
      </c>
      <c r="E813">
        <v>625</v>
      </c>
      <c r="F813" t="s">
        <v>8221</v>
      </c>
      <c r="G813" t="s">
        <v>8229</v>
      </c>
      <c r="H813" t="s">
        <v>8251</v>
      </c>
      <c r="I813">
        <v>1452120613</v>
      </c>
      <c r="J813" s="11">
        <f>(((I813/60)/60)/24)+DATE(1970,1,1)+(-8/24)</f>
        <v>42375.618206018517</v>
      </c>
      <c r="K813">
        <v>1449528613</v>
      </c>
      <c r="L813" s="11">
        <f>(((K813/60)/60)/24)+DATE(1970,1,1)+(-8/24)</f>
        <v>42345.618206018517</v>
      </c>
      <c r="M813" t="b">
        <v>0</v>
      </c>
      <c r="N813">
        <v>25</v>
      </c>
      <c r="O813" t="b">
        <v>0</v>
      </c>
      <c r="P813" t="s">
        <v>8296</v>
      </c>
      <c r="Q813" s="6">
        <f>E813/D813</f>
        <v>0.125</v>
      </c>
      <c r="R813" s="7">
        <f>IFERROR(E813/N813,"N/A")</f>
        <v>25</v>
      </c>
      <c r="S813" t="str">
        <f>LEFT(P813,SEARCH("/",P813,1)-1)</f>
        <v>photography</v>
      </c>
      <c r="T813" t="str">
        <f>RIGHT(P813,(LEN(P813)-SEARCH("/",P813)))</f>
        <v>people</v>
      </c>
      <c r="Y813">
        <f t="shared" si="28"/>
        <v>12</v>
      </c>
      <c r="Z813">
        <f t="shared" si="29"/>
        <v>18</v>
      </c>
    </row>
    <row r="814" spans="1:26" ht="43.2" x14ac:dyDescent="0.3">
      <c r="A814">
        <v>3928</v>
      </c>
      <c r="B814" s="3" t="s">
        <v>3925</v>
      </c>
      <c r="C814" s="3" t="s">
        <v>8036</v>
      </c>
      <c r="D814">
        <v>5000</v>
      </c>
      <c r="E814">
        <v>651</v>
      </c>
      <c r="F814" t="s">
        <v>8221</v>
      </c>
      <c r="G814" t="s">
        <v>8224</v>
      </c>
      <c r="H814" t="s">
        <v>8246</v>
      </c>
      <c r="I814">
        <v>1444971540</v>
      </c>
      <c r="J814" s="11">
        <f>(((I814/60)/60)/24)+DATE(1970,1,1)+(-8/24)</f>
        <v>42292.874305555553</v>
      </c>
      <c r="K814">
        <v>1442593427</v>
      </c>
      <c r="L814" s="11">
        <f>(((K814/60)/60)/24)+DATE(1970,1,1)+(-8/24)</f>
        <v>42265.349849537037</v>
      </c>
      <c r="M814" t="b">
        <v>0</v>
      </c>
      <c r="N814">
        <v>7</v>
      </c>
      <c r="O814" t="b">
        <v>0</v>
      </c>
      <c r="P814" t="s">
        <v>8271</v>
      </c>
      <c r="Q814" s="6">
        <f>E814/D814</f>
        <v>0.13020000000000001</v>
      </c>
      <c r="R814" s="7">
        <f>IFERROR(E814/N814,"N/A")</f>
        <v>93</v>
      </c>
      <c r="S814" t="str">
        <f>LEFT(P814,SEARCH("/",P814,1)-1)</f>
        <v>theater</v>
      </c>
      <c r="T814" t="str">
        <f>RIGHT(P814,(LEN(P814)-SEARCH("/",P814)))</f>
        <v>plays</v>
      </c>
      <c r="Y814">
        <f t="shared" si="28"/>
        <v>8</v>
      </c>
      <c r="Z814">
        <f t="shared" si="29"/>
        <v>13</v>
      </c>
    </row>
    <row r="815" spans="1:26" ht="57.6" x14ac:dyDescent="0.3">
      <c r="A815">
        <v>2870</v>
      </c>
      <c r="B815" s="3" t="s">
        <v>2870</v>
      </c>
      <c r="C815" s="3" t="s">
        <v>6980</v>
      </c>
      <c r="D815">
        <v>5000</v>
      </c>
      <c r="E815">
        <v>750</v>
      </c>
      <c r="F815" t="s">
        <v>8221</v>
      </c>
      <c r="G815" t="s">
        <v>8224</v>
      </c>
      <c r="H815" t="s">
        <v>8246</v>
      </c>
      <c r="I815">
        <v>1400301165</v>
      </c>
      <c r="J815" s="11">
        <f>(((I815/60)/60)/24)+DATE(1970,1,1)+(-8/24)</f>
        <v>41775.856076388889</v>
      </c>
      <c r="K815">
        <v>1397709165</v>
      </c>
      <c r="L815" s="11">
        <f>(((K815/60)/60)/24)+DATE(1970,1,1)+(-8/24)</f>
        <v>41745.856076388889</v>
      </c>
      <c r="M815" t="b">
        <v>0</v>
      </c>
      <c r="N815">
        <v>9</v>
      </c>
      <c r="O815" t="b">
        <v>0</v>
      </c>
      <c r="P815" t="s">
        <v>8271</v>
      </c>
      <c r="Q815" s="6">
        <f>E815/D815</f>
        <v>0.15</v>
      </c>
      <c r="R815" s="7">
        <f>IFERROR(E815/N815,"N/A")</f>
        <v>83.333333333333329</v>
      </c>
      <c r="S815" t="str">
        <f>LEFT(P815,SEARCH("/",P815,1)-1)</f>
        <v>theater</v>
      </c>
      <c r="T815" t="str">
        <f>RIGHT(P815,(LEN(P815)-SEARCH("/",P815)))</f>
        <v>plays</v>
      </c>
      <c r="Y815">
        <f t="shared" si="28"/>
        <v>8</v>
      </c>
      <c r="Z815">
        <f t="shared" si="29"/>
        <v>13</v>
      </c>
    </row>
    <row r="816" spans="1:26" ht="57.6" x14ac:dyDescent="0.3">
      <c r="A816">
        <v>3091</v>
      </c>
      <c r="B816" s="3" t="s">
        <v>3091</v>
      </c>
      <c r="C816" s="3" t="s">
        <v>7201</v>
      </c>
      <c r="D816">
        <v>5000</v>
      </c>
      <c r="E816">
        <v>796</v>
      </c>
      <c r="F816" t="s">
        <v>8221</v>
      </c>
      <c r="G816" t="s">
        <v>8224</v>
      </c>
      <c r="H816" t="s">
        <v>8246</v>
      </c>
      <c r="I816">
        <v>1471214743</v>
      </c>
      <c r="J816" s="11">
        <f>(((I816/60)/60)/24)+DATE(1970,1,1)+(-8/24)</f>
        <v>42596.615081018514</v>
      </c>
      <c r="K816">
        <v>1468622743</v>
      </c>
      <c r="L816" s="11">
        <f>(((K816/60)/60)/24)+DATE(1970,1,1)+(-8/24)</f>
        <v>42566.615081018514</v>
      </c>
      <c r="M816" t="b">
        <v>0</v>
      </c>
      <c r="N816">
        <v>9</v>
      </c>
      <c r="O816" t="b">
        <v>0</v>
      </c>
      <c r="P816" t="s">
        <v>8303</v>
      </c>
      <c r="Q816" s="6">
        <f>E816/D816</f>
        <v>0.15920000000000001</v>
      </c>
      <c r="R816" s="7">
        <f>IFERROR(E816/N816,"N/A")</f>
        <v>88.444444444444443</v>
      </c>
      <c r="S816" t="str">
        <f>LEFT(P816,SEARCH("/",P816,1)-1)</f>
        <v>theater</v>
      </c>
      <c r="T816" t="str">
        <f>RIGHT(P816,(LEN(P816)-SEARCH("/",P816)))</f>
        <v>spaces</v>
      </c>
      <c r="Y816">
        <f t="shared" si="28"/>
        <v>8</v>
      </c>
      <c r="Z816">
        <f t="shared" si="29"/>
        <v>14</v>
      </c>
    </row>
    <row r="817" spans="1:26" ht="43.2" x14ac:dyDescent="0.3">
      <c r="A817">
        <v>187</v>
      </c>
      <c r="B817" s="3" t="s">
        <v>189</v>
      </c>
      <c r="C817" s="3" t="s">
        <v>4297</v>
      </c>
      <c r="D817">
        <v>5000</v>
      </c>
      <c r="E817">
        <v>800</v>
      </c>
      <c r="F817" t="s">
        <v>8221</v>
      </c>
      <c r="G817" t="s">
        <v>8224</v>
      </c>
      <c r="H817" t="s">
        <v>8246</v>
      </c>
      <c r="I817">
        <v>1437461940</v>
      </c>
      <c r="J817" s="11">
        <f>(((I817/60)/60)/24)+DATE(1970,1,1)+(-8/24)</f>
        <v>42205.957638888889</v>
      </c>
      <c r="K817">
        <v>1435383457</v>
      </c>
      <c r="L817" s="11">
        <f>(((K817/60)/60)/24)+DATE(1970,1,1)+(-8/24)</f>
        <v>42181.90112268518</v>
      </c>
      <c r="M817" t="b">
        <v>0</v>
      </c>
      <c r="N817">
        <v>5</v>
      </c>
      <c r="O817" t="b">
        <v>0</v>
      </c>
      <c r="P817" t="s">
        <v>8268</v>
      </c>
      <c r="Q817" s="6">
        <f>E817/D817</f>
        <v>0.16</v>
      </c>
      <c r="R817" s="7">
        <f>IFERROR(E817/N817,"N/A")</f>
        <v>160</v>
      </c>
      <c r="S817" t="str">
        <f>LEFT(P817,SEARCH("/",P817,1)-1)</f>
        <v>film &amp; video</v>
      </c>
      <c r="T817" t="str">
        <f>RIGHT(P817,(LEN(P817)-SEARCH("/",P817)))</f>
        <v>drama</v>
      </c>
      <c r="Y817">
        <f t="shared" si="28"/>
        <v>13</v>
      </c>
      <c r="Z817">
        <f t="shared" si="29"/>
        <v>18</v>
      </c>
    </row>
    <row r="818" spans="1:26" ht="43.2" x14ac:dyDescent="0.3">
      <c r="A818">
        <v>3644</v>
      </c>
      <c r="B818" s="3" t="s">
        <v>3642</v>
      </c>
      <c r="C818" s="3" t="s">
        <v>7754</v>
      </c>
      <c r="D818">
        <v>5000</v>
      </c>
      <c r="E818">
        <v>821</v>
      </c>
      <c r="F818" t="s">
        <v>8221</v>
      </c>
      <c r="G818" t="s">
        <v>8224</v>
      </c>
      <c r="H818" t="s">
        <v>8246</v>
      </c>
      <c r="I818">
        <v>1457413140</v>
      </c>
      <c r="J818" s="11">
        <f>(((I818/60)/60)/24)+DATE(1970,1,1)+(-8/24)</f>
        <v>42436.874305555553</v>
      </c>
      <c r="K818">
        <v>1454996887</v>
      </c>
      <c r="L818" s="11">
        <f>(((K818/60)/60)/24)+DATE(1970,1,1)+(-8/24)</f>
        <v>42408.908414351848</v>
      </c>
      <c r="M818" t="b">
        <v>0</v>
      </c>
      <c r="N818">
        <v>12</v>
      </c>
      <c r="O818" t="b">
        <v>0</v>
      </c>
      <c r="P818" t="s">
        <v>8305</v>
      </c>
      <c r="Q818" s="6">
        <f>E818/D818</f>
        <v>0.16420000000000001</v>
      </c>
      <c r="R818" s="7">
        <f>IFERROR(E818/N818,"N/A")</f>
        <v>68.416666666666671</v>
      </c>
      <c r="S818" t="str">
        <f>LEFT(P818,SEARCH("/",P818,1)-1)</f>
        <v>theater</v>
      </c>
      <c r="T818" t="str">
        <f>RIGHT(P818,(LEN(P818)-SEARCH("/",P818)))</f>
        <v>musical</v>
      </c>
      <c r="Y818">
        <f t="shared" si="28"/>
        <v>8</v>
      </c>
      <c r="Z818">
        <f t="shared" si="29"/>
        <v>15</v>
      </c>
    </row>
    <row r="819" spans="1:26" ht="28.8" x14ac:dyDescent="0.3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 s="11">
        <f>(((I819/60)/60)/24)+DATE(1970,1,1)+(-8/24)</f>
        <v>42123.767812500002</v>
      </c>
      <c r="K819">
        <v>1427768739</v>
      </c>
      <c r="L819" s="11">
        <f>(((K819/60)/60)/24)+DATE(1970,1,1)+(-8/24)</f>
        <v>42093.767812500002</v>
      </c>
      <c r="M819" t="b">
        <v>0</v>
      </c>
      <c r="N819">
        <v>7</v>
      </c>
      <c r="O819" t="b">
        <v>0</v>
      </c>
      <c r="P819" t="s">
        <v>8272</v>
      </c>
      <c r="Q819" s="6">
        <f>E819/D819</f>
        <v>5.7142857142857143E-3</v>
      </c>
      <c r="R819" s="7">
        <f>IFERROR(E819/N819,"N/A")</f>
        <v>15.428571428571429</v>
      </c>
      <c r="S819" t="str">
        <f>LEFT(P819,SEARCH("/",P819,1)-1)</f>
        <v>technology</v>
      </c>
      <c r="T819" t="str">
        <f>RIGHT(P819,(LEN(P819)-SEARCH("/",P819)))</f>
        <v>web</v>
      </c>
      <c r="Y819">
        <f t="shared" si="28"/>
        <v>11</v>
      </c>
      <c r="Z819">
        <f t="shared" si="29"/>
        <v>14</v>
      </c>
    </row>
    <row r="820" spans="1:26" ht="43.2" x14ac:dyDescent="0.3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 s="11">
        <f>(((I820/60)/60)/24)+DATE(1970,1,1)+(-8/24)</f>
        <v>42752.682847222219</v>
      </c>
      <c r="K820">
        <v>1479514998</v>
      </c>
      <c r="L820" s="11">
        <f>(((K820/60)/60)/24)+DATE(1970,1,1)+(-8/24)</f>
        <v>42692.682847222219</v>
      </c>
      <c r="M820" t="b">
        <v>0</v>
      </c>
      <c r="N820">
        <v>3</v>
      </c>
      <c r="O820" t="b">
        <v>0</v>
      </c>
      <c r="P820" t="s">
        <v>8267</v>
      </c>
      <c r="Q820" s="6">
        <f>E820/D820</f>
        <v>5.7499999999999999E-3</v>
      </c>
      <c r="R820" s="7">
        <f>IFERROR(E820/N820,"N/A")</f>
        <v>38.333333333333336</v>
      </c>
      <c r="S820" t="str">
        <f>LEFT(P820,SEARCH("/",P820,1)-1)</f>
        <v>film &amp; video</v>
      </c>
      <c r="T820" t="str">
        <f>RIGHT(P820,(LEN(P820)-SEARCH("/",P820)))</f>
        <v>science fiction</v>
      </c>
      <c r="Y820">
        <f t="shared" si="28"/>
        <v>13</v>
      </c>
      <c r="Z820">
        <f t="shared" si="29"/>
        <v>28</v>
      </c>
    </row>
    <row r="821" spans="1:26" ht="43.2" x14ac:dyDescent="0.3">
      <c r="A821">
        <v>4055</v>
      </c>
      <c r="B821" s="3" t="s">
        <v>4051</v>
      </c>
      <c r="C821" s="3" t="s">
        <v>8159</v>
      </c>
      <c r="D821">
        <v>5000</v>
      </c>
      <c r="E821">
        <v>881</v>
      </c>
      <c r="F821" t="s">
        <v>8221</v>
      </c>
      <c r="G821" t="s">
        <v>8225</v>
      </c>
      <c r="H821" t="s">
        <v>8247</v>
      </c>
      <c r="I821">
        <v>1403192031</v>
      </c>
      <c r="J821" s="11">
        <f>(((I821/60)/60)/24)+DATE(1970,1,1)+(-8/24)</f>
        <v>41809.31517361111</v>
      </c>
      <c r="K821">
        <v>1400600031</v>
      </c>
      <c r="L821" s="11">
        <f>(((K821/60)/60)/24)+DATE(1970,1,1)+(-8/24)</f>
        <v>41779.31517361111</v>
      </c>
      <c r="M821" t="b">
        <v>0</v>
      </c>
      <c r="N821">
        <v>21</v>
      </c>
      <c r="O821" t="b">
        <v>0</v>
      </c>
      <c r="P821" t="s">
        <v>8271</v>
      </c>
      <c r="Q821" s="6">
        <f>E821/D821</f>
        <v>0.1762</v>
      </c>
      <c r="R821" s="7">
        <f>IFERROR(E821/N821,"N/A")</f>
        <v>41.952380952380949</v>
      </c>
      <c r="S821" t="str">
        <f>LEFT(P821,SEARCH("/",P821,1)-1)</f>
        <v>theater</v>
      </c>
      <c r="T821" t="str">
        <f>RIGHT(P821,(LEN(P821)-SEARCH("/",P821)))</f>
        <v>plays</v>
      </c>
      <c r="Y821">
        <f t="shared" si="28"/>
        <v>8</v>
      </c>
      <c r="Z821">
        <f t="shared" si="29"/>
        <v>13</v>
      </c>
    </row>
    <row r="822" spans="1:26" ht="57.6" x14ac:dyDescent="0.3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 s="11">
        <f>(((I822/60)/60)/24)+DATE(1970,1,1)+(-8/24)</f>
        <v>42725.291006944441</v>
      </c>
      <c r="K822">
        <v>1479740343</v>
      </c>
      <c r="L822" s="11">
        <f>(((K822/60)/60)/24)+DATE(1970,1,1)+(-8/24)</f>
        <v>42695.291006944441</v>
      </c>
      <c r="M822" t="b">
        <v>0</v>
      </c>
      <c r="N822">
        <v>5</v>
      </c>
      <c r="O822" t="b">
        <v>0</v>
      </c>
      <c r="P822" t="s">
        <v>8301</v>
      </c>
      <c r="Q822" s="6">
        <f>E822/D822</f>
        <v>5.966666666666667E-3</v>
      </c>
      <c r="R822" s="7">
        <f>IFERROR(E822/N822,"N/A")</f>
        <v>71.599999999999994</v>
      </c>
      <c r="S822" t="str">
        <f>LEFT(P822,SEARCH("/",P822,1)-1)</f>
        <v>technology</v>
      </c>
      <c r="T822" t="str">
        <f>RIGHT(P822,(LEN(P822)-SEARCH("/",P822)))</f>
        <v>space exploration</v>
      </c>
      <c r="Y822">
        <f t="shared" si="28"/>
        <v>11</v>
      </c>
      <c r="Z822">
        <f t="shared" si="29"/>
        <v>28</v>
      </c>
    </row>
    <row r="823" spans="1:26" ht="43.2" x14ac:dyDescent="0.3">
      <c r="A823">
        <v>2515</v>
      </c>
      <c r="B823" s="3" t="s">
        <v>2515</v>
      </c>
      <c r="C823" s="3" t="s">
        <v>6625</v>
      </c>
      <c r="D823">
        <v>5000</v>
      </c>
      <c r="E823">
        <v>930</v>
      </c>
      <c r="F823" t="s">
        <v>8221</v>
      </c>
      <c r="G823" t="s">
        <v>8224</v>
      </c>
      <c r="H823" t="s">
        <v>8246</v>
      </c>
      <c r="I823">
        <v>1424635753</v>
      </c>
      <c r="J823" s="11">
        <f>(((I823/60)/60)/24)+DATE(1970,1,1)+(-8/24)</f>
        <v>42057.50640046296</v>
      </c>
      <c r="K823">
        <v>1422043753</v>
      </c>
      <c r="L823" s="11">
        <f>(((K823/60)/60)/24)+DATE(1970,1,1)+(-8/24)</f>
        <v>42027.50640046296</v>
      </c>
      <c r="M823" t="b">
        <v>0</v>
      </c>
      <c r="N823">
        <v>12</v>
      </c>
      <c r="O823" t="b">
        <v>0</v>
      </c>
      <c r="P823" t="s">
        <v>8299</v>
      </c>
      <c r="Q823" s="6">
        <f>E823/D823</f>
        <v>0.186</v>
      </c>
      <c r="R823" s="7">
        <f>IFERROR(E823/N823,"N/A")</f>
        <v>77.5</v>
      </c>
      <c r="S823" t="str">
        <f>LEFT(P823,SEARCH("/",P823,1)-1)</f>
        <v>food</v>
      </c>
      <c r="T823" t="str">
        <f>RIGHT(P823,(LEN(P823)-SEARCH("/",P823)))</f>
        <v>restaurants</v>
      </c>
      <c r="Y823">
        <f t="shared" si="28"/>
        <v>5</v>
      </c>
      <c r="Z823">
        <f t="shared" si="29"/>
        <v>16</v>
      </c>
    </row>
    <row r="824" spans="1:26" ht="28.8" x14ac:dyDescent="0.3">
      <c r="A824">
        <v>1880</v>
      </c>
      <c r="B824" s="3" t="s">
        <v>1881</v>
      </c>
      <c r="C824" s="3" t="s">
        <v>5990</v>
      </c>
      <c r="D824">
        <v>5000</v>
      </c>
      <c r="E824">
        <v>1004</v>
      </c>
      <c r="F824" t="s">
        <v>8221</v>
      </c>
      <c r="G824" t="s">
        <v>8225</v>
      </c>
      <c r="H824" t="s">
        <v>8247</v>
      </c>
      <c r="I824">
        <v>1459341380</v>
      </c>
      <c r="J824" s="11">
        <f>(((I824/60)/60)/24)+DATE(1970,1,1)+(-8/24)</f>
        <v>42459.19189814815</v>
      </c>
      <c r="K824">
        <v>1456839380</v>
      </c>
      <c r="L824" s="11">
        <f>(((K824/60)/60)/24)+DATE(1970,1,1)+(-8/24)</f>
        <v>42430.233564814807</v>
      </c>
      <c r="M824" t="b">
        <v>0</v>
      </c>
      <c r="N824">
        <v>24</v>
      </c>
      <c r="O824" t="b">
        <v>0</v>
      </c>
      <c r="P824" t="s">
        <v>8283</v>
      </c>
      <c r="Q824" s="6">
        <f>E824/D824</f>
        <v>0.20080000000000001</v>
      </c>
      <c r="R824" s="7">
        <f>IFERROR(E824/N824,"N/A")</f>
        <v>41.833333333333336</v>
      </c>
      <c r="S824" t="str">
        <f>LEFT(P824,SEARCH("/",P824,1)-1)</f>
        <v>games</v>
      </c>
      <c r="T824" t="str">
        <f>RIGHT(P824,(LEN(P824)-SEARCH("/",P824)))</f>
        <v>mobile games</v>
      </c>
      <c r="Y824">
        <f t="shared" si="28"/>
        <v>6</v>
      </c>
      <c r="Z824">
        <f t="shared" si="29"/>
        <v>18</v>
      </c>
    </row>
    <row r="825" spans="1:26" ht="43.2" x14ac:dyDescent="0.3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 s="11">
        <f>(((I825/60)/60)/24)+DATE(1970,1,1)+(-8/24)</f>
        <v>42139.791666666664</v>
      </c>
      <c r="K825">
        <v>1429170603</v>
      </c>
      <c r="L825" s="11">
        <f>(((K825/60)/60)/24)+DATE(1970,1,1)+(-8/24)</f>
        <v>42109.993090277778</v>
      </c>
      <c r="M825" t="b">
        <v>0</v>
      </c>
      <c r="N825">
        <v>2</v>
      </c>
      <c r="O825" t="b">
        <v>0</v>
      </c>
      <c r="P825" t="s">
        <v>8284</v>
      </c>
      <c r="Q825" s="6">
        <f>E825/D825</f>
        <v>6.0000000000000001E-3</v>
      </c>
      <c r="R825" s="7">
        <f>IFERROR(E825/N825,"N/A")</f>
        <v>25.5</v>
      </c>
      <c r="S825" t="str">
        <f>LEFT(P825,SEARCH("/",P825,1)-1)</f>
        <v>food</v>
      </c>
      <c r="T825" t="str">
        <f>RIGHT(P825,(LEN(P825)-SEARCH("/",P825)))</f>
        <v>food trucks</v>
      </c>
      <c r="Y825">
        <f t="shared" si="28"/>
        <v>5</v>
      </c>
      <c r="Z825">
        <f t="shared" si="29"/>
        <v>16</v>
      </c>
    </row>
    <row r="826" spans="1:26" ht="43.2" x14ac:dyDescent="0.3">
      <c r="A826">
        <v>3843</v>
      </c>
      <c r="B826" s="3" t="s">
        <v>3840</v>
      </c>
      <c r="C826" s="3" t="s">
        <v>7952</v>
      </c>
      <c r="D826">
        <v>5000</v>
      </c>
      <c r="E826">
        <v>1065</v>
      </c>
      <c r="F826" t="s">
        <v>8221</v>
      </c>
      <c r="G826" t="s">
        <v>8224</v>
      </c>
      <c r="H826" t="s">
        <v>8246</v>
      </c>
      <c r="I826">
        <v>1401587064</v>
      </c>
      <c r="J826" s="11">
        <f>(((I826/60)/60)/24)+DATE(1970,1,1)+(-8/24)</f>
        <v>41790.739166666666</v>
      </c>
      <c r="K826">
        <v>1399427064</v>
      </c>
      <c r="L826" s="11">
        <f>(((K826/60)/60)/24)+DATE(1970,1,1)+(-8/24)</f>
        <v>41765.739166666666</v>
      </c>
      <c r="M826" t="b">
        <v>1</v>
      </c>
      <c r="N826">
        <v>19</v>
      </c>
      <c r="O826" t="b">
        <v>0</v>
      </c>
      <c r="P826" t="s">
        <v>8271</v>
      </c>
      <c r="Q826" s="6">
        <f>E826/D826</f>
        <v>0.21299999999999999</v>
      </c>
      <c r="R826" s="7">
        <f>IFERROR(E826/N826,"N/A")</f>
        <v>56.05263157894737</v>
      </c>
      <c r="S826" t="str">
        <f>LEFT(P826,SEARCH("/",P826,1)-1)</f>
        <v>theater</v>
      </c>
      <c r="T826" t="str">
        <f>RIGHT(P826,(LEN(P826)-SEARCH("/",P826)))</f>
        <v>plays</v>
      </c>
      <c r="Y826">
        <f t="shared" si="28"/>
        <v>8</v>
      </c>
      <c r="Z826">
        <f t="shared" si="29"/>
        <v>13</v>
      </c>
    </row>
    <row r="827" spans="1:26" ht="43.2" x14ac:dyDescent="0.3">
      <c r="A827">
        <v>3842</v>
      </c>
      <c r="B827" s="3" t="s">
        <v>3839</v>
      </c>
      <c r="C827" s="3" t="s">
        <v>7951</v>
      </c>
      <c r="D827">
        <v>5000</v>
      </c>
      <c r="E827">
        <v>1097</v>
      </c>
      <c r="F827" t="s">
        <v>8221</v>
      </c>
      <c r="G827" t="s">
        <v>8225</v>
      </c>
      <c r="H827" t="s">
        <v>8247</v>
      </c>
      <c r="I827">
        <v>1399809052</v>
      </c>
      <c r="J827" s="11">
        <f>(((I827/60)/60)/24)+DATE(1970,1,1)+(-8/24)</f>
        <v>41770.160324074073</v>
      </c>
      <c r="K827">
        <v>1397217052</v>
      </c>
      <c r="L827" s="11">
        <f>(((K827/60)/60)/24)+DATE(1970,1,1)+(-8/24)</f>
        <v>41740.160324074073</v>
      </c>
      <c r="M827" t="b">
        <v>1</v>
      </c>
      <c r="N827">
        <v>23</v>
      </c>
      <c r="O827" t="b">
        <v>0</v>
      </c>
      <c r="P827" t="s">
        <v>8271</v>
      </c>
      <c r="Q827" s="6">
        <f>E827/D827</f>
        <v>0.21940000000000001</v>
      </c>
      <c r="R827" s="7">
        <f>IFERROR(E827/N827,"N/A")</f>
        <v>47.695652173913047</v>
      </c>
      <c r="S827" t="str">
        <f>LEFT(P827,SEARCH("/",P827,1)-1)</f>
        <v>theater</v>
      </c>
      <c r="T827" t="str">
        <f>RIGHT(P827,(LEN(P827)-SEARCH("/",P827)))</f>
        <v>plays</v>
      </c>
      <c r="Y827">
        <f t="shared" si="28"/>
        <v>8</v>
      </c>
      <c r="Z827">
        <f t="shared" si="29"/>
        <v>13</v>
      </c>
    </row>
    <row r="828" spans="1:26" ht="43.2" x14ac:dyDescent="0.3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 s="11">
        <f>(((I828/60)/60)/24)+DATE(1970,1,1)+(-8/24)</f>
        <v>42112.369467592587</v>
      </c>
      <c r="K828">
        <v>1426783922</v>
      </c>
      <c r="L828" s="11">
        <f>(((K828/60)/60)/24)+DATE(1970,1,1)+(-8/24)</f>
        <v>42082.369467592587</v>
      </c>
      <c r="M828" t="b">
        <v>0</v>
      </c>
      <c r="N828">
        <v>1</v>
      </c>
      <c r="O828" t="b">
        <v>0</v>
      </c>
      <c r="P828" t="s">
        <v>8273</v>
      </c>
      <c r="Q828" s="6">
        <f>E828/D828</f>
        <v>6.0869565217391303E-3</v>
      </c>
      <c r="R828" s="7">
        <f>IFERROR(E828/N828,"N/A")</f>
        <v>28</v>
      </c>
      <c r="S828" t="str">
        <f>LEFT(P828,SEARCH("/",P828,1)-1)</f>
        <v>technology</v>
      </c>
      <c r="T828" t="str">
        <f>RIGHT(P828,(LEN(P828)-SEARCH("/",P828)))</f>
        <v>wearables</v>
      </c>
      <c r="Y828">
        <f t="shared" si="28"/>
        <v>11</v>
      </c>
      <c r="Z828">
        <f t="shared" si="29"/>
        <v>20</v>
      </c>
    </row>
    <row r="829" spans="1:26" ht="43.2" x14ac:dyDescent="0.3">
      <c r="A829">
        <v>2405</v>
      </c>
      <c r="B829" s="3" t="s">
        <v>2406</v>
      </c>
      <c r="C829" s="3" t="s">
        <v>6515</v>
      </c>
      <c r="D829">
        <v>5000</v>
      </c>
      <c r="E829">
        <v>1126</v>
      </c>
      <c r="F829" t="s">
        <v>8221</v>
      </c>
      <c r="G829" t="s">
        <v>8224</v>
      </c>
      <c r="H829" t="s">
        <v>8246</v>
      </c>
      <c r="I829">
        <v>1472911375</v>
      </c>
      <c r="J829" s="11">
        <f>(((I829/60)/60)/24)+DATE(1970,1,1)+(-8/24)</f>
        <v>42616.252025462956</v>
      </c>
      <c r="K829">
        <v>1471096975</v>
      </c>
      <c r="L829" s="11">
        <f>(((K829/60)/60)/24)+DATE(1970,1,1)+(-8/24)</f>
        <v>42595.252025462956</v>
      </c>
      <c r="M829" t="b">
        <v>0</v>
      </c>
      <c r="N829">
        <v>20</v>
      </c>
      <c r="O829" t="b">
        <v>0</v>
      </c>
      <c r="P829" t="s">
        <v>8284</v>
      </c>
      <c r="Q829" s="6">
        <f>E829/D829</f>
        <v>0.22520000000000001</v>
      </c>
      <c r="R829" s="7">
        <f>IFERROR(E829/N829,"N/A")</f>
        <v>56.3</v>
      </c>
      <c r="S829" t="str">
        <f>LEFT(P829,SEARCH("/",P829,1)-1)</f>
        <v>food</v>
      </c>
      <c r="T829" t="str">
        <f>RIGHT(P829,(LEN(P829)-SEARCH("/",P829)))</f>
        <v>food trucks</v>
      </c>
      <c r="Y829">
        <f t="shared" si="28"/>
        <v>5</v>
      </c>
      <c r="Z829">
        <f t="shared" si="29"/>
        <v>16</v>
      </c>
    </row>
    <row r="830" spans="1:26" ht="43.2" x14ac:dyDescent="0.3">
      <c r="A830">
        <v>867</v>
      </c>
      <c r="B830" s="3" t="s">
        <v>868</v>
      </c>
      <c r="C830" s="3" t="s">
        <v>4977</v>
      </c>
      <c r="D830">
        <v>5000</v>
      </c>
      <c r="E830">
        <v>1201</v>
      </c>
      <c r="F830" t="s">
        <v>8221</v>
      </c>
      <c r="G830" t="s">
        <v>8224</v>
      </c>
      <c r="H830" t="s">
        <v>8246</v>
      </c>
      <c r="I830">
        <v>1259643540</v>
      </c>
      <c r="J830" s="11">
        <f>(((I830/60)/60)/24)+DATE(1970,1,1)+(-8/24)</f>
        <v>40147.874305555553</v>
      </c>
      <c r="K830">
        <v>1254450706</v>
      </c>
      <c r="L830" s="11">
        <f>(((K830/60)/60)/24)+DATE(1970,1,1)+(-8/24)</f>
        <v>40087.772060185183</v>
      </c>
      <c r="M830" t="b">
        <v>0</v>
      </c>
      <c r="N830">
        <v>11</v>
      </c>
      <c r="O830" t="b">
        <v>0</v>
      </c>
      <c r="P830" t="s">
        <v>8278</v>
      </c>
      <c r="Q830" s="6">
        <f>E830/D830</f>
        <v>0.2402</v>
      </c>
      <c r="R830" s="7">
        <f>IFERROR(E830/N830,"N/A")</f>
        <v>109.18181818181819</v>
      </c>
      <c r="S830" t="str">
        <f>LEFT(P830,SEARCH("/",P830,1)-1)</f>
        <v>music</v>
      </c>
      <c r="T830" t="str">
        <f>RIGHT(P830,(LEN(P830)-SEARCH("/",P830)))</f>
        <v>jazz</v>
      </c>
      <c r="Y830">
        <f t="shared" si="28"/>
        <v>6</v>
      </c>
      <c r="Z830">
        <f t="shared" si="29"/>
        <v>10</v>
      </c>
    </row>
    <row r="831" spans="1:26" ht="43.2" x14ac:dyDescent="0.3">
      <c r="A831">
        <v>2918</v>
      </c>
      <c r="B831" s="3" t="s">
        <v>2918</v>
      </c>
      <c r="C831" s="3" t="s">
        <v>7028</v>
      </c>
      <c r="D831">
        <v>5000</v>
      </c>
      <c r="E831">
        <v>1362</v>
      </c>
      <c r="F831" t="s">
        <v>8221</v>
      </c>
      <c r="G831" t="s">
        <v>8224</v>
      </c>
      <c r="H831" t="s">
        <v>8246</v>
      </c>
      <c r="I831">
        <v>1446131207</v>
      </c>
      <c r="J831" s="11">
        <f>(((I831/60)/60)/24)+DATE(1970,1,1)+(-8/24)</f>
        <v>42306.296377314815</v>
      </c>
      <c r="K831">
        <v>1443712007</v>
      </c>
      <c r="L831" s="11">
        <f>(((K831/60)/60)/24)+DATE(1970,1,1)+(-8/24)</f>
        <v>42278.296377314815</v>
      </c>
      <c r="M831" t="b">
        <v>0</v>
      </c>
      <c r="N831">
        <v>20</v>
      </c>
      <c r="O831" t="b">
        <v>0</v>
      </c>
      <c r="P831" t="s">
        <v>8271</v>
      </c>
      <c r="Q831" s="6">
        <f>E831/D831</f>
        <v>0.27239999999999998</v>
      </c>
      <c r="R831" s="7">
        <f>IFERROR(E831/N831,"N/A")</f>
        <v>68.099999999999994</v>
      </c>
      <c r="S831" t="str">
        <f>LEFT(P831,SEARCH("/",P831,1)-1)</f>
        <v>theater</v>
      </c>
      <c r="T831" t="str">
        <f>RIGHT(P831,(LEN(P831)-SEARCH("/",P831)))</f>
        <v>plays</v>
      </c>
      <c r="Y831">
        <f t="shared" si="28"/>
        <v>8</v>
      </c>
      <c r="Z831">
        <f t="shared" si="29"/>
        <v>13</v>
      </c>
    </row>
    <row r="832" spans="1:26" ht="43.2" x14ac:dyDescent="0.3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 s="11">
        <f>(((I832/60)/60)/24)+DATE(1970,1,1)+(-8/24)</f>
        <v>42336.742407407401</v>
      </c>
      <c r="K832">
        <v>1446166144</v>
      </c>
      <c r="L832" s="11">
        <f>(((K832/60)/60)/24)+DATE(1970,1,1)+(-8/24)</f>
        <v>42306.700740740744</v>
      </c>
      <c r="M832" t="b">
        <v>0</v>
      </c>
      <c r="N832">
        <v>1</v>
      </c>
      <c r="O832" t="b">
        <v>0</v>
      </c>
      <c r="P832" t="s">
        <v>8272</v>
      </c>
      <c r="Q832" s="6">
        <f>E832/D832</f>
        <v>6.41025641025641E-3</v>
      </c>
      <c r="R832" s="7">
        <f>IFERROR(E832/N832,"N/A")</f>
        <v>5</v>
      </c>
      <c r="S832" t="str">
        <f>LEFT(P832,SEARCH("/",P832,1)-1)</f>
        <v>technology</v>
      </c>
      <c r="T832" t="str">
        <f>RIGHT(P832,(LEN(P832)-SEARCH("/",P832)))</f>
        <v>web</v>
      </c>
      <c r="Y832">
        <f t="shared" si="28"/>
        <v>11</v>
      </c>
      <c r="Z832">
        <f t="shared" si="29"/>
        <v>14</v>
      </c>
    </row>
    <row r="833" spans="1:26" ht="57.6" x14ac:dyDescent="0.3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 s="11">
        <f>(((I833/60)/60)/24)+DATE(1970,1,1)+(-8/24)</f>
        <v>42174.436145833337</v>
      </c>
      <c r="K833">
        <v>1432146483</v>
      </c>
      <c r="L833" s="11">
        <f>(((K833/60)/60)/24)+DATE(1970,1,1)+(-8/24)</f>
        <v>42144.436145833337</v>
      </c>
      <c r="M833" t="b">
        <v>0</v>
      </c>
      <c r="N833">
        <v>4</v>
      </c>
      <c r="O833" t="b">
        <v>0</v>
      </c>
      <c r="P833" t="s">
        <v>8290</v>
      </c>
      <c r="Q833" s="6">
        <f>E833/D833</f>
        <v>6.6115702479338841E-3</v>
      </c>
      <c r="R833" s="7">
        <f>IFERROR(E833/N833,"N/A")</f>
        <v>20</v>
      </c>
      <c r="S833" t="str">
        <f>LEFT(P833,SEARCH("/",P833,1)-1)</f>
        <v>publishing</v>
      </c>
      <c r="T833" t="str">
        <f>RIGHT(P833,(LEN(P833)-SEARCH("/",P833)))</f>
        <v>art books</v>
      </c>
      <c r="Y833">
        <f t="shared" si="28"/>
        <v>11</v>
      </c>
      <c r="Z833">
        <f t="shared" si="29"/>
        <v>20</v>
      </c>
    </row>
    <row r="834" spans="1:26" ht="43.2" x14ac:dyDescent="0.3">
      <c r="A834">
        <v>950</v>
      </c>
      <c r="B834" s="3" t="s">
        <v>951</v>
      </c>
      <c r="C834" s="3" t="s">
        <v>5060</v>
      </c>
      <c r="D834">
        <v>5000</v>
      </c>
      <c r="E834">
        <v>1402</v>
      </c>
      <c r="F834" t="s">
        <v>8221</v>
      </c>
      <c r="G834" t="s">
        <v>8229</v>
      </c>
      <c r="H834" t="s">
        <v>8251</v>
      </c>
      <c r="I834">
        <v>1453053661</v>
      </c>
      <c r="J834" s="11">
        <f>(((I834/60)/60)/24)+DATE(1970,1,1)+(-8/24)</f>
        <v>42386.41737268518</v>
      </c>
      <c r="K834">
        <v>1450461661</v>
      </c>
      <c r="L834" s="11">
        <f>(((K834/60)/60)/24)+DATE(1970,1,1)+(-8/24)</f>
        <v>42356.41737268518</v>
      </c>
      <c r="M834" t="b">
        <v>0</v>
      </c>
      <c r="N834">
        <v>24</v>
      </c>
      <c r="O834" t="b">
        <v>0</v>
      </c>
      <c r="P834" t="s">
        <v>8273</v>
      </c>
      <c r="Q834" s="6">
        <f>E834/D834</f>
        <v>0.28039999999999998</v>
      </c>
      <c r="R834" s="7">
        <f>IFERROR(E834/N834,"N/A")</f>
        <v>58.416666666666664</v>
      </c>
      <c r="S834" t="str">
        <f>LEFT(P834,SEARCH("/",P834,1)-1)</f>
        <v>technology</v>
      </c>
      <c r="T834" t="str">
        <f>RIGHT(P834,(LEN(P834)-SEARCH("/",P834)))</f>
        <v>wearables</v>
      </c>
      <c r="Y834">
        <f t="shared" si="28"/>
        <v>11</v>
      </c>
      <c r="Z834">
        <f t="shared" si="29"/>
        <v>20</v>
      </c>
    </row>
    <row r="835" spans="1:26" ht="43.2" x14ac:dyDescent="0.3">
      <c r="A835">
        <v>934</v>
      </c>
      <c r="B835" s="3" t="s">
        <v>935</v>
      </c>
      <c r="C835" s="3" t="s">
        <v>5044</v>
      </c>
      <c r="D835">
        <v>5000</v>
      </c>
      <c r="E835">
        <v>1520</v>
      </c>
      <c r="F835" t="s">
        <v>8221</v>
      </c>
      <c r="G835" t="s">
        <v>8229</v>
      </c>
      <c r="H835" t="s">
        <v>8251</v>
      </c>
      <c r="I835">
        <v>1399183200</v>
      </c>
      <c r="J835" s="11">
        <f>(((I835/60)/60)/24)+DATE(1970,1,1)+(-8/24)</f>
        <v>41762.916666666664</v>
      </c>
      <c r="K835">
        <v>1396633284</v>
      </c>
      <c r="L835" s="11">
        <f>(((K835/60)/60)/24)+DATE(1970,1,1)+(-8/24)</f>
        <v>41733.403749999998</v>
      </c>
      <c r="M835" t="b">
        <v>0</v>
      </c>
      <c r="N835">
        <v>30</v>
      </c>
      <c r="O835" t="b">
        <v>0</v>
      </c>
      <c r="P835" t="s">
        <v>8278</v>
      </c>
      <c r="Q835" s="6">
        <f>E835/D835</f>
        <v>0.30399999999999999</v>
      </c>
      <c r="R835" s="7">
        <f>IFERROR(E835/N835,"N/A")</f>
        <v>50.666666666666664</v>
      </c>
      <c r="S835" t="str">
        <f>LEFT(P835,SEARCH("/",P835,1)-1)</f>
        <v>music</v>
      </c>
      <c r="T835" t="str">
        <f>RIGHT(P835,(LEN(P835)-SEARCH("/",P835)))</f>
        <v>jazz</v>
      </c>
      <c r="Y835">
        <f t="shared" ref="Y835:Y898" si="30">SEARCH("/",P835)</f>
        <v>6</v>
      </c>
      <c r="Z835">
        <f t="shared" ref="Z835:Z898" si="31">LEN(P835)</f>
        <v>10</v>
      </c>
    </row>
    <row r="836" spans="1:26" ht="28.8" x14ac:dyDescent="0.3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 s="11">
        <f>(((I836/60)/60)/24)+DATE(1970,1,1)+(-8/24)</f>
        <v>41908.346469907403</v>
      </c>
      <c r="K836">
        <v>1406564335</v>
      </c>
      <c r="L836" s="11">
        <f>(((K836/60)/60)/24)+DATE(1970,1,1)+(-8/24)</f>
        <v>41848.346469907403</v>
      </c>
      <c r="M836" t="b">
        <v>0</v>
      </c>
      <c r="N836">
        <v>1</v>
      </c>
      <c r="O836" t="b">
        <v>0</v>
      </c>
      <c r="P836" t="s">
        <v>8303</v>
      </c>
      <c r="Q836" s="6">
        <f>E836/D836</f>
        <v>6.6666666666666671E-3</v>
      </c>
      <c r="R836" s="7">
        <f>IFERROR(E836/N836,"N/A")</f>
        <v>10</v>
      </c>
      <c r="S836" t="str">
        <f>LEFT(P836,SEARCH("/",P836,1)-1)</f>
        <v>theater</v>
      </c>
      <c r="T836" t="str">
        <f>RIGHT(P836,(LEN(P836)-SEARCH("/",P836)))</f>
        <v>spaces</v>
      </c>
      <c r="Y836">
        <f t="shared" si="30"/>
        <v>8</v>
      </c>
      <c r="Z836">
        <f t="shared" si="31"/>
        <v>14</v>
      </c>
    </row>
    <row r="837" spans="1:26" ht="43.2" x14ac:dyDescent="0.3">
      <c r="A837">
        <v>3633</v>
      </c>
      <c r="B837" s="3" t="s">
        <v>3631</v>
      </c>
      <c r="C837" s="3" t="s">
        <v>7743</v>
      </c>
      <c r="D837">
        <v>5000</v>
      </c>
      <c r="E837">
        <v>1762</v>
      </c>
      <c r="F837" t="s">
        <v>8221</v>
      </c>
      <c r="G837" t="s">
        <v>8224</v>
      </c>
      <c r="H837" t="s">
        <v>8246</v>
      </c>
      <c r="I837">
        <v>1479517200</v>
      </c>
      <c r="J837" s="11">
        <f>(((I837/60)/60)/24)+DATE(1970,1,1)+(-8/24)</f>
        <v>42692.708333333336</v>
      </c>
      <c r="K837">
        <v>1475765867</v>
      </c>
      <c r="L837" s="11">
        <f>(((K837/60)/60)/24)+DATE(1970,1,1)+(-8/24)</f>
        <v>42649.290127314809</v>
      </c>
      <c r="M837" t="b">
        <v>0</v>
      </c>
      <c r="N837">
        <v>31</v>
      </c>
      <c r="O837" t="b">
        <v>0</v>
      </c>
      <c r="P837" t="s">
        <v>8305</v>
      </c>
      <c r="Q837" s="6">
        <f>E837/D837</f>
        <v>0.35239999999999999</v>
      </c>
      <c r="R837" s="7">
        <f>IFERROR(E837/N837,"N/A")</f>
        <v>56.838709677419352</v>
      </c>
      <c r="S837" t="str">
        <f>LEFT(P837,SEARCH("/",P837,1)-1)</f>
        <v>theater</v>
      </c>
      <c r="T837" t="str">
        <f>RIGHT(P837,(LEN(P837)-SEARCH("/",P837)))</f>
        <v>musical</v>
      </c>
      <c r="Y837">
        <f t="shared" si="30"/>
        <v>8</v>
      </c>
      <c r="Z837">
        <f t="shared" si="31"/>
        <v>15</v>
      </c>
    </row>
    <row r="838" spans="1:26" ht="43.2" x14ac:dyDescent="0.3">
      <c r="A838">
        <v>3943</v>
      </c>
      <c r="B838" s="3" t="s">
        <v>3940</v>
      </c>
      <c r="C838" s="3" t="s">
        <v>8051</v>
      </c>
      <c r="D838">
        <v>5000</v>
      </c>
      <c r="E838">
        <v>1782</v>
      </c>
      <c r="F838" t="s">
        <v>8221</v>
      </c>
      <c r="G838" t="s">
        <v>8224</v>
      </c>
      <c r="H838" t="s">
        <v>8246</v>
      </c>
      <c r="I838">
        <v>1446483000</v>
      </c>
      <c r="J838" s="11">
        <f>(((I838/60)/60)/24)+DATE(1970,1,1)+(-8/24)</f>
        <v>42310.368055555555</v>
      </c>
      <c r="K838">
        <v>1443811268</v>
      </c>
      <c r="L838" s="11">
        <f>(((K838/60)/60)/24)+DATE(1970,1,1)+(-8/24)</f>
        <v>42279.445231481477</v>
      </c>
      <c r="M838" t="b">
        <v>0</v>
      </c>
      <c r="N838">
        <v>13</v>
      </c>
      <c r="O838" t="b">
        <v>0</v>
      </c>
      <c r="P838" t="s">
        <v>8271</v>
      </c>
      <c r="Q838" s="6">
        <f>E838/D838</f>
        <v>0.35639999999999999</v>
      </c>
      <c r="R838" s="7">
        <f>IFERROR(E838/N838,"N/A")</f>
        <v>137.07692307692307</v>
      </c>
      <c r="S838" t="str">
        <f>LEFT(P838,SEARCH("/",P838,1)-1)</f>
        <v>theater</v>
      </c>
      <c r="T838" t="str">
        <f>RIGHT(P838,(LEN(P838)-SEARCH("/",P838)))</f>
        <v>plays</v>
      </c>
      <c r="Y838">
        <f t="shared" si="30"/>
        <v>8</v>
      </c>
      <c r="Z838">
        <f t="shared" si="31"/>
        <v>13</v>
      </c>
    </row>
    <row r="839" spans="1:26" ht="43.2" x14ac:dyDescent="0.3">
      <c r="A839">
        <v>1784</v>
      </c>
      <c r="B839" s="3" t="s">
        <v>1785</v>
      </c>
      <c r="C839" s="3" t="s">
        <v>5894</v>
      </c>
      <c r="D839">
        <v>5000</v>
      </c>
      <c r="E839">
        <v>1988</v>
      </c>
      <c r="F839" t="s">
        <v>8221</v>
      </c>
      <c r="G839" t="s">
        <v>8224</v>
      </c>
      <c r="H839" t="s">
        <v>8246</v>
      </c>
      <c r="I839">
        <v>1422674700</v>
      </c>
      <c r="J839" s="11">
        <f>(((I839/60)/60)/24)+DATE(1970,1,1)+(-8/24)</f>
        <v>42034.809027777774</v>
      </c>
      <c r="K839">
        <v>1419954240</v>
      </c>
      <c r="L839" s="11">
        <f>(((K839/60)/60)/24)+DATE(1970,1,1)+(-8/24)</f>
        <v>42003.322222222218</v>
      </c>
      <c r="M839" t="b">
        <v>1</v>
      </c>
      <c r="N839">
        <v>33</v>
      </c>
      <c r="O839" t="b">
        <v>0</v>
      </c>
      <c r="P839" t="s">
        <v>8285</v>
      </c>
      <c r="Q839" s="6">
        <f>E839/D839</f>
        <v>0.39760000000000001</v>
      </c>
      <c r="R839" s="7">
        <f>IFERROR(E839/N839,"N/A")</f>
        <v>60.242424242424242</v>
      </c>
      <c r="S839" t="str">
        <f>LEFT(P839,SEARCH("/",P839,1)-1)</f>
        <v>photography</v>
      </c>
      <c r="T839" t="str">
        <f>RIGHT(P839,(LEN(P839)-SEARCH("/",P839)))</f>
        <v>photobooks</v>
      </c>
      <c r="Y839">
        <f t="shared" si="30"/>
        <v>12</v>
      </c>
      <c r="Z839">
        <f t="shared" si="31"/>
        <v>22</v>
      </c>
    </row>
    <row r="840" spans="1:26" ht="43.2" x14ac:dyDescent="0.3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 s="11">
        <f>(((I840/60)/60)/24)+DATE(1970,1,1)+(-8/24)</f>
        <v>41584.750034722223</v>
      </c>
      <c r="K840">
        <v>1381194003</v>
      </c>
      <c r="L840" s="11">
        <f>(((K840/60)/60)/24)+DATE(1970,1,1)+(-8/24)</f>
        <v>41554.708368055552</v>
      </c>
      <c r="M840" t="b">
        <v>0</v>
      </c>
      <c r="N840">
        <v>1</v>
      </c>
      <c r="O840" t="b">
        <v>0</v>
      </c>
      <c r="P840" t="s">
        <v>8290</v>
      </c>
      <c r="Q840" s="6">
        <f>E840/D840</f>
        <v>6.7000000000000002E-3</v>
      </c>
      <c r="R840" s="7">
        <f>IFERROR(E840/N840,"N/A")</f>
        <v>67</v>
      </c>
      <c r="S840" t="str">
        <f>LEFT(P840,SEARCH("/",P840,1)-1)</f>
        <v>publishing</v>
      </c>
      <c r="T840" t="str">
        <f>RIGHT(P840,(LEN(P840)-SEARCH("/",P840)))</f>
        <v>art books</v>
      </c>
      <c r="Y840">
        <f t="shared" si="30"/>
        <v>11</v>
      </c>
      <c r="Z840">
        <f t="shared" si="31"/>
        <v>20</v>
      </c>
    </row>
    <row r="841" spans="1:26" ht="57.6" x14ac:dyDescent="0.3">
      <c r="A841">
        <v>883</v>
      </c>
      <c r="B841" s="3" t="s">
        <v>884</v>
      </c>
      <c r="C841" s="3" t="s">
        <v>4993</v>
      </c>
      <c r="D841">
        <v>5000</v>
      </c>
      <c r="E841">
        <v>2001</v>
      </c>
      <c r="F841" t="s">
        <v>8221</v>
      </c>
      <c r="G841" t="s">
        <v>8224</v>
      </c>
      <c r="H841" t="s">
        <v>8246</v>
      </c>
      <c r="I841">
        <v>1456957635</v>
      </c>
      <c r="J841" s="11">
        <f>(((I841/60)/60)/24)+DATE(1970,1,1)+(-8/24)</f>
        <v>42431.602256944439</v>
      </c>
      <c r="K841">
        <v>1451773635</v>
      </c>
      <c r="L841" s="11">
        <f>(((K841/60)/60)/24)+DATE(1970,1,1)+(-8/24)</f>
        <v>42371.602256944439</v>
      </c>
      <c r="M841" t="b">
        <v>0</v>
      </c>
      <c r="N841">
        <v>24</v>
      </c>
      <c r="O841" t="b">
        <v>0</v>
      </c>
      <c r="P841" t="s">
        <v>8279</v>
      </c>
      <c r="Q841" s="6">
        <f>E841/D841</f>
        <v>0.4002</v>
      </c>
      <c r="R841" s="7">
        <f>IFERROR(E841/N841,"N/A")</f>
        <v>83.375</v>
      </c>
      <c r="S841" t="str">
        <f>LEFT(P841,SEARCH("/",P841,1)-1)</f>
        <v>music</v>
      </c>
      <c r="T841" t="str">
        <f>RIGHT(P841,(LEN(P841)-SEARCH("/",P841)))</f>
        <v>indie rock</v>
      </c>
      <c r="Y841">
        <f t="shared" si="30"/>
        <v>6</v>
      </c>
      <c r="Z841">
        <f t="shared" si="31"/>
        <v>16</v>
      </c>
    </row>
    <row r="842" spans="1:26" ht="43.2" x14ac:dyDescent="0.3">
      <c r="A842">
        <v>211</v>
      </c>
      <c r="B842" s="3" t="s">
        <v>213</v>
      </c>
      <c r="C842" s="3" t="s">
        <v>4321</v>
      </c>
      <c r="D842">
        <v>5000</v>
      </c>
      <c r="E842">
        <v>2230</v>
      </c>
      <c r="F842" t="s">
        <v>8221</v>
      </c>
      <c r="G842" t="s">
        <v>8224</v>
      </c>
      <c r="H842" t="s">
        <v>8246</v>
      </c>
      <c r="I842">
        <v>1442634617</v>
      </c>
      <c r="J842" s="11">
        <f>(((I842/60)/60)/24)+DATE(1970,1,1)+(-8/24)</f>
        <v>42265.826585648152</v>
      </c>
      <c r="K842">
        <v>1440042617</v>
      </c>
      <c r="L842" s="11">
        <f>(((K842/60)/60)/24)+DATE(1970,1,1)+(-8/24)</f>
        <v>42235.826585648152</v>
      </c>
      <c r="M842" t="b">
        <v>0</v>
      </c>
      <c r="N842">
        <v>12</v>
      </c>
      <c r="O842" t="b">
        <v>0</v>
      </c>
      <c r="P842" t="s">
        <v>8268</v>
      </c>
      <c r="Q842" s="6">
        <f>E842/D842</f>
        <v>0.44600000000000001</v>
      </c>
      <c r="R842" s="7">
        <f>IFERROR(E842/N842,"N/A")</f>
        <v>185.83333333333334</v>
      </c>
      <c r="S842" t="str">
        <f>LEFT(P842,SEARCH("/",P842,1)-1)</f>
        <v>film &amp; video</v>
      </c>
      <c r="T842" t="str">
        <f>RIGHT(P842,(LEN(P842)-SEARCH("/",P842)))</f>
        <v>drama</v>
      </c>
      <c r="Y842">
        <f t="shared" si="30"/>
        <v>13</v>
      </c>
      <c r="Z842">
        <f t="shared" si="31"/>
        <v>18</v>
      </c>
    </row>
    <row r="843" spans="1:26" ht="43.2" x14ac:dyDescent="0.3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 s="11">
        <f>(((I843/60)/60)/24)+DATE(1970,1,1)+(-8/24)</f>
        <v>42573.293287037035</v>
      </c>
      <c r="K843">
        <v>1465311740</v>
      </c>
      <c r="L843" s="11">
        <f>(((K843/60)/60)/24)+DATE(1970,1,1)+(-8/24)</f>
        <v>42528.293287037035</v>
      </c>
      <c r="M843" t="b">
        <v>0</v>
      </c>
      <c r="N843">
        <v>3</v>
      </c>
      <c r="O843" t="b">
        <v>0</v>
      </c>
      <c r="P843" t="s">
        <v>8272</v>
      </c>
      <c r="Q843" s="6">
        <f>E843/D843</f>
        <v>6.8399999999999997E-3</v>
      </c>
      <c r="R843" s="7">
        <f>IFERROR(E843/N843,"N/A")</f>
        <v>342</v>
      </c>
      <c r="S843" t="str">
        <f>LEFT(P843,SEARCH("/",P843,1)-1)</f>
        <v>technology</v>
      </c>
      <c r="T843" t="str">
        <f>RIGHT(P843,(LEN(P843)-SEARCH("/",P843)))</f>
        <v>web</v>
      </c>
      <c r="Y843">
        <f t="shared" si="30"/>
        <v>11</v>
      </c>
      <c r="Z843">
        <f t="shared" si="31"/>
        <v>14</v>
      </c>
    </row>
    <row r="844" spans="1:26" ht="28.8" x14ac:dyDescent="0.3">
      <c r="A844">
        <v>1767</v>
      </c>
      <c r="B844" s="3" t="s">
        <v>1768</v>
      </c>
      <c r="C844" s="3" t="s">
        <v>5877</v>
      </c>
      <c r="D844">
        <v>5000</v>
      </c>
      <c r="E844">
        <v>2286</v>
      </c>
      <c r="F844" t="s">
        <v>8221</v>
      </c>
      <c r="G844" t="s">
        <v>8224</v>
      </c>
      <c r="H844" t="s">
        <v>8246</v>
      </c>
      <c r="I844">
        <v>1407080884</v>
      </c>
      <c r="J844" s="11">
        <f>(((I844/60)/60)/24)+DATE(1970,1,1)+(-8/24)</f>
        <v>41854.325046296297</v>
      </c>
      <c r="K844">
        <v>1404488884</v>
      </c>
      <c r="L844" s="11">
        <f>(((K844/60)/60)/24)+DATE(1970,1,1)+(-8/24)</f>
        <v>41824.325046296297</v>
      </c>
      <c r="M844" t="b">
        <v>1</v>
      </c>
      <c r="N844">
        <v>39</v>
      </c>
      <c r="O844" t="b">
        <v>0</v>
      </c>
      <c r="P844" t="s">
        <v>8285</v>
      </c>
      <c r="Q844" s="6">
        <f>E844/D844</f>
        <v>0.4572</v>
      </c>
      <c r="R844" s="7">
        <f>IFERROR(E844/N844,"N/A")</f>
        <v>58.615384615384613</v>
      </c>
      <c r="S844" t="str">
        <f>LEFT(P844,SEARCH("/",P844,1)-1)</f>
        <v>photography</v>
      </c>
      <c r="T844" t="str">
        <f>RIGHT(P844,(LEN(P844)-SEARCH("/",P844)))</f>
        <v>photobooks</v>
      </c>
      <c r="Y844">
        <f t="shared" si="30"/>
        <v>12</v>
      </c>
      <c r="Z844">
        <f t="shared" si="31"/>
        <v>22</v>
      </c>
    </row>
    <row r="845" spans="1:26" ht="43.2" x14ac:dyDescent="0.3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 s="11">
        <f>(((I845/60)/60)/24)+DATE(1970,1,1)+(-8/24)</f>
        <v>42126.584907407399</v>
      </c>
      <c r="K845">
        <v>1428012136</v>
      </c>
      <c r="L845" s="11">
        <f>(((K845/60)/60)/24)+DATE(1970,1,1)+(-8/24)</f>
        <v>42096.584907407399</v>
      </c>
      <c r="M845" t="b">
        <v>0</v>
      </c>
      <c r="N845">
        <v>2</v>
      </c>
      <c r="O845" t="b">
        <v>0</v>
      </c>
      <c r="P845" t="s">
        <v>8272</v>
      </c>
      <c r="Q845" s="6">
        <f>E845/D845</f>
        <v>6.875E-3</v>
      </c>
      <c r="R845" s="7">
        <f>IFERROR(E845/N845,"N/A")</f>
        <v>27.5</v>
      </c>
      <c r="S845" t="str">
        <f>LEFT(P845,SEARCH("/",P845,1)-1)</f>
        <v>technology</v>
      </c>
      <c r="T845" t="str">
        <f>RIGHT(P845,(LEN(P845)-SEARCH("/",P845)))</f>
        <v>web</v>
      </c>
      <c r="Y845">
        <f t="shared" si="30"/>
        <v>11</v>
      </c>
      <c r="Z845">
        <f t="shared" si="31"/>
        <v>14</v>
      </c>
    </row>
    <row r="846" spans="1:26" ht="57.6" x14ac:dyDescent="0.3">
      <c r="A846">
        <v>970</v>
      </c>
      <c r="B846" s="3" t="s">
        <v>971</v>
      </c>
      <c r="C846" s="3" t="s">
        <v>5080</v>
      </c>
      <c r="D846">
        <v>5000</v>
      </c>
      <c r="E846">
        <v>2296</v>
      </c>
      <c r="F846" t="s">
        <v>8221</v>
      </c>
      <c r="G846" t="s">
        <v>8229</v>
      </c>
      <c r="H846" t="s">
        <v>8251</v>
      </c>
      <c r="I846">
        <v>1485147540</v>
      </c>
      <c r="J846" s="11">
        <f>(((I846/60)/60)/24)+DATE(1970,1,1)+(-8/24)</f>
        <v>42757.874305555553</v>
      </c>
      <c r="K846">
        <v>1481951853</v>
      </c>
      <c r="L846" s="11">
        <f>(((K846/60)/60)/24)+DATE(1970,1,1)+(-8/24)</f>
        <v>42720.887187499997</v>
      </c>
      <c r="M846" t="b">
        <v>0</v>
      </c>
      <c r="N846">
        <v>14</v>
      </c>
      <c r="O846" t="b">
        <v>0</v>
      </c>
      <c r="P846" t="s">
        <v>8273</v>
      </c>
      <c r="Q846" s="6">
        <f>E846/D846</f>
        <v>0.4592</v>
      </c>
      <c r="R846" s="7">
        <f>IFERROR(E846/N846,"N/A")</f>
        <v>164</v>
      </c>
      <c r="S846" t="str">
        <f>LEFT(P846,SEARCH("/",P846,1)-1)</f>
        <v>technology</v>
      </c>
      <c r="T846" t="str">
        <f>RIGHT(P846,(LEN(P846)-SEARCH("/",P846)))</f>
        <v>wearables</v>
      </c>
      <c r="Y846">
        <f t="shared" si="30"/>
        <v>11</v>
      </c>
      <c r="Z846">
        <f t="shared" si="31"/>
        <v>20</v>
      </c>
    </row>
    <row r="847" spans="1:26" ht="43.2" x14ac:dyDescent="0.3">
      <c r="A847">
        <v>697</v>
      </c>
      <c r="B847" s="3" t="s">
        <v>698</v>
      </c>
      <c r="C847" s="3" t="s">
        <v>4807</v>
      </c>
      <c r="D847">
        <v>5000</v>
      </c>
      <c r="E847">
        <v>2319</v>
      </c>
      <c r="F847" t="s">
        <v>8221</v>
      </c>
      <c r="G847" t="s">
        <v>8236</v>
      </c>
      <c r="H847" t="s">
        <v>8249</v>
      </c>
      <c r="I847">
        <v>1454502789</v>
      </c>
      <c r="J847" s="11">
        <f>(((I847/60)/60)/24)+DATE(1970,1,1)+(-8/24)</f>
        <v>42403.189687500002</v>
      </c>
      <c r="K847">
        <v>1453206789</v>
      </c>
      <c r="L847" s="11">
        <f>(((K847/60)/60)/24)+DATE(1970,1,1)+(-8/24)</f>
        <v>42388.189687500002</v>
      </c>
      <c r="M847" t="b">
        <v>0</v>
      </c>
      <c r="N847">
        <v>114</v>
      </c>
      <c r="O847" t="b">
        <v>0</v>
      </c>
      <c r="P847" t="s">
        <v>8273</v>
      </c>
      <c r="Q847" s="6">
        <f>E847/D847</f>
        <v>0.46379999999999999</v>
      </c>
      <c r="R847" s="7">
        <f>IFERROR(E847/N847,"N/A")</f>
        <v>20.342105263157894</v>
      </c>
      <c r="S847" t="str">
        <f>LEFT(P847,SEARCH("/",P847,1)-1)</f>
        <v>technology</v>
      </c>
      <c r="T847" t="str">
        <f>RIGHT(P847,(LEN(P847)-SEARCH("/",P847)))</f>
        <v>wearables</v>
      </c>
      <c r="Y847">
        <f t="shared" si="30"/>
        <v>11</v>
      </c>
      <c r="Z847">
        <f t="shared" si="31"/>
        <v>20</v>
      </c>
    </row>
    <row r="848" spans="1:26" ht="43.2" x14ac:dyDescent="0.3">
      <c r="A848">
        <v>3199</v>
      </c>
      <c r="B848" s="3" t="s">
        <v>3199</v>
      </c>
      <c r="C848" s="3" t="s">
        <v>7309</v>
      </c>
      <c r="D848">
        <v>5000</v>
      </c>
      <c r="E848">
        <v>2608</v>
      </c>
      <c r="F848" t="s">
        <v>8221</v>
      </c>
      <c r="G848" t="s">
        <v>8224</v>
      </c>
      <c r="H848" t="s">
        <v>8246</v>
      </c>
      <c r="I848">
        <v>1410037200</v>
      </c>
      <c r="J848" s="11">
        <f>(((I848/60)/60)/24)+DATE(1970,1,1)+(-8/24)</f>
        <v>41888.541666666664</v>
      </c>
      <c r="K848">
        <v>1407435418</v>
      </c>
      <c r="L848" s="11">
        <f>(((K848/60)/60)/24)+DATE(1970,1,1)+(-8/24)</f>
        <v>41858.428449074068</v>
      </c>
      <c r="M848" t="b">
        <v>0</v>
      </c>
      <c r="N848">
        <v>53</v>
      </c>
      <c r="O848" t="b">
        <v>0</v>
      </c>
      <c r="P848" t="s">
        <v>8305</v>
      </c>
      <c r="Q848" s="6">
        <f>E848/D848</f>
        <v>0.52159999999999995</v>
      </c>
      <c r="R848" s="7">
        <f>IFERROR(E848/N848,"N/A")</f>
        <v>49.20754716981132</v>
      </c>
      <c r="S848" t="str">
        <f>LEFT(P848,SEARCH("/",P848,1)-1)</f>
        <v>theater</v>
      </c>
      <c r="T848" t="str">
        <f>RIGHT(P848,(LEN(P848)-SEARCH("/",P848)))</f>
        <v>musical</v>
      </c>
      <c r="Y848">
        <f t="shared" si="30"/>
        <v>8</v>
      </c>
      <c r="Z848">
        <f t="shared" si="31"/>
        <v>15</v>
      </c>
    </row>
    <row r="849" spans="1:26" ht="43.2" x14ac:dyDescent="0.3">
      <c r="A849">
        <v>3202</v>
      </c>
      <c r="B849" s="3" t="s">
        <v>3202</v>
      </c>
      <c r="C849" s="3" t="s">
        <v>7312</v>
      </c>
      <c r="D849">
        <v>5000</v>
      </c>
      <c r="E849">
        <v>2726</v>
      </c>
      <c r="F849" t="s">
        <v>8221</v>
      </c>
      <c r="G849" t="s">
        <v>8224</v>
      </c>
      <c r="H849" t="s">
        <v>8246</v>
      </c>
      <c r="I849">
        <v>1450072740</v>
      </c>
      <c r="J849" s="11">
        <f>(((I849/60)/60)/24)+DATE(1970,1,1)+(-8/24)</f>
        <v>42351.915972222218</v>
      </c>
      <c r="K849">
        <v>1445027346</v>
      </c>
      <c r="L849" s="11">
        <f>(((K849/60)/60)/24)+DATE(1970,1,1)+(-8/24)</f>
        <v>42293.520208333335</v>
      </c>
      <c r="M849" t="b">
        <v>0</v>
      </c>
      <c r="N849">
        <v>25</v>
      </c>
      <c r="O849" t="b">
        <v>0</v>
      </c>
      <c r="P849" t="s">
        <v>8305</v>
      </c>
      <c r="Q849" s="6">
        <f>E849/D849</f>
        <v>0.54520000000000002</v>
      </c>
      <c r="R849" s="7">
        <f>IFERROR(E849/N849,"N/A")</f>
        <v>109.04</v>
      </c>
      <c r="S849" t="str">
        <f>LEFT(P849,SEARCH("/",P849,1)-1)</f>
        <v>theater</v>
      </c>
      <c r="T849" t="str">
        <f>RIGHT(P849,(LEN(P849)-SEARCH("/",P849)))</f>
        <v>musical</v>
      </c>
      <c r="Y849">
        <f t="shared" si="30"/>
        <v>8</v>
      </c>
      <c r="Z849">
        <f t="shared" si="31"/>
        <v>15</v>
      </c>
    </row>
    <row r="850" spans="1:26" ht="43.2" x14ac:dyDescent="0.3">
      <c r="A850">
        <v>1912</v>
      </c>
      <c r="B850" s="3" t="s">
        <v>1913</v>
      </c>
      <c r="C850" s="3" t="s">
        <v>6022</v>
      </c>
      <c r="D850">
        <v>5000</v>
      </c>
      <c r="E850">
        <v>2965</v>
      </c>
      <c r="F850" t="s">
        <v>8221</v>
      </c>
      <c r="G850" t="s">
        <v>8224</v>
      </c>
      <c r="H850" t="s">
        <v>8246</v>
      </c>
      <c r="I850">
        <v>1433395560</v>
      </c>
      <c r="J850" s="11">
        <f>(((I850/60)/60)/24)+DATE(1970,1,1)+(-8/24)</f>
        <v>42158.893055555549</v>
      </c>
      <c r="K850">
        <v>1430803560</v>
      </c>
      <c r="L850" s="11">
        <f>(((K850/60)/60)/24)+DATE(1970,1,1)+(-8/24)</f>
        <v>42128.893055555549</v>
      </c>
      <c r="M850" t="b">
        <v>0</v>
      </c>
      <c r="N850">
        <v>42</v>
      </c>
      <c r="O850" t="b">
        <v>0</v>
      </c>
      <c r="P850" t="s">
        <v>8294</v>
      </c>
      <c r="Q850" s="6">
        <f>E850/D850</f>
        <v>0.59299999999999997</v>
      </c>
      <c r="R850" s="7">
        <f>IFERROR(E850/N850,"N/A")</f>
        <v>70.595238095238102</v>
      </c>
      <c r="S850" t="str">
        <f>LEFT(P850,SEARCH("/",P850,1)-1)</f>
        <v>technology</v>
      </c>
      <c r="T850" t="str">
        <f>RIGHT(P850,(LEN(P850)-SEARCH("/",P850)))</f>
        <v>gadgets</v>
      </c>
      <c r="Y850">
        <f t="shared" si="30"/>
        <v>11</v>
      </c>
      <c r="Z850">
        <f t="shared" si="31"/>
        <v>18</v>
      </c>
    </row>
    <row r="851" spans="1:26" ht="43.2" x14ac:dyDescent="0.3">
      <c r="A851">
        <v>166</v>
      </c>
      <c r="B851" s="3" t="s">
        <v>168</v>
      </c>
      <c r="C851" s="3" t="s">
        <v>4276</v>
      </c>
      <c r="D851">
        <v>5000</v>
      </c>
      <c r="E851">
        <v>3000</v>
      </c>
      <c r="F851" t="s">
        <v>8221</v>
      </c>
      <c r="G851" t="s">
        <v>8224</v>
      </c>
      <c r="H851" t="s">
        <v>8246</v>
      </c>
      <c r="I851">
        <v>1484531362</v>
      </c>
      <c r="J851" s="11">
        <f>(((I851/60)/60)/24)+DATE(1970,1,1)+(-8/24)</f>
        <v>42750.742615740739</v>
      </c>
      <c r="K851">
        <v>1481939362</v>
      </c>
      <c r="L851" s="11">
        <f>(((K851/60)/60)/24)+DATE(1970,1,1)+(-8/24)</f>
        <v>42720.742615740739</v>
      </c>
      <c r="M851" t="b">
        <v>0</v>
      </c>
      <c r="N851">
        <v>1</v>
      </c>
      <c r="O851" t="b">
        <v>0</v>
      </c>
      <c r="P851" t="s">
        <v>8268</v>
      </c>
      <c r="Q851" s="6">
        <f>E851/D851</f>
        <v>0.6</v>
      </c>
      <c r="R851" s="7">
        <f>IFERROR(E851/N851,"N/A")</f>
        <v>3000</v>
      </c>
      <c r="S851" t="str">
        <f>LEFT(P851,SEARCH("/",P851,1)-1)</f>
        <v>film &amp; video</v>
      </c>
      <c r="T851" t="str">
        <f>RIGHT(P851,(LEN(P851)-SEARCH("/",P851)))</f>
        <v>drama</v>
      </c>
      <c r="Y851">
        <f t="shared" si="30"/>
        <v>13</v>
      </c>
      <c r="Z851">
        <f t="shared" si="31"/>
        <v>18</v>
      </c>
    </row>
    <row r="852" spans="1:26" ht="43.2" x14ac:dyDescent="0.3">
      <c r="A852">
        <v>4067</v>
      </c>
      <c r="B852" s="3" t="s">
        <v>4063</v>
      </c>
      <c r="C852" s="3" t="s">
        <v>7998</v>
      </c>
      <c r="D852">
        <v>5000</v>
      </c>
      <c r="E852">
        <v>3045</v>
      </c>
      <c r="F852" t="s">
        <v>8221</v>
      </c>
      <c r="G852" t="s">
        <v>8224</v>
      </c>
      <c r="H852" t="s">
        <v>8246</v>
      </c>
      <c r="I852">
        <v>1443408550</v>
      </c>
      <c r="J852" s="11">
        <f>(((I852/60)/60)/24)+DATE(1970,1,1)+(-8/24)</f>
        <v>42274.784143518518</v>
      </c>
      <c r="K852">
        <v>1439952550</v>
      </c>
      <c r="L852" s="11">
        <f>(((K852/60)/60)/24)+DATE(1970,1,1)+(-8/24)</f>
        <v>42234.784143518518</v>
      </c>
      <c r="M852" t="b">
        <v>0</v>
      </c>
      <c r="N852">
        <v>17</v>
      </c>
      <c r="O852" t="b">
        <v>0</v>
      </c>
      <c r="P852" t="s">
        <v>8271</v>
      </c>
      <c r="Q852" s="6">
        <f>E852/D852</f>
        <v>0.60899999999999999</v>
      </c>
      <c r="R852" s="7">
        <f>IFERROR(E852/N852,"N/A")</f>
        <v>179.11764705882354</v>
      </c>
      <c r="S852" t="str">
        <f>LEFT(P852,SEARCH("/",P852,1)-1)</f>
        <v>theater</v>
      </c>
      <c r="T852" t="str">
        <f>RIGHT(P852,(LEN(P852)-SEARCH("/",P852)))</f>
        <v>plays</v>
      </c>
      <c r="Y852">
        <f t="shared" si="30"/>
        <v>8</v>
      </c>
      <c r="Z852">
        <f t="shared" si="31"/>
        <v>13</v>
      </c>
    </row>
    <row r="853" spans="1:26" ht="43.2" x14ac:dyDescent="0.3">
      <c r="A853">
        <v>4106</v>
      </c>
      <c r="B853" s="3" t="s">
        <v>4102</v>
      </c>
      <c r="C853" s="3" t="s">
        <v>8209</v>
      </c>
      <c r="D853">
        <v>5000</v>
      </c>
      <c r="E853">
        <v>3530</v>
      </c>
      <c r="F853" t="s">
        <v>8221</v>
      </c>
      <c r="G853" t="s">
        <v>8224</v>
      </c>
      <c r="H853" t="s">
        <v>8246</v>
      </c>
      <c r="I853">
        <v>1427936400</v>
      </c>
      <c r="J853" s="11">
        <f>(((I853/60)/60)/24)+DATE(1970,1,1)+(-8/24)</f>
        <v>42095.708333333336</v>
      </c>
      <c r="K853">
        <v>1424221866</v>
      </c>
      <c r="L853" s="11">
        <f>(((K853/60)/60)/24)+DATE(1970,1,1)+(-8/24)</f>
        <v>42052.716041666667</v>
      </c>
      <c r="M853" t="b">
        <v>0</v>
      </c>
      <c r="N853">
        <v>33</v>
      </c>
      <c r="O853" t="b">
        <v>0</v>
      </c>
      <c r="P853" t="s">
        <v>8271</v>
      </c>
      <c r="Q853" s="6">
        <f>E853/D853</f>
        <v>0.70599999999999996</v>
      </c>
      <c r="R853" s="7">
        <f>IFERROR(E853/N853,"N/A")</f>
        <v>106.96969696969697</v>
      </c>
      <c r="S853" t="str">
        <f>LEFT(P853,SEARCH("/",P853,1)-1)</f>
        <v>theater</v>
      </c>
      <c r="T853" t="str">
        <f>RIGHT(P853,(LEN(P853)-SEARCH("/",P853)))</f>
        <v>plays</v>
      </c>
      <c r="Y853">
        <f t="shared" si="30"/>
        <v>8</v>
      </c>
      <c r="Z853">
        <f t="shared" si="31"/>
        <v>13</v>
      </c>
    </row>
    <row r="854" spans="1:26" ht="43.2" x14ac:dyDescent="0.3">
      <c r="A854">
        <v>3973</v>
      </c>
      <c r="B854" s="3" t="s">
        <v>3970</v>
      </c>
      <c r="C854" s="3" t="s">
        <v>8080</v>
      </c>
      <c r="D854">
        <v>5000</v>
      </c>
      <c r="E854">
        <v>3905</v>
      </c>
      <c r="F854" t="s">
        <v>8221</v>
      </c>
      <c r="G854" t="s">
        <v>8224</v>
      </c>
      <c r="H854" t="s">
        <v>8246</v>
      </c>
      <c r="I854">
        <v>1462766400</v>
      </c>
      <c r="J854" s="11">
        <f>(((I854/60)/60)/24)+DATE(1970,1,1)+(-8/24)</f>
        <v>42498.833333333336</v>
      </c>
      <c r="K854">
        <v>1460219110</v>
      </c>
      <c r="L854" s="11">
        <f>(((K854/60)/60)/24)+DATE(1970,1,1)+(-8/24)</f>
        <v>42469.350810185184</v>
      </c>
      <c r="M854" t="b">
        <v>0</v>
      </c>
      <c r="N854">
        <v>37</v>
      </c>
      <c r="O854" t="b">
        <v>0</v>
      </c>
      <c r="P854" t="s">
        <v>8271</v>
      </c>
      <c r="Q854" s="6">
        <f>E854/D854</f>
        <v>0.78100000000000003</v>
      </c>
      <c r="R854" s="7">
        <f>IFERROR(E854/N854,"N/A")</f>
        <v>105.54054054054055</v>
      </c>
      <c r="S854" t="str">
        <f>LEFT(P854,SEARCH("/",P854,1)-1)</f>
        <v>theater</v>
      </c>
      <c r="T854" t="str">
        <f>RIGHT(P854,(LEN(P854)-SEARCH("/",P854)))</f>
        <v>plays</v>
      </c>
      <c r="Y854">
        <f t="shared" si="30"/>
        <v>8</v>
      </c>
      <c r="Z854">
        <f t="shared" si="31"/>
        <v>13</v>
      </c>
    </row>
    <row r="855" spans="1:26" ht="43.2" x14ac:dyDescent="0.3">
      <c r="A855">
        <v>1701</v>
      </c>
      <c r="B855" s="3" t="s">
        <v>1702</v>
      </c>
      <c r="C855" s="3" t="s">
        <v>5811</v>
      </c>
      <c r="D855">
        <v>5050</v>
      </c>
      <c r="E855">
        <v>10</v>
      </c>
      <c r="F855" t="s">
        <v>8221</v>
      </c>
      <c r="G855" t="s">
        <v>8224</v>
      </c>
      <c r="H855" t="s">
        <v>8246</v>
      </c>
      <c r="I855">
        <v>1421337405</v>
      </c>
      <c r="J855" s="11">
        <f>(((I855/60)/60)/24)+DATE(1970,1,1)+(-8/24)</f>
        <v>42019.331076388888</v>
      </c>
      <c r="K855">
        <v>1418745405</v>
      </c>
      <c r="L855" s="11">
        <f>(((K855/60)/60)/24)+DATE(1970,1,1)+(-8/24)</f>
        <v>41989.331076388888</v>
      </c>
      <c r="M855" t="b">
        <v>0</v>
      </c>
      <c r="N855">
        <v>2</v>
      </c>
      <c r="O855" t="b">
        <v>0</v>
      </c>
      <c r="P855" t="s">
        <v>8293</v>
      </c>
      <c r="Q855" s="6">
        <f>E855/D855</f>
        <v>1.9801980198019802E-3</v>
      </c>
      <c r="R855" s="7">
        <f>IFERROR(E855/N855,"N/A")</f>
        <v>5</v>
      </c>
      <c r="S855" t="str">
        <f>LEFT(P855,SEARCH("/",P855,1)-1)</f>
        <v>music</v>
      </c>
      <c r="T855" t="str">
        <f>RIGHT(P855,(LEN(P855)-SEARCH("/",P855)))</f>
        <v>faith</v>
      </c>
      <c r="Y855">
        <f t="shared" si="30"/>
        <v>6</v>
      </c>
      <c r="Z855">
        <f t="shared" si="31"/>
        <v>11</v>
      </c>
    </row>
    <row r="856" spans="1:26" ht="43.2" x14ac:dyDescent="0.3">
      <c r="A856">
        <v>1163</v>
      </c>
      <c r="B856" s="3" t="s">
        <v>1164</v>
      </c>
      <c r="C856" s="3" t="s">
        <v>5273</v>
      </c>
      <c r="D856">
        <v>5200</v>
      </c>
      <c r="E856">
        <v>0</v>
      </c>
      <c r="F856" t="s">
        <v>8221</v>
      </c>
      <c r="G856" t="s">
        <v>8224</v>
      </c>
      <c r="H856" t="s">
        <v>8246</v>
      </c>
      <c r="I856">
        <v>1407604920</v>
      </c>
      <c r="J856" s="11">
        <f>(((I856/60)/60)/24)+DATE(1970,1,1)+(-8/24)</f>
        <v>41860.390277777777</v>
      </c>
      <c r="K856">
        <v>1405012920</v>
      </c>
      <c r="L856" s="11">
        <f>(((K856/60)/60)/24)+DATE(1970,1,1)+(-8/24)</f>
        <v>41830.390277777777</v>
      </c>
      <c r="M856" t="b">
        <v>0</v>
      </c>
      <c r="N856">
        <v>0</v>
      </c>
      <c r="O856" t="b">
        <v>0</v>
      </c>
      <c r="P856" t="s">
        <v>8284</v>
      </c>
      <c r="Q856" s="6">
        <f>E856/D856</f>
        <v>0</v>
      </c>
      <c r="R856" s="7" t="str">
        <f>IFERROR(E856/N856,"N/A")</f>
        <v>N/A</v>
      </c>
      <c r="S856" t="str">
        <f>LEFT(P856,SEARCH("/",P856,1)-1)</f>
        <v>food</v>
      </c>
      <c r="T856" t="str">
        <f>RIGHT(P856,(LEN(P856)-SEARCH("/",P856)))</f>
        <v>food trucks</v>
      </c>
      <c r="Y856">
        <f t="shared" si="30"/>
        <v>5</v>
      </c>
      <c r="Z856">
        <f t="shared" si="31"/>
        <v>16</v>
      </c>
    </row>
    <row r="857" spans="1:26" ht="43.2" x14ac:dyDescent="0.3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 s="11">
        <f>(((I857/60)/60)/24)+DATE(1970,1,1)+(-8/24)</f>
        <v>41975.294490740744</v>
      </c>
      <c r="K857">
        <v>1413900244</v>
      </c>
      <c r="L857" s="11">
        <f>(((K857/60)/60)/24)+DATE(1970,1,1)+(-8/24)</f>
        <v>41933.252824074072</v>
      </c>
      <c r="M857" t="b">
        <v>0</v>
      </c>
      <c r="N857">
        <v>10</v>
      </c>
      <c r="O857" t="b">
        <v>0</v>
      </c>
      <c r="P857" t="s">
        <v>8267</v>
      </c>
      <c r="Q857" s="6">
        <f>E857/D857</f>
        <v>7.1799999999999998E-3</v>
      </c>
      <c r="R857" s="7">
        <f>IFERROR(E857/N857,"N/A")</f>
        <v>35.9</v>
      </c>
      <c r="S857" t="str">
        <f>LEFT(P857,SEARCH("/",P857,1)-1)</f>
        <v>film &amp; video</v>
      </c>
      <c r="T857" t="str">
        <f>RIGHT(P857,(LEN(P857)-SEARCH("/",P857)))</f>
        <v>science fiction</v>
      </c>
      <c r="Y857">
        <f t="shared" si="30"/>
        <v>13</v>
      </c>
      <c r="Z857">
        <f t="shared" si="31"/>
        <v>28</v>
      </c>
    </row>
    <row r="858" spans="1:26" ht="43.2" x14ac:dyDescent="0.3">
      <c r="A858">
        <v>920</v>
      </c>
      <c r="B858" s="3" t="s">
        <v>921</v>
      </c>
      <c r="C858" s="3" t="s">
        <v>5030</v>
      </c>
      <c r="D858">
        <v>5500</v>
      </c>
      <c r="E858">
        <v>0</v>
      </c>
      <c r="F858" t="s">
        <v>8221</v>
      </c>
      <c r="G858" t="s">
        <v>8224</v>
      </c>
      <c r="H858" t="s">
        <v>8246</v>
      </c>
      <c r="I858">
        <v>1384448822</v>
      </c>
      <c r="J858" s="11">
        <f>(((I858/60)/60)/24)+DATE(1970,1,1)+(-8/24)</f>
        <v>41592.379884259259</v>
      </c>
      <c r="K858">
        <v>1381853222</v>
      </c>
      <c r="L858" s="11">
        <f>(((K858/60)/60)/24)+DATE(1970,1,1)+(-8/24)</f>
        <v>41562.338217592594</v>
      </c>
      <c r="M858" t="b">
        <v>0</v>
      </c>
      <c r="N858">
        <v>0</v>
      </c>
      <c r="O858" t="b">
        <v>0</v>
      </c>
      <c r="P858" t="s">
        <v>8278</v>
      </c>
      <c r="Q858" s="6">
        <f>E858/D858</f>
        <v>0</v>
      </c>
      <c r="R858" s="7" t="str">
        <f>IFERROR(E858/N858,"N/A")</f>
        <v>N/A</v>
      </c>
      <c r="S858" t="str">
        <f>LEFT(P858,SEARCH("/",P858,1)-1)</f>
        <v>music</v>
      </c>
      <c r="T858" t="str">
        <f>RIGHT(P858,(LEN(P858)-SEARCH("/",P858)))</f>
        <v>jazz</v>
      </c>
      <c r="Y858">
        <f t="shared" si="30"/>
        <v>6</v>
      </c>
      <c r="Z858">
        <f t="shared" si="31"/>
        <v>10</v>
      </c>
    </row>
    <row r="859" spans="1:26" ht="43.2" x14ac:dyDescent="0.3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 s="11">
        <f>(((I859/60)/60)/24)+DATE(1970,1,1)+(-8/24)</f>
        <v>42855.374999999993</v>
      </c>
      <c r="K859">
        <v>1489106948</v>
      </c>
      <c r="L859" s="11">
        <f>(((K859/60)/60)/24)+DATE(1970,1,1)+(-8/24)</f>
        <v>42803.700787037036</v>
      </c>
      <c r="M859" t="b">
        <v>0</v>
      </c>
      <c r="N859">
        <v>1</v>
      </c>
      <c r="O859" t="b">
        <v>0</v>
      </c>
      <c r="P859" t="s">
        <v>8298</v>
      </c>
      <c r="Q859" s="6">
        <f>E859/D859</f>
        <v>7.1999999999999998E-3</v>
      </c>
      <c r="R859" s="7">
        <f>IFERROR(E859/N859,"N/A")</f>
        <v>108</v>
      </c>
      <c r="S859" t="str">
        <f>LEFT(P859,SEARCH("/",P859,1)-1)</f>
        <v>food</v>
      </c>
      <c r="T859" t="str">
        <f>RIGHT(P859,(LEN(P859)-SEARCH("/",P859)))</f>
        <v>small batch</v>
      </c>
      <c r="Y859">
        <f t="shared" si="30"/>
        <v>5</v>
      </c>
      <c r="Z859">
        <f t="shared" si="31"/>
        <v>16</v>
      </c>
    </row>
    <row r="860" spans="1:26" ht="43.2" x14ac:dyDescent="0.3">
      <c r="A860">
        <v>1706</v>
      </c>
      <c r="B860" s="3" t="s">
        <v>1707</v>
      </c>
      <c r="C860" s="3" t="s">
        <v>5816</v>
      </c>
      <c r="D860">
        <v>5500</v>
      </c>
      <c r="E860">
        <v>0</v>
      </c>
      <c r="F860" t="s">
        <v>8221</v>
      </c>
      <c r="G860" t="s">
        <v>8236</v>
      </c>
      <c r="H860" t="s">
        <v>8249</v>
      </c>
      <c r="I860">
        <v>1440314472</v>
      </c>
      <c r="J860" s="11">
        <f>(((I860/60)/60)/24)+DATE(1970,1,1)+(-8/24)</f>
        <v>42238.973055555551</v>
      </c>
      <c r="K860">
        <v>1435130472</v>
      </c>
      <c r="L860" s="11">
        <f>(((K860/60)/60)/24)+DATE(1970,1,1)+(-8/24)</f>
        <v>42178.973055555551</v>
      </c>
      <c r="M860" t="b">
        <v>0</v>
      </c>
      <c r="N860">
        <v>0</v>
      </c>
      <c r="O860" t="b">
        <v>0</v>
      </c>
      <c r="P860" t="s">
        <v>8293</v>
      </c>
      <c r="Q860" s="6">
        <f>E860/D860</f>
        <v>0</v>
      </c>
      <c r="R860" s="7" t="str">
        <f>IFERROR(E860/N860,"N/A")</f>
        <v>N/A</v>
      </c>
      <c r="S860" t="str">
        <f>LEFT(P860,SEARCH("/",P860,1)-1)</f>
        <v>music</v>
      </c>
      <c r="T860" t="str">
        <f>RIGHT(P860,(LEN(P860)-SEARCH("/",P860)))</f>
        <v>faith</v>
      </c>
      <c r="Y860">
        <f t="shared" si="30"/>
        <v>6</v>
      </c>
      <c r="Z860">
        <f t="shared" si="31"/>
        <v>11</v>
      </c>
    </row>
    <row r="861" spans="1:26" ht="43.2" x14ac:dyDescent="0.3">
      <c r="A861">
        <v>2881</v>
      </c>
      <c r="B861" s="3" t="s">
        <v>2881</v>
      </c>
      <c r="C861" s="3" t="s">
        <v>6991</v>
      </c>
      <c r="D861">
        <v>5500</v>
      </c>
      <c r="E861">
        <v>0</v>
      </c>
      <c r="F861" t="s">
        <v>8221</v>
      </c>
      <c r="G861" t="s">
        <v>8224</v>
      </c>
      <c r="H861" t="s">
        <v>8246</v>
      </c>
      <c r="I861">
        <v>1417620036</v>
      </c>
      <c r="J861" s="11">
        <f>(((I861/60)/60)/24)+DATE(1970,1,1)+(-8/24)</f>
        <v>41976.305972222217</v>
      </c>
      <c r="K861">
        <v>1412432436</v>
      </c>
      <c r="L861" s="11">
        <f>(((K861/60)/60)/24)+DATE(1970,1,1)+(-8/24)</f>
        <v>41916.264305555553</v>
      </c>
      <c r="M861" t="b">
        <v>0</v>
      </c>
      <c r="N861">
        <v>0</v>
      </c>
      <c r="O861" t="b">
        <v>0</v>
      </c>
      <c r="P861" t="s">
        <v>8271</v>
      </c>
      <c r="Q861" s="6">
        <f>E861/D861</f>
        <v>0</v>
      </c>
      <c r="R861" s="7" t="str">
        <f>IFERROR(E861/N861,"N/A")</f>
        <v>N/A</v>
      </c>
      <c r="S861" t="str">
        <f>LEFT(P861,SEARCH("/",P861,1)-1)</f>
        <v>theater</v>
      </c>
      <c r="T861" t="str">
        <f>RIGHT(P861,(LEN(P861)-SEARCH("/",P861)))</f>
        <v>plays</v>
      </c>
      <c r="Y861">
        <f t="shared" si="30"/>
        <v>8</v>
      </c>
      <c r="Z861">
        <f t="shared" si="31"/>
        <v>13</v>
      </c>
    </row>
    <row r="862" spans="1:26" ht="43.2" x14ac:dyDescent="0.3">
      <c r="A862">
        <v>3956</v>
      </c>
      <c r="B862" s="3" t="s">
        <v>3953</v>
      </c>
      <c r="C862" s="3" t="s">
        <v>8063</v>
      </c>
      <c r="D862">
        <v>5500</v>
      </c>
      <c r="E862">
        <v>0</v>
      </c>
      <c r="F862" t="s">
        <v>8221</v>
      </c>
      <c r="G862" t="s">
        <v>8224</v>
      </c>
      <c r="H862" t="s">
        <v>8246</v>
      </c>
      <c r="I862">
        <v>1461543600</v>
      </c>
      <c r="J862" s="11">
        <f>(((I862/60)/60)/24)+DATE(1970,1,1)+(-8/24)</f>
        <v>42484.680555555555</v>
      </c>
      <c r="K862">
        <v>1459203727</v>
      </c>
      <c r="L862" s="11">
        <f>(((K862/60)/60)/24)+DATE(1970,1,1)+(-8/24)</f>
        <v>42457.598692129628</v>
      </c>
      <c r="M862" t="b">
        <v>0</v>
      </c>
      <c r="N862">
        <v>0</v>
      </c>
      <c r="O862" t="b">
        <v>0</v>
      </c>
      <c r="P862" t="s">
        <v>8271</v>
      </c>
      <c r="Q862" s="6">
        <f>E862/D862</f>
        <v>0</v>
      </c>
      <c r="R862" s="7" t="str">
        <f>IFERROR(E862/N862,"N/A")</f>
        <v>N/A</v>
      </c>
      <c r="S862" t="str">
        <f>LEFT(P862,SEARCH("/",P862,1)-1)</f>
        <v>theater</v>
      </c>
      <c r="T862" t="str">
        <f>RIGHT(P862,(LEN(P862)-SEARCH("/",P862)))</f>
        <v>plays</v>
      </c>
      <c r="Y862">
        <f t="shared" si="30"/>
        <v>8</v>
      </c>
      <c r="Z862">
        <f t="shared" si="31"/>
        <v>13</v>
      </c>
    </row>
    <row r="863" spans="1:26" ht="72" x14ac:dyDescent="0.3">
      <c r="A863">
        <v>3941</v>
      </c>
      <c r="B863" s="3" t="s">
        <v>3938</v>
      </c>
      <c r="C863" s="3" t="s">
        <v>8049</v>
      </c>
      <c r="D863">
        <v>5500</v>
      </c>
      <c r="E863">
        <v>50</v>
      </c>
      <c r="F863" t="s">
        <v>8221</v>
      </c>
      <c r="G863" t="s">
        <v>8224</v>
      </c>
      <c r="H863" t="s">
        <v>8246</v>
      </c>
      <c r="I863">
        <v>1416877200</v>
      </c>
      <c r="J863" s="11">
        <f>(((I863/60)/60)/24)+DATE(1970,1,1)+(-8/24)</f>
        <v>41967.708333333336</v>
      </c>
      <c r="K863">
        <v>1414505137</v>
      </c>
      <c r="L863" s="11">
        <f>(((K863/60)/60)/24)+DATE(1970,1,1)+(-8/24)</f>
        <v>41940.253900462958</v>
      </c>
      <c r="M863" t="b">
        <v>0</v>
      </c>
      <c r="N863">
        <v>2</v>
      </c>
      <c r="O863" t="b">
        <v>0</v>
      </c>
      <c r="P863" t="s">
        <v>8271</v>
      </c>
      <c r="Q863" s="6">
        <f>E863/D863</f>
        <v>9.0909090909090905E-3</v>
      </c>
      <c r="R863" s="7">
        <f>IFERROR(E863/N863,"N/A")</f>
        <v>25</v>
      </c>
      <c r="S863" t="str">
        <f>LEFT(P863,SEARCH("/",P863,1)-1)</f>
        <v>theater</v>
      </c>
      <c r="T863" t="str">
        <f>RIGHT(P863,(LEN(P863)-SEARCH("/",P863)))</f>
        <v>plays</v>
      </c>
      <c r="Y863">
        <f t="shared" si="30"/>
        <v>8</v>
      </c>
      <c r="Z863">
        <f t="shared" si="31"/>
        <v>13</v>
      </c>
    </row>
    <row r="864" spans="1:26" ht="43.2" x14ac:dyDescent="0.3">
      <c r="A864">
        <v>1788</v>
      </c>
      <c r="B864" s="3" t="s">
        <v>1789</v>
      </c>
      <c r="C864" s="3" t="s">
        <v>5898</v>
      </c>
      <c r="D864">
        <v>5500</v>
      </c>
      <c r="E864">
        <v>76</v>
      </c>
      <c r="F864" t="s">
        <v>8221</v>
      </c>
      <c r="G864" t="s">
        <v>8225</v>
      </c>
      <c r="H864" t="s">
        <v>8247</v>
      </c>
      <c r="I864">
        <v>1414795542</v>
      </c>
      <c r="J864" s="11">
        <f>(((I864/60)/60)/24)+DATE(1970,1,1)+(-8/24)</f>
        <v>41943.615069444444</v>
      </c>
      <c r="K864">
        <v>1412203542</v>
      </c>
      <c r="L864" s="11">
        <f>(((K864/60)/60)/24)+DATE(1970,1,1)+(-8/24)</f>
        <v>41913.615069444444</v>
      </c>
      <c r="M864" t="b">
        <v>1</v>
      </c>
      <c r="N864">
        <v>4</v>
      </c>
      <c r="O864" t="b">
        <v>0</v>
      </c>
      <c r="P864" t="s">
        <v>8285</v>
      </c>
      <c r="Q864" s="6">
        <f>E864/D864</f>
        <v>1.3818181818181818E-2</v>
      </c>
      <c r="R864" s="7">
        <f>IFERROR(E864/N864,"N/A")</f>
        <v>19</v>
      </c>
      <c r="S864" t="str">
        <f>LEFT(P864,SEARCH("/",P864,1)-1)</f>
        <v>photography</v>
      </c>
      <c r="T864" t="str">
        <f>RIGHT(P864,(LEN(P864)-SEARCH("/",P864)))</f>
        <v>photobooks</v>
      </c>
      <c r="Y864">
        <f t="shared" si="30"/>
        <v>12</v>
      </c>
      <c r="Z864">
        <f t="shared" si="31"/>
        <v>22</v>
      </c>
    </row>
    <row r="865" spans="1:26" ht="57.6" x14ac:dyDescent="0.3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 s="11">
        <f>(((I865/60)/60)/24)+DATE(1970,1,1)+(-8/24)</f>
        <v>42654.191423611112</v>
      </c>
      <c r="K865">
        <v>1471005339</v>
      </c>
      <c r="L865" s="11">
        <f>(((K865/60)/60)/24)+DATE(1970,1,1)+(-8/24)</f>
        <v>42594.191423611112</v>
      </c>
      <c r="M865" t="b">
        <v>0</v>
      </c>
      <c r="N865">
        <v>3</v>
      </c>
      <c r="O865" t="b">
        <v>0</v>
      </c>
      <c r="P865" t="s">
        <v>8284</v>
      </c>
      <c r="Q865" s="6">
        <f>E865/D865</f>
        <v>7.4999999999999997E-3</v>
      </c>
      <c r="R865" s="7">
        <f>IFERROR(E865/N865,"N/A")</f>
        <v>25</v>
      </c>
      <c r="S865" t="str">
        <f>LEFT(P865,SEARCH("/",P865,1)-1)</f>
        <v>food</v>
      </c>
      <c r="T865" t="str">
        <f>RIGHT(P865,(LEN(P865)-SEARCH("/",P865)))</f>
        <v>food trucks</v>
      </c>
      <c r="Y865">
        <f t="shared" si="30"/>
        <v>5</v>
      </c>
      <c r="Z865">
        <f t="shared" si="31"/>
        <v>16</v>
      </c>
    </row>
    <row r="866" spans="1:26" ht="43.2" x14ac:dyDescent="0.3">
      <c r="A866">
        <v>2892</v>
      </c>
      <c r="B866" s="3" t="s">
        <v>2892</v>
      </c>
      <c r="C866" s="3" t="s">
        <v>7002</v>
      </c>
      <c r="D866">
        <v>5500</v>
      </c>
      <c r="E866">
        <v>500</v>
      </c>
      <c r="F866" t="s">
        <v>8221</v>
      </c>
      <c r="G866" t="s">
        <v>8224</v>
      </c>
      <c r="H866" t="s">
        <v>8246</v>
      </c>
      <c r="I866">
        <v>1409000400</v>
      </c>
      <c r="J866" s="11">
        <f>(((I866/60)/60)/24)+DATE(1970,1,1)+(-8/24)</f>
        <v>41876.541666666664</v>
      </c>
      <c r="K866">
        <v>1408381704</v>
      </c>
      <c r="L866" s="11">
        <f>(((K866/60)/60)/24)+DATE(1970,1,1)+(-8/24)</f>
        <v>41869.380833333329</v>
      </c>
      <c r="M866" t="b">
        <v>0</v>
      </c>
      <c r="N866">
        <v>17</v>
      </c>
      <c r="O866" t="b">
        <v>0</v>
      </c>
      <c r="P866" t="s">
        <v>8271</v>
      </c>
      <c r="Q866" s="6">
        <f>E866/D866</f>
        <v>9.0909090909090912E-2</v>
      </c>
      <c r="R866" s="7">
        <f>IFERROR(E866/N866,"N/A")</f>
        <v>29.411764705882351</v>
      </c>
      <c r="S866" t="str">
        <f>LEFT(P866,SEARCH("/",P866,1)-1)</f>
        <v>theater</v>
      </c>
      <c r="T866" t="str">
        <f>RIGHT(P866,(LEN(P866)-SEARCH("/",P866)))</f>
        <v>plays</v>
      </c>
      <c r="Y866">
        <f t="shared" si="30"/>
        <v>8</v>
      </c>
      <c r="Z866">
        <f t="shared" si="31"/>
        <v>13</v>
      </c>
    </row>
    <row r="867" spans="1:26" ht="43.2" x14ac:dyDescent="0.3">
      <c r="A867">
        <v>1725</v>
      </c>
      <c r="B867" s="3" t="s">
        <v>1726</v>
      </c>
      <c r="C867" s="3" t="s">
        <v>5835</v>
      </c>
      <c r="D867">
        <v>5500</v>
      </c>
      <c r="E867">
        <v>560</v>
      </c>
      <c r="F867" t="s">
        <v>8221</v>
      </c>
      <c r="G867" t="s">
        <v>8224</v>
      </c>
      <c r="H867" t="s">
        <v>8246</v>
      </c>
      <c r="I867">
        <v>1408922049</v>
      </c>
      <c r="J867" s="11">
        <f>(((I867/60)/60)/24)+DATE(1970,1,1)+(-8/24)</f>
        <v>41875.634826388887</v>
      </c>
      <c r="K867">
        <v>1406330049</v>
      </c>
      <c r="L867" s="11">
        <f>(((K867/60)/60)/24)+DATE(1970,1,1)+(-8/24)</f>
        <v>41845.634826388887</v>
      </c>
      <c r="M867" t="b">
        <v>0</v>
      </c>
      <c r="N867">
        <v>9</v>
      </c>
      <c r="O867" t="b">
        <v>0</v>
      </c>
      <c r="P867" t="s">
        <v>8293</v>
      </c>
      <c r="Q867" s="6">
        <f>E867/D867</f>
        <v>0.10181818181818182</v>
      </c>
      <c r="R867" s="7">
        <f>IFERROR(E867/N867,"N/A")</f>
        <v>62.222222222222221</v>
      </c>
      <c r="S867" t="str">
        <f>LEFT(P867,SEARCH("/",P867,1)-1)</f>
        <v>music</v>
      </c>
      <c r="T867" t="str">
        <f>RIGHT(P867,(LEN(P867)-SEARCH("/",P867)))</f>
        <v>faith</v>
      </c>
      <c r="Y867">
        <f t="shared" si="30"/>
        <v>6</v>
      </c>
      <c r="Z867">
        <f t="shared" si="31"/>
        <v>11</v>
      </c>
    </row>
    <row r="868" spans="1:26" ht="43.2" x14ac:dyDescent="0.3">
      <c r="A868">
        <v>3731</v>
      </c>
      <c r="B868" s="3" t="s">
        <v>3728</v>
      </c>
      <c r="C868" s="3" t="s">
        <v>7841</v>
      </c>
      <c r="D868">
        <v>5500</v>
      </c>
      <c r="E868">
        <v>620</v>
      </c>
      <c r="F868" t="s">
        <v>8221</v>
      </c>
      <c r="G868" t="s">
        <v>8224</v>
      </c>
      <c r="H868" t="s">
        <v>8246</v>
      </c>
      <c r="I868">
        <v>1420860180</v>
      </c>
      <c r="J868" s="11">
        <f>(((I868/60)/60)/24)+DATE(1970,1,1)+(-8/24)</f>
        <v>42013.807638888888</v>
      </c>
      <c r="K868">
        <v>1418234646</v>
      </c>
      <c r="L868" s="11">
        <f>(((K868/60)/60)/24)+DATE(1970,1,1)+(-8/24)</f>
        <v>41983.419513888883</v>
      </c>
      <c r="M868" t="b">
        <v>0</v>
      </c>
      <c r="N868">
        <v>12</v>
      </c>
      <c r="O868" t="b">
        <v>0</v>
      </c>
      <c r="P868" t="s">
        <v>8271</v>
      </c>
      <c r="Q868" s="6">
        <f>E868/D868</f>
        <v>0.11272727272727273</v>
      </c>
      <c r="R868" s="7">
        <f>IFERROR(E868/N868,"N/A")</f>
        <v>51.666666666666664</v>
      </c>
      <c r="S868" t="str">
        <f>LEFT(P868,SEARCH("/",P868,1)-1)</f>
        <v>theater</v>
      </c>
      <c r="T868" t="str">
        <f>RIGHT(P868,(LEN(P868)-SEARCH("/",P868)))</f>
        <v>plays</v>
      </c>
      <c r="Y868">
        <f t="shared" si="30"/>
        <v>8</v>
      </c>
      <c r="Z868">
        <f t="shared" si="31"/>
        <v>13</v>
      </c>
    </row>
    <row r="869" spans="1:26" ht="43.2" x14ac:dyDescent="0.3">
      <c r="A869">
        <v>1772</v>
      </c>
      <c r="B869" s="3" t="s">
        <v>1773</v>
      </c>
      <c r="C869" s="3" t="s">
        <v>5882</v>
      </c>
      <c r="D869">
        <v>5500</v>
      </c>
      <c r="E869">
        <v>858</v>
      </c>
      <c r="F869" t="s">
        <v>8221</v>
      </c>
      <c r="G869" t="s">
        <v>8225</v>
      </c>
      <c r="H869" t="s">
        <v>8247</v>
      </c>
      <c r="I869">
        <v>1404666836</v>
      </c>
      <c r="J869" s="11">
        <f>(((I869/60)/60)/24)+DATE(1970,1,1)+(-8/24)</f>
        <v>41826.384675925925</v>
      </c>
      <c r="K869">
        <v>1399482836</v>
      </c>
      <c r="L869" s="11">
        <f>(((K869/60)/60)/24)+DATE(1970,1,1)+(-8/24)</f>
        <v>41766.384675925925</v>
      </c>
      <c r="M869" t="b">
        <v>1</v>
      </c>
      <c r="N869">
        <v>19</v>
      </c>
      <c r="O869" t="b">
        <v>0</v>
      </c>
      <c r="P869" t="s">
        <v>8285</v>
      </c>
      <c r="Q869" s="6">
        <f>E869/D869</f>
        <v>0.156</v>
      </c>
      <c r="R869" s="7">
        <f>IFERROR(E869/N869,"N/A")</f>
        <v>45.157894736842103</v>
      </c>
      <c r="S869" t="str">
        <f>LEFT(P869,SEARCH("/",P869,1)-1)</f>
        <v>photography</v>
      </c>
      <c r="T869" t="str">
        <f>RIGHT(P869,(LEN(P869)-SEARCH("/",P869)))</f>
        <v>photobooks</v>
      </c>
      <c r="Y869">
        <f t="shared" si="30"/>
        <v>12</v>
      </c>
      <c r="Z869">
        <f t="shared" si="31"/>
        <v>22</v>
      </c>
    </row>
    <row r="870" spans="1:26" ht="57.6" x14ac:dyDescent="0.3">
      <c r="A870">
        <v>2778</v>
      </c>
      <c r="B870" s="3" t="s">
        <v>2778</v>
      </c>
      <c r="C870" s="3" t="s">
        <v>6888</v>
      </c>
      <c r="D870">
        <v>5500</v>
      </c>
      <c r="E870">
        <v>1405</v>
      </c>
      <c r="F870" t="s">
        <v>8221</v>
      </c>
      <c r="G870" t="s">
        <v>8224</v>
      </c>
      <c r="H870" t="s">
        <v>8246</v>
      </c>
      <c r="I870">
        <v>1409009306</v>
      </c>
      <c r="J870" s="11">
        <f>(((I870/60)/60)/24)+DATE(1970,1,1)+(-8/24)</f>
        <v>41876.644745370366</v>
      </c>
      <c r="K870">
        <v>1406417306</v>
      </c>
      <c r="L870" s="11">
        <f>(((K870/60)/60)/24)+DATE(1970,1,1)+(-8/24)</f>
        <v>41846.644745370366</v>
      </c>
      <c r="M870" t="b">
        <v>0</v>
      </c>
      <c r="N870">
        <v>15</v>
      </c>
      <c r="O870" t="b">
        <v>0</v>
      </c>
      <c r="P870" t="s">
        <v>8304</v>
      </c>
      <c r="Q870" s="6">
        <f>E870/D870</f>
        <v>0.25545454545454543</v>
      </c>
      <c r="R870" s="7">
        <f>IFERROR(E870/N870,"N/A")</f>
        <v>93.666666666666671</v>
      </c>
      <c r="S870" t="str">
        <f>LEFT(P870,SEARCH("/",P870,1)-1)</f>
        <v>publishing</v>
      </c>
      <c r="T870" t="str">
        <f>RIGHT(P870,(LEN(P870)-SEARCH("/",P870)))</f>
        <v>children's books</v>
      </c>
      <c r="Y870">
        <f t="shared" si="30"/>
        <v>11</v>
      </c>
      <c r="Z870">
        <f t="shared" si="31"/>
        <v>27</v>
      </c>
    </row>
    <row r="871" spans="1:26" ht="43.2" x14ac:dyDescent="0.3">
      <c r="A871">
        <v>1781</v>
      </c>
      <c r="B871" s="3" t="s">
        <v>1782</v>
      </c>
      <c r="C871" s="3" t="s">
        <v>5891</v>
      </c>
      <c r="D871">
        <v>5500</v>
      </c>
      <c r="E871">
        <v>1417</v>
      </c>
      <c r="F871" t="s">
        <v>8221</v>
      </c>
      <c r="G871" t="s">
        <v>8224</v>
      </c>
      <c r="H871" t="s">
        <v>8246</v>
      </c>
      <c r="I871">
        <v>1473950945</v>
      </c>
      <c r="J871" s="11">
        <f>(((I871/60)/60)/24)+DATE(1970,1,1)+(-8/24)</f>
        <v>42628.284085648142</v>
      </c>
      <c r="K871">
        <v>1471272545</v>
      </c>
      <c r="L871" s="11">
        <f>(((K871/60)/60)/24)+DATE(1970,1,1)+(-8/24)</f>
        <v>42597.284085648142</v>
      </c>
      <c r="M871" t="b">
        <v>1</v>
      </c>
      <c r="N871">
        <v>24</v>
      </c>
      <c r="O871" t="b">
        <v>0</v>
      </c>
      <c r="P871" t="s">
        <v>8285</v>
      </c>
      <c r="Q871" s="6">
        <f>E871/D871</f>
        <v>0.25763636363636366</v>
      </c>
      <c r="R871" s="7">
        <f>IFERROR(E871/N871,"N/A")</f>
        <v>59.041666666666664</v>
      </c>
      <c r="S871" t="str">
        <f>LEFT(P871,SEARCH("/",P871,1)-1)</f>
        <v>photography</v>
      </c>
      <c r="T871" t="str">
        <f>RIGHT(P871,(LEN(P871)-SEARCH("/",P871)))</f>
        <v>photobooks</v>
      </c>
      <c r="Y871">
        <f t="shared" si="30"/>
        <v>12</v>
      </c>
      <c r="Z871">
        <f t="shared" si="31"/>
        <v>22</v>
      </c>
    </row>
    <row r="872" spans="1:26" ht="28.8" x14ac:dyDescent="0.3">
      <c r="A872">
        <v>1987</v>
      </c>
      <c r="B872" s="3" t="s">
        <v>1988</v>
      </c>
      <c r="C872" s="3" t="s">
        <v>6097</v>
      </c>
      <c r="D872">
        <v>5500</v>
      </c>
      <c r="E872">
        <v>2336</v>
      </c>
      <c r="F872" t="s">
        <v>8221</v>
      </c>
      <c r="G872" t="s">
        <v>8225</v>
      </c>
      <c r="H872" t="s">
        <v>8247</v>
      </c>
      <c r="I872">
        <v>1425223276</v>
      </c>
      <c r="J872" s="11">
        <f>(((I872/60)/60)/24)+DATE(1970,1,1)+(-8/24)</f>
        <v>42064.306435185186</v>
      </c>
      <c r="K872">
        <v>1422631276</v>
      </c>
      <c r="L872" s="11">
        <f>(((K872/60)/60)/24)+DATE(1970,1,1)+(-8/24)</f>
        <v>42034.306435185186</v>
      </c>
      <c r="M872" t="b">
        <v>0</v>
      </c>
      <c r="N872">
        <v>28</v>
      </c>
      <c r="O872" t="b">
        <v>0</v>
      </c>
      <c r="P872" t="s">
        <v>8296</v>
      </c>
      <c r="Q872" s="6">
        <f>E872/D872</f>
        <v>0.42472727272727273</v>
      </c>
      <c r="R872" s="7">
        <f>IFERROR(E872/N872,"N/A")</f>
        <v>83.428571428571431</v>
      </c>
      <c r="S872" t="str">
        <f>LEFT(P872,SEARCH("/",P872,1)-1)</f>
        <v>photography</v>
      </c>
      <c r="T872" t="str">
        <f>RIGHT(P872,(LEN(P872)-SEARCH("/",P872)))</f>
        <v>people</v>
      </c>
      <c r="Y872">
        <f t="shared" si="30"/>
        <v>12</v>
      </c>
      <c r="Z872">
        <f t="shared" si="31"/>
        <v>18</v>
      </c>
    </row>
    <row r="873" spans="1:26" ht="43.2" x14ac:dyDescent="0.3">
      <c r="A873">
        <v>3207</v>
      </c>
      <c r="B873" s="3" t="s">
        <v>3207</v>
      </c>
      <c r="C873" s="3" t="s">
        <v>7317</v>
      </c>
      <c r="D873">
        <v>5500</v>
      </c>
      <c r="E873">
        <v>2550</v>
      </c>
      <c r="F873" t="s">
        <v>8221</v>
      </c>
      <c r="G873" t="s">
        <v>8224</v>
      </c>
      <c r="H873" t="s">
        <v>8246</v>
      </c>
      <c r="I873">
        <v>1429767607</v>
      </c>
      <c r="J873" s="11">
        <f>(((I873/60)/60)/24)+DATE(1970,1,1)+(-8/24)</f>
        <v>42116.902858796289</v>
      </c>
      <c r="K873">
        <v>1424587207</v>
      </c>
      <c r="L873" s="11">
        <f>(((K873/60)/60)/24)+DATE(1970,1,1)+(-8/24)</f>
        <v>42056.944525462961</v>
      </c>
      <c r="M873" t="b">
        <v>0</v>
      </c>
      <c r="N873">
        <v>36</v>
      </c>
      <c r="O873" t="b">
        <v>0</v>
      </c>
      <c r="P873" t="s">
        <v>8305</v>
      </c>
      <c r="Q873" s="6">
        <f>E873/D873</f>
        <v>0.46363636363636362</v>
      </c>
      <c r="R873" s="7">
        <f>IFERROR(E873/N873,"N/A")</f>
        <v>70.833333333333329</v>
      </c>
      <c r="S873" t="str">
        <f>LEFT(P873,SEARCH("/",P873,1)-1)</f>
        <v>theater</v>
      </c>
      <c r="T873" t="str">
        <f>RIGHT(P873,(LEN(P873)-SEARCH("/",P873)))</f>
        <v>musical</v>
      </c>
      <c r="Y873">
        <f t="shared" si="30"/>
        <v>8</v>
      </c>
      <c r="Z873">
        <f t="shared" si="31"/>
        <v>15</v>
      </c>
    </row>
    <row r="874" spans="1:26" ht="57.6" x14ac:dyDescent="0.3">
      <c r="A874">
        <v>2900</v>
      </c>
      <c r="B874" s="3" t="s">
        <v>2900</v>
      </c>
      <c r="C874" s="3" t="s">
        <v>7010</v>
      </c>
      <c r="D874">
        <v>5500</v>
      </c>
      <c r="E874">
        <v>3405</v>
      </c>
      <c r="F874" t="s">
        <v>8221</v>
      </c>
      <c r="G874" t="s">
        <v>8224</v>
      </c>
      <c r="H874" t="s">
        <v>8246</v>
      </c>
      <c r="I874">
        <v>1407562632</v>
      </c>
      <c r="J874" s="11">
        <f>(((I874/60)/60)/24)+DATE(1970,1,1)+(-8/24)</f>
        <v>41859.900833333333</v>
      </c>
      <c r="K874">
        <v>1404970632</v>
      </c>
      <c r="L874" s="11">
        <f>(((K874/60)/60)/24)+DATE(1970,1,1)+(-8/24)</f>
        <v>41829.900833333333</v>
      </c>
      <c r="M874" t="b">
        <v>0</v>
      </c>
      <c r="N874">
        <v>7</v>
      </c>
      <c r="O874" t="b">
        <v>0</v>
      </c>
      <c r="P874" t="s">
        <v>8271</v>
      </c>
      <c r="Q874" s="6">
        <f>E874/D874</f>
        <v>0.61909090909090914</v>
      </c>
      <c r="R874" s="7">
        <f>IFERROR(E874/N874,"N/A")</f>
        <v>486.42857142857144</v>
      </c>
      <c r="S874" t="str">
        <f>LEFT(P874,SEARCH("/",P874,1)-1)</f>
        <v>theater</v>
      </c>
      <c r="T874" t="str">
        <f>RIGHT(P874,(LEN(P874)-SEARCH("/",P874)))</f>
        <v>plays</v>
      </c>
      <c r="Y874">
        <f t="shared" si="30"/>
        <v>8</v>
      </c>
      <c r="Z874">
        <f t="shared" si="31"/>
        <v>13</v>
      </c>
    </row>
    <row r="875" spans="1:26" ht="57.6" x14ac:dyDescent="0.3">
      <c r="A875">
        <v>4046</v>
      </c>
      <c r="B875" s="3" t="s">
        <v>4042</v>
      </c>
      <c r="C875" s="3" t="s">
        <v>8150</v>
      </c>
      <c r="D875">
        <v>5600</v>
      </c>
      <c r="E875">
        <v>460</v>
      </c>
      <c r="F875" t="s">
        <v>8221</v>
      </c>
      <c r="G875" t="s">
        <v>8224</v>
      </c>
      <c r="H875" t="s">
        <v>8246</v>
      </c>
      <c r="I875">
        <v>1413992210</v>
      </c>
      <c r="J875" s="11">
        <f>(((I875/60)/60)/24)+DATE(1970,1,1)+(-8/24)</f>
        <v>41934.317245370366</v>
      </c>
      <c r="K875">
        <v>1411400210</v>
      </c>
      <c r="L875" s="11">
        <f>(((K875/60)/60)/24)+DATE(1970,1,1)+(-8/24)</f>
        <v>41904.317245370366</v>
      </c>
      <c r="M875" t="b">
        <v>0</v>
      </c>
      <c r="N875">
        <v>12</v>
      </c>
      <c r="O875" t="b">
        <v>0</v>
      </c>
      <c r="P875" t="s">
        <v>8271</v>
      </c>
      <c r="Q875" s="6">
        <f>E875/D875</f>
        <v>8.2142857142857142E-2</v>
      </c>
      <c r="R875" s="7">
        <f>IFERROR(E875/N875,"N/A")</f>
        <v>38.333333333333336</v>
      </c>
      <c r="S875" t="str">
        <f>LEFT(P875,SEARCH("/",P875,1)-1)</f>
        <v>theater</v>
      </c>
      <c r="T875" t="str">
        <f>RIGHT(P875,(LEN(P875)-SEARCH("/",P875)))</f>
        <v>plays</v>
      </c>
      <c r="Y875">
        <f t="shared" si="30"/>
        <v>8</v>
      </c>
      <c r="Z875">
        <f t="shared" si="31"/>
        <v>13</v>
      </c>
    </row>
    <row r="876" spans="1:26" ht="43.2" x14ac:dyDescent="0.3">
      <c r="A876">
        <v>3105</v>
      </c>
      <c r="B876" s="3" t="s">
        <v>3105</v>
      </c>
      <c r="C876" s="3" t="s">
        <v>7215</v>
      </c>
      <c r="D876">
        <v>5845</v>
      </c>
      <c r="E876">
        <v>2476</v>
      </c>
      <c r="F876" t="s">
        <v>8221</v>
      </c>
      <c r="G876" t="s">
        <v>8224</v>
      </c>
      <c r="H876" t="s">
        <v>8246</v>
      </c>
      <c r="I876">
        <v>1413694800</v>
      </c>
      <c r="J876" s="11">
        <f>(((I876/60)/60)/24)+DATE(1970,1,1)+(-8/24)</f>
        <v>41930.875</v>
      </c>
      <c r="K876">
        <v>1408986916</v>
      </c>
      <c r="L876" s="11">
        <f>(((K876/60)/60)/24)+DATE(1970,1,1)+(-8/24)</f>
        <v>41876.385601851849</v>
      </c>
      <c r="M876" t="b">
        <v>0</v>
      </c>
      <c r="N876">
        <v>31</v>
      </c>
      <c r="O876" t="b">
        <v>0</v>
      </c>
      <c r="P876" t="s">
        <v>8303</v>
      </c>
      <c r="Q876" s="6">
        <f>E876/D876</f>
        <v>0.4236099230111206</v>
      </c>
      <c r="R876" s="7">
        <f>IFERROR(E876/N876,"N/A")</f>
        <v>79.870967741935488</v>
      </c>
      <c r="S876" t="str">
        <f>LEFT(P876,SEARCH("/",P876,1)-1)</f>
        <v>theater</v>
      </c>
      <c r="T876" t="str">
        <f>RIGHT(P876,(LEN(P876)-SEARCH("/",P876)))</f>
        <v>spaces</v>
      </c>
      <c r="Y876">
        <f t="shared" si="30"/>
        <v>8</v>
      </c>
      <c r="Z876">
        <f t="shared" si="31"/>
        <v>14</v>
      </c>
    </row>
    <row r="877" spans="1:26" ht="57.6" x14ac:dyDescent="0.3">
      <c r="A877">
        <v>2743</v>
      </c>
      <c r="B877" s="3" t="s">
        <v>2743</v>
      </c>
      <c r="C877" s="3" t="s">
        <v>6853</v>
      </c>
      <c r="D877">
        <v>5999</v>
      </c>
      <c r="E877">
        <v>0</v>
      </c>
      <c r="F877" t="s">
        <v>8221</v>
      </c>
      <c r="G877" t="s">
        <v>8224</v>
      </c>
      <c r="H877" t="s">
        <v>8246</v>
      </c>
      <c r="I877">
        <v>1476863607</v>
      </c>
      <c r="J877" s="11">
        <f>(((I877/60)/60)/24)+DATE(1970,1,1)+(-8/24)</f>
        <v>42661.995451388888</v>
      </c>
      <c r="K877">
        <v>1474271607</v>
      </c>
      <c r="L877" s="11">
        <f>(((K877/60)/60)/24)+DATE(1970,1,1)+(-8/24)</f>
        <v>42631.995451388888</v>
      </c>
      <c r="M877" t="b">
        <v>0</v>
      </c>
      <c r="N877">
        <v>0</v>
      </c>
      <c r="O877" t="b">
        <v>0</v>
      </c>
      <c r="P877" t="s">
        <v>8304</v>
      </c>
      <c r="Q877" s="6">
        <f>E877/D877</f>
        <v>0</v>
      </c>
      <c r="R877" s="7" t="str">
        <f>IFERROR(E877/N877,"N/A")</f>
        <v>N/A</v>
      </c>
      <c r="S877" t="str">
        <f>LEFT(P877,SEARCH("/",P877,1)-1)</f>
        <v>publishing</v>
      </c>
      <c r="T877" t="str">
        <f>RIGHT(P877,(LEN(P877)-SEARCH("/",P877)))</f>
        <v>children's books</v>
      </c>
      <c r="Y877">
        <f t="shared" si="30"/>
        <v>11</v>
      </c>
      <c r="Z877">
        <f t="shared" si="31"/>
        <v>27</v>
      </c>
    </row>
    <row r="878" spans="1:26" ht="43.2" x14ac:dyDescent="0.3">
      <c r="A878">
        <v>174</v>
      </c>
      <c r="B878" s="3" t="s">
        <v>176</v>
      </c>
      <c r="C878" s="3" t="s">
        <v>4284</v>
      </c>
      <c r="D878">
        <v>6000</v>
      </c>
      <c r="E878">
        <v>0</v>
      </c>
      <c r="F878" t="s">
        <v>8221</v>
      </c>
      <c r="G878" t="s">
        <v>8233</v>
      </c>
      <c r="H878" t="s">
        <v>8249</v>
      </c>
      <c r="I878">
        <v>1431108776</v>
      </c>
      <c r="J878" s="11">
        <f>(((I878/60)/60)/24)+DATE(1970,1,1)+(-8/24)</f>
        <v>42132.42564814815</v>
      </c>
      <c r="K878">
        <v>1425924776</v>
      </c>
      <c r="L878" s="11">
        <f>(((K878/60)/60)/24)+DATE(1970,1,1)+(-8/24)</f>
        <v>42072.42564814815</v>
      </c>
      <c r="M878" t="b">
        <v>0</v>
      </c>
      <c r="N878">
        <v>0</v>
      </c>
      <c r="O878" t="b">
        <v>0</v>
      </c>
      <c r="P878" t="s">
        <v>8268</v>
      </c>
      <c r="Q878" s="6">
        <f>E878/D878</f>
        <v>0</v>
      </c>
      <c r="R878" s="7" t="str">
        <f>IFERROR(E878/N878,"N/A")</f>
        <v>N/A</v>
      </c>
      <c r="S878" t="str">
        <f>LEFT(P878,SEARCH("/",P878,1)-1)</f>
        <v>film &amp; video</v>
      </c>
      <c r="T878" t="str">
        <f>RIGHT(P878,(LEN(P878)-SEARCH("/",P878)))</f>
        <v>drama</v>
      </c>
      <c r="Y878">
        <f t="shared" si="30"/>
        <v>13</v>
      </c>
      <c r="Z878">
        <f t="shared" si="31"/>
        <v>18</v>
      </c>
    </row>
    <row r="879" spans="1:26" ht="43.2" x14ac:dyDescent="0.3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 s="11">
        <f>(((I879/60)/60)/24)+DATE(1970,1,1)+(-8/24)</f>
        <v>41553.514699074076</v>
      </c>
      <c r="K879">
        <v>1377030070</v>
      </c>
      <c r="L879" s="11">
        <f>(((K879/60)/60)/24)+DATE(1970,1,1)+(-8/24)</f>
        <v>41506.514699074076</v>
      </c>
      <c r="M879" t="b">
        <v>0</v>
      </c>
      <c r="N879">
        <v>1</v>
      </c>
      <c r="O879" t="b">
        <v>0</v>
      </c>
      <c r="P879" t="s">
        <v>8286</v>
      </c>
      <c r="Q879" s="6">
        <f>E879/D879</f>
        <v>8.0000000000000002E-3</v>
      </c>
      <c r="R879" s="7">
        <f>IFERROR(E879/N879,"N/A")</f>
        <v>40</v>
      </c>
      <c r="S879" t="str">
        <f>LEFT(P879,SEARCH("/",P879,1)-1)</f>
        <v>music</v>
      </c>
      <c r="T879" t="str">
        <f>RIGHT(P879,(LEN(P879)-SEARCH("/",P879)))</f>
        <v>world music</v>
      </c>
      <c r="Y879">
        <f t="shared" si="30"/>
        <v>6</v>
      </c>
      <c r="Z879">
        <f t="shared" si="31"/>
        <v>17</v>
      </c>
    </row>
    <row r="880" spans="1:26" x14ac:dyDescent="0.3">
      <c r="A880">
        <v>202</v>
      </c>
      <c r="B880" s="3" t="s">
        <v>204</v>
      </c>
      <c r="C880" s="3" t="s">
        <v>4312</v>
      </c>
      <c r="D880">
        <v>6000</v>
      </c>
      <c r="E880">
        <v>0</v>
      </c>
      <c r="F880" t="s">
        <v>8221</v>
      </c>
      <c r="G880" t="s">
        <v>8224</v>
      </c>
      <c r="H880" t="s">
        <v>8246</v>
      </c>
      <c r="I880">
        <v>1444337940</v>
      </c>
      <c r="J880" s="11">
        <f>(((I880/60)/60)/24)+DATE(1970,1,1)+(-8/24)</f>
        <v>42285.540972222218</v>
      </c>
      <c r="K880">
        <v>1441750564</v>
      </c>
      <c r="L880" s="11">
        <f>(((K880/60)/60)/24)+DATE(1970,1,1)+(-8/24)</f>
        <v>42255.594490740739</v>
      </c>
      <c r="M880" t="b">
        <v>0</v>
      </c>
      <c r="N880">
        <v>0</v>
      </c>
      <c r="O880" t="b">
        <v>0</v>
      </c>
      <c r="P880" t="s">
        <v>8268</v>
      </c>
      <c r="Q880" s="6">
        <f>E880/D880</f>
        <v>0</v>
      </c>
      <c r="R880" s="7" t="str">
        <f>IFERROR(E880/N880,"N/A")</f>
        <v>N/A</v>
      </c>
      <c r="S880" t="str">
        <f>LEFT(P880,SEARCH("/",P880,1)-1)</f>
        <v>film &amp; video</v>
      </c>
      <c r="T880" t="str">
        <f>RIGHT(P880,(LEN(P880)-SEARCH("/",P880)))</f>
        <v>drama</v>
      </c>
      <c r="Y880">
        <f t="shared" si="30"/>
        <v>13</v>
      </c>
      <c r="Z880">
        <f t="shared" si="31"/>
        <v>18</v>
      </c>
    </row>
    <row r="881" spans="1:26" ht="57.6" x14ac:dyDescent="0.3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 s="11">
        <f>(((I881/60)/60)/24)+DATE(1970,1,1)+(-8/24)</f>
        <v>41956.775960648149</v>
      </c>
      <c r="K881">
        <v>1413337043</v>
      </c>
      <c r="L881" s="11">
        <f>(((K881/60)/60)/24)+DATE(1970,1,1)+(-8/24)</f>
        <v>41926.734293981477</v>
      </c>
      <c r="M881" t="b">
        <v>0</v>
      </c>
      <c r="N881">
        <v>8</v>
      </c>
      <c r="O881" t="b">
        <v>0</v>
      </c>
      <c r="P881" t="s">
        <v>8272</v>
      </c>
      <c r="Q881" s="6">
        <f>E881/D881</f>
        <v>8.0000000000000002E-3</v>
      </c>
      <c r="R881" s="7">
        <f>IFERROR(E881/N881,"N/A")</f>
        <v>1</v>
      </c>
      <c r="S881" t="str">
        <f>LEFT(P881,SEARCH("/",P881,1)-1)</f>
        <v>technology</v>
      </c>
      <c r="T881" t="str">
        <f>RIGHT(P881,(LEN(P881)-SEARCH("/",P881)))</f>
        <v>web</v>
      </c>
      <c r="Y881">
        <f t="shared" si="30"/>
        <v>11</v>
      </c>
      <c r="Z881">
        <f t="shared" si="31"/>
        <v>14</v>
      </c>
    </row>
    <row r="882" spans="1:26" ht="28.8" x14ac:dyDescent="0.3">
      <c r="A882">
        <v>469</v>
      </c>
      <c r="B882" s="3" t="s">
        <v>470</v>
      </c>
      <c r="C882" s="3" t="s">
        <v>4579</v>
      </c>
      <c r="D882">
        <v>6000</v>
      </c>
      <c r="E882">
        <v>0</v>
      </c>
      <c r="F882" t="s">
        <v>8221</v>
      </c>
      <c r="G882" t="s">
        <v>8225</v>
      </c>
      <c r="H882" t="s">
        <v>8247</v>
      </c>
      <c r="I882">
        <v>1409960724</v>
      </c>
      <c r="J882" s="11">
        <f>(((I882/60)/60)/24)+DATE(1970,1,1)+(-8/24)</f>
        <v>41887.656527777777</v>
      </c>
      <c r="K882">
        <v>1404776724</v>
      </c>
      <c r="L882" s="11">
        <f>(((K882/60)/60)/24)+DATE(1970,1,1)+(-8/24)</f>
        <v>41827.656527777777</v>
      </c>
      <c r="M882" t="b">
        <v>0</v>
      </c>
      <c r="N882">
        <v>0</v>
      </c>
      <c r="O882" t="b">
        <v>0</v>
      </c>
      <c r="P882" t="s">
        <v>8270</v>
      </c>
      <c r="Q882" s="6">
        <f>E882/D882</f>
        <v>0</v>
      </c>
      <c r="R882" s="7" t="str">
        <f>IFERROR(E882/N882,"N/A")</f>
        <v>N/A</v>
      </c>
      <c r="S882" t="str">
        <f>LEFT(P882,SEARCH("/",P882,1)-1)</f>
        <v>film &amp; video</v>
      </c>
      <c r="T882" t="str">
        <f>RIGHT(P882,(LEN(P882)-SEARCH("/",P882)))</f>
        <v>animation</v>
      </c>
      <c r="Y882">
        <f t="shared" si="30"/>
        <v>13</v>
      </c>
      <c r="Z882">
        <f t="shared" si="31"/>
        <v>22</v>
      </c>
    </row>
    <row r="883" spans="1:26" ht="43.2" x14ac:dyDescent="0.3">
      <c r="A883">
        <v>1177</v>
      </c>
      <c r="B883" s="3" t="s">
        <v>1178</v>
      </c>
      <c r="C883" s="3" t="s">
        <v>5287</v>
      </c>
      <c r="D883">
        <v>6000</v>
      </c>
      <c r="E883">
        <v>0</v>
      </c>
      <c r="F883" t="s">
        <v>8221</v>
      </c>
      <c r="G883" t="s">
        <v>8225</v>
      </c>
      <c r="H883" t="s">
        <v>8247</v>
      </c>
      <c r="I883">
        <v>1413388296</v>
      </c>
      <c r="J883" s="11">
        <f>(((I883/60)/60)/24)+DATE(1970,1,1)+(-8/24)</f>
        <v>41927.327499999999</v>
      </c>
      <c r="K883">
        <v>1410796296</v>
      </c>
      <c r="L883" s="11">
        <f>(((K883/60)/60)/24)+DATE(1970,1,1)+(-8/24)</f>
        <v>41897.327499999999</v>
      </c>
      <c r="M883" t="b">
        <v>0</v>
      </c>
      <c r="N883">
        <v>0</v>
      </c>
      <c r="O883" t="b">
        <v>0</v>
      </c>
      <c r="P883" t="s">
        <v>8284</v>
      </c>
      <c r="Q883" s="6">
        <f>E883/D883</f>
        <v>0</v>
      </c>
      <c r="R883" s="7" t="str">
        <f>IFERROR(E883/N883,"N/A")</f>
        <v>N/A</v>
      </c>
      <c r="S883" t="str">
        <f>LEFT(P883,SEARCH("/",P883,1)-1)</f>
        <v>food</v>
      </c>
      <c r="T883" t="str">
        <f>RIGHT(P883,(LEN(P883)-SEARCH("/",P883)))</f>
        <v>food trucks</v>
      </c>
      <c r="Y883">
        <f t="shared" si="30"/>
        <v>5</v>
      </c>
      <c r="Z883">
        <f t="shared" si="31"/>
        <v>16</v>
      </c>
    </row>
    <row r="884" spans="1:26" ht="43.2" x14ac:dyDescent="0.3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 s="11">
        <f>(((I884/60)/60)/24)+DATE(1970,1,1)+(-8/24)</f>
        <v>42843.467812499999</v>
      </c>
      <c r="K884">
        <v>1489090419</v>
      </c>
      <c r="L884" s="11">
        <f>(((K884/60)/60)/24)+DATE(1970,1,1)+(-8/24)</f>
        <v>42803.509479166663</v>
      </c>
      <c r="M884" t="b">
        <v>0</v>
      </c>
      <c r="N884">
        <v>1</v>
      </c>
      <c r="O884" t="b">
        <v>0</v>
      </c>
      <c r="P884" t="s">
        <v>8271</v>
      </c>
      <c r="Q884" s="6">
        <f>E884/D884</f>
        <v>8.0000000000000002E-3</v>
      </c>
      <c r="R884" s="7">
        <f>IFERROR(E884/N884,"N/A")</f>
        <v>10</v>
      </c>
      <c r="S884" t="str">
        <f>LEFT(P884,SEARCH("/",P884,1)-1)</f>
        <v>theater</v>
      </c>
      <c r="T884" t="str">
        <f>RIGHT(P884,(LEN(P884)-SEARCH("/",P884)))</f>
        <v>plays</v>
      </c>
      <c r="Y884">
        <f t="shared" si="30"/>
        <v>8</v>
      </c>
      <c r="Z884">
        <f t="shared" si="31"/>
        <v>13</v>
      </c>
    </row>
    <row r="885" spans="1:26" ht="43.2" x14ac:dyDescent="0.3">
      <c r="A885">
        <v>1553</v>
      </c>
      <c r="B885" s="3" t="s">
        <v>1554</v>
      </c>
      <c r="C885" s="3" t="s">
        <v>5663</v>
      </c>
      <c r="D885">
        <v>6000</v>
      </c>
      <c r="E885">
        <v>0</v>
      </c>
      <c r="F885" t="s">
        <v>8221</v>
      </c>
      <c r="G885" t="s">
        <v>8224</v>
      </c>
      <c r="H885" t="s">
        <v>8246</v>
      </c>
      <c r="I885">
        <v>1441176447</v>
      </c>
      <c r="J885" s="11">
        <f>(((I885/60)/60)/24)+DATE(1970,1,1)+(-8/24)</f>
        <v>42248.949618055551</v>
      </c>
      <c r="K885">
        <v>1438584447</v>
      </c>
      <c r="L885" s="11">
        <f>(((K885/60)/60)/24)+DATE(1970,1,1)+(-8/24)</f>
        <v>42218.949618055551</v>
      </c>
      <c r="M885" t="b">
        <v>0</v>
      </c>
      <c r="N885">
        <v>0</v>
      </c>
      <c r="O885" t="b">
        <v>0</v>
      </c>
      <c r="P885" t="s">
        <v>8289</v>
      </c>
      <c r="Q885" s="6">
        <f>E885/D885</f>
        <v>0</v>
      </c>
      <c r="R885" s="7" t="str">
        <f>IFERROR(E885/N885,"N/A")</f>
        <v>N/A</v>
      </c>
      <c r="S885" t="str">
        <f>LEFT(P885,SEARCH("/",P885,1)-1)</f>
        <v>photography</v>
      </c>
      <c r="T885" t="str">
        <f>RIGHT(P885,(LEN(P885)-SEARCH("/",P885)))</f>
        <v>nature</v>
      </c>
      <c r="Y885">
        <f t="shared" si="30"/>
        <v>12</v>
      </c>
      <c r="Z885">
        <f t="shared" si="31"/>
        <v>18</v>
      </c>
    </row>
    <row r="886" spans="1:26" ht="43.2" x14ac:dyDescent="0.3">
      <c r="A886">
        <v>3863</v>
      </c>
      <c r="B886" s="3" t="s">
        <v>3860</v>
      </c>
      <c r="C886" s="3" t="s">
        <v>7972</v>
      </c>
      <c r="D886">
        <v>6000</v>
      </c>
      <c r="E886">
        <v>0</v>
      </c>
      <c r="F886" t="s">
        <v>8221</v>
      </c>
      <c r="G886" t="s">
        <v>8224</v>
      </c>
      <c r="H886" t="s">
        <v>8246</v>
      </c>
      <c r="I886">
        <v>1446739905</v>
      </c>
      <c r="J886" s="11">
        <f>(((I886/60)/60)/24)+DATE(1970,1,1)+(-8/24)</f>
        <v>42313.341493055552</v>
      </c>
      <c r="K886">
        <v>1441552305</v>
      </c>
      <c r="L886" s="11">
        <f>(((K886/60)/60)/24)+DATE(1970,1,1)+(-8/24)</f>
        <v>42253.299826388888</v>
      </c>
      <c r="M886" t="b">
        <v>0</v>
      </c>
      <c r="N886">
        <v>0</v>
      </c>
      <c r="O886" t="b">
        <v>0</v>
      </c>
      <c r="P886" t="s">
        <v>8271</v>
      </c>
      <c r="Q886" s="6">
        <f>E886/D886</f>
        <v>0</v>
      </c>
      <c r="R886" s="7" t="str">
        <f>IFERROR(E886/N886,"N/A")</f>
        <v>N/A</v>
      </c>
      <c r="S886" t="str">
        <f>LEFT(P886,SEARCH("/",P886,1)-1)</f>
        <v>theater</v>
      </c>
      <c r="T886" t="str">
        <f>RIGHT(P886,(LEN(P886)-SEARCH("/",P886)))</f>
        <v>plays</v>
      </c>
      <c r="Y886">
        <f t="shared" si="30"/>
        <v>8</v>
      </c>
      <c r="Z886">
        <f t="shared" si="31"/>
        <v>13</v>
      </c>
    </row>
    <row r="887" spans="1:26" ht="43.2" x14ac:dyDescent="0.3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 s="11">
        <f>(((I887/60)/60)/24)+DATE(1970,1,1)+(-8/24)</f>
        <v>41974.929918981477</v>
      </c>
      <c r="K887">
        <v>1414041545</v>
      </c>
      <c r="L887" s="11">
        <f>(((K887/60)/60)/24)+DATE(1970,1,1)+(-8/24)</f>
        <v>41934.888252314813</v>
      </c>
      <c r="M887" t="b">
        <v>0</v>
      </c>
      <c r="N887">
        <v>9</v>
      </c>
      <c r="O887" t="b">
        <v>0</v>
      </c>
      <c r="P887" t="s">
        <v>8273</v>
      </c>
      <c r="Q887" s="6">
        <f>E887/D887</f>
        <v>8.1600000000000006E-3</v>
      </c>
      <c r="R887" s="7">
        <f>IFERROR(E887/N887,"N/A")</f>
        <v>45.333333333333336</v>
      </c>
      <c r="S887" t="str">
        <f>LEFT(P887,SEARCH("/",P887,1)-1)</f>
        <v>technology</v>
      </c>
      <c r="T887" t="str">
        <f>RIGHT(P887,(LEN(P887)-SEARCH("/",P887)))</f>
        <v>wearables</v>
      </c>
      <c r="Y887">
        <f t="shared" si="30"/>
        <v>11</v>
      </c>
      <c r="Z887">
        <f t="shared" si="31"/>
        <v>20</v>
      </c>
    </row>
    <row r="888" spans="1:26" ht="43.2" x14ac:dyDescent="0.3">
      <c r="A888">
        <v>1410</v>
      </c>
      <c r="B888" s="3" t="s">
        <v>1411</v>
      </c>
      <c r="C888" s="3" t="s">
        <v>5520</v>
      </c>
      <c r="D888">
        <v>6000</v>
      </c>
      <c r="E888">
        <v>1</v>
      </c>
      <c r="F888" t="s">
        <v>8221</v>
      </c>
      <c r="G888" t="s">
        <v>8237</v>
      </c>
      <c r="H888" t="s">
        <v>8249</v>
      </c>
      <c r="I888">
        <v>1464939520</v>
      </c>
      <c r="J888" s="11">
        <f>(((I888/60)/60)/24)+DATE(1970,1,1)+(-8/24)</f>
        <v>42523.985185185178</v>
      </c>
      <c r="K888">
        <v>1461051520</v>
      </c>
      <c r="L888" s="11">
        <f>(((K888/60)/60)/24)+DATE(1970,1,1)+(-8/24)</f>
        <v>42478.985185185178</v>
      </c>
      <c r="M888" t="b">
        <v>0</v>
      </c>
      <c r="N888">
        <v>1</v>
      </c>
      <c r="O888" t="b">
        <v>0</v>
      </c>
      <c r="P888" t="s">
        <v>8287</v>
      </c>
      <c r="Q888" s="6">
        <f>E888/D888</f>
        <v>1.6666666666666666E-4</v>
      </c>
      <c r="R888" s="7">
        <f>IFERROR(E888/N888,"N/A")</f>
        <v>1</v>
      </c>
      <c r="S888" t="str">
        <f>LEFT(P888,SEARCH("/",P888,1)-1)</f>
        <v>publishing</v>
      </c>
      <c r="T888" t="str">
        <f>RIGHT(P888,(LEN(P888)-SEARCH("/",P888)))</f>
        <v>translations</v>
      </c>
      <c r="Y888">
        <f t="shared" si="30"/>
        <v>11</v>
      </c>
      <c r="Z888">
        <f t="shared" si="31"/>
        <v>23</v>
      </c>
    </row>
    <row r="889" spans="1:26" ht="28.8" x14ac:dyDescent="0.3">
      <c r="A889">
        <v>2421</v>
      </c>
      <c r="B889" s="3" t="s">
        <v>2422</v>
      </c>
      <c r="C889" s="3" t="s">
        <v>6531</v>
      </c>
      <c r="D889">
        <v>6000</v>
      </c>
      <c r="E889">
        <v>1</v>
      </c>
      <c r="F889" t="s">
        <v>8221</v>
      </c>
      <c r="G889" t="s">
        <v>8224</v>
      </c>
      <c r="H889" t="s">
        <v>8246</v>
      </c>
      <c r="I889">
        <v>1424536196</v>
      </c>
      <c r="J889" s="11">
        <f>(((I889/60)/60)/24)+DATE(1970,1,1)+(-8/24)</f>
        <v>42056.354120370372</v>
      </c>
      <c r="K889">
        <v>1421944196</v>
      </c>
      <c r="L889" s="11">
        <f>(((K889/60)/60)/24)+DATE(1970,1,1)+(-8/24)</f>
        <v>42026.354120370372</v>
      </c>
      <c r="M889" t="b">
        <v>0</v>
      </c>
      <c r="N889">
        <v>1</v>
      </c>
      <c r="O889" t="b">
        <v>0</v>
      </c>
      <c r="P889" t="s">
        <v>8284</v>
      </c>
      <c r="Q889" s="6">
        <f>E889/D889</f>
        <v>1.6666666666666666E-4</v>
      </c>
      <c r="R889" s="7">
        <f>IFERROR(E889/N889,"N/A")</f>
        <v>1</v>
      </c>
      <c r="S889" t="str">
        <f>LEFT(P889,SEARCH("/",P889,1)-1)</f>
        <v>food</v>
      </c>
      <c r="T889" t="str">
        <f>RIGHT(P889,(LEN(P889)-SEARCH("/",P889)))</f>
        <v>food trucks</v>
      </c>
      <c r="Y889">
        <f t="shared" si="30"/>
        <v>5</v>
      </c>
      <c r="Z889">
        <f t="shared" si="31"/>
        <v>16</v>
      </c>
    </row>
    <row r="890" spans="1:26" ht="43.2" x14ac:dyDescent="0.3">
      <c r="A890">
        <v>1114</v>
      </c>
      <c r="B890" s="3" t="s">
        <v>1115</v>
      </c>
      <c r="C890" s="3" t="s">
        <v>5224</v>
      </c>
      <c r="D890">
        <v>6000</v>
      </c>
      <c r="E890">
        <v>10</v>
      </c>
      <c r="F890" t="s">
        <v>8221</v>
      </c>
      <c r="G890" t="s">
        <v>8225</v>
      </c>
      <c r="H890" t="s">
        <v>8247</v>
      </c>
      <c r="I890">
        <v>1381306687</v>
      </c>
      <c r="J890" s="11">
        <f>(((I890/60)/60)/24)+DATE(1970,1,1)+(-8/24)</f>
        <v>41556.01258101852</v>
      </c>
      <c r="K890">
        <v>1378714687</v>
      </c>
      <c r="L890" s="11">
        <f>(((K890/60)/60)/24)+DATE(1970,1,1)+(-8/24)</f>
        <v>41526.01258101852</v>
      </c>
      <c r="M890" t="b">
        <v>0</v>
      </c>
      <c r="N890">
        <v>3</v>
      </c>
      <c r="O890" t="b">
        <v>0</v>
      </c>
      <c r="P890" t="s">
        <v>8282</v>
      </c>
      <c r="Q890" s="6">
        <f>E890/D890</f>
        <v>1.6666666666666668E-3</v>
      </c>
      <c r="R890" s="7">
        <f>IFERROR(E890/N890,"N/A")</f>
        <v>3.3333333333333335</v>
      </c>
      <c r="S890" t="str">
        <f>LEFT(P890,SEARCH("/",P890,1)-1)</f>
        <v>games</v>
      </c>
      <c r="T890" t="str">
        <f>RIGHT(P890,(LEN(P890)-SEARCH("/",P890)))</f>
        <v>video games</v>
      </c>
      <c r="Y890">
        <f t="shared" si="30"/>
        <v>6</v>
      </c>
      <c r="Z890">
        <f t="shared" si="31"/>
        <v>17</v>
      </c>
    </row>
    <row r="891" spans="1:26" x14ac:dyDescent="0.3">
      <c r="A891">
        <v>1988</v>
      </c>
      <c r="B891" s="3" t="s">
        <v>1989</v>
      </c>
      <c r="C891" s="3" t="s">
        <v>6098</v>
      </c>
      <c r="D891">
        <v>6000</v>
      </c>
      <c r="E891">
        <v>25</v>
      </c>
      <c r="F891" t="s">
        <v>8221</v>
      </c>
      <c r="G891" t="s">
        <v>8224</v>
      </c>
      <c r="H891" t="s">
        <v>8246</v>
      </c>
      <c r="I891">
        <v>1440094742</v>
      </c>
      <c r="J891" s="11">
        <f>(((I891/60)/60)/24)+DATE(1970,1,1)+(-8/24)</f>
        <v>42236.429884259262</v>
      </c>
      <c r="K891">
        <v>1437502742</v>
      </c>
      <c r="L891" s="11">
        <f>(((K891/60)/60)/24)+DATE(1970,1,1)+(-8/24)</f>
        <v>42206.429884259262</v>
      </c>
      <c r="M891" t="b">
        <v>0</v>
      </c>
      <c r="N891">
        <v>1</v>
      </c>
      <c r="O891" t="b">
        <v>0</v>
      </c>
      <c r="P891" t="s">
        <v>8296</v>
      </c>
      <c r="Q891" s="6">
        <f>E891/D891</f>
        <v>4.1666666666666666E-3</v>
      </c>
      <c r="R891" s="7">
        <f>IFERROR(E891/N891,"N/A")</f>
        <v>25</v>
      </c>
      <c r="S891" t="str">
        <f>LEFT(P891,SEARCH("/",P891,1)-1)</f>
        <v>photography</v>
      </c>
      <c r="T891" t="str">
        <f>RIGHT(P891,(LEN(P891)-SEARCH("/",P891)))</f>
        <v>people</v>
      </c>
      <c r="Y891">
        <f t="shared" si="30"/>
        <v>12</v>
      </c>
      <c r="Z891">
        <f t="shared" si="31"/>
        <v>18</v>
      </c>
    </row>
    <row r="892" spans="1:26" ht="43.2" x14ac:dyDescent="0.3">
      <c r="A892">
        <v>1724</v>
      </c>
      <c r="B892" s="3" t="s">
        <v>1725</v>
      </c>
      <c r="C892" s="3" t="s">
        <v>5834</v>
      </c>
      <c r="D892">
        <v>6000</v>
      </c>
      <c r="E892">
        <v>35</v>
      </c>
      <c r="F892" t="s">
        <v>8221</v>
      </c>
      <c r="G892" t="s">
        <v>8224</v>
      </c>
      <c r="H892" t="s">
        <v>8246</v>
      </c>
      <c r="I892">
        <v>1414707762</v>
      </c>
      <c r="J892" s="11">
        <f>(((I892/60)/60)/24)+DATE(1970,1,1)+(-8/24)</f>
        <v>41942.599097222221</v>
      </c>
      <c r="K892">
        <v>1412115762</v>
      </c>
      <c r="L892" s="11">
        <f>(((K892/60)/60)/24)+DATE(1970,1,1)+(-8/24)</f>
        <v>41912.599097222221</v>
      </c>
      <c r="M892" t="b">
        <v>0</v>
      </c>
      <c r="N892">
        <v>4</v>
      </c>
      <c r="O892" t="b">
        <v>0</v>
      </c>
      <c r="P892" t="s">
        <v>8293</v>
      </c>
      <c r="Q892" s="6">
        <f>E892/D892</f>
        <v>5.8333333333333336E-3</v>
      </c>
      <c r="R892" s="7">
        <f>IFERROR(E892/N892,"N/A")</f>
        <v>8.75</v>
      </c>
      <c r="S892" t="str">
        <f>LEFT(P892,SEARCH("/",P892,1)-1)</f>
        <v>music</v>
      </c>
      <c r="T892" t="str">
        <f>RIGHT(P892,(LEN(P892)-SEARCH("/",P892)))</f>
        <v>faith</v>
      </c>
      <c r="Y892">
        <f t="shared" si="30"/>
        <v>6</v>
      </c>
      <c r="Z892">
        <f t="shared" si="31"/>
        <v>11</v>
      </c>
    </row>
    <row r="893" spans="1:26" ht="43.2" x14ac:dyDescent="0.3">
      <c r="A893">
        <v>2134</v>
      </c>
      <c r="B893" s="3" t="s">
        <v>2135</v>
      </c>
      <c r="C893" s="3" t="s">
        <v>6244</v>
      </c>
      <c r="D893">
        <v>6000</v>
      </c>
      <c r="E893">
        <v>104</v>
      </c>
      <c r="F893" t="s">
        <v>8221</v>
      </c>
      <c r="G893" t="s">
        <v>8224</v>
      </c>
      <c r="H893" t="s">
        <v>8246</v>
      </c>
      <c r="I893">
        <v>1367097391</v>
      </c>
      <c r="J893" s="11">
        <f>(((I893/60)/60)/24)+DATE(1970,1,1)+(-8/24)</f>
        <v>41391.553136574068</v>
      </c>
      <c r="K893">
        <v>1364505391</v>
      </c>
      <c r="L893" s="11">
        <f>(((K893/60)/60)/24)+DATE(1970,1,1)+(-8/24)</f>
        <v>41361.553136574068</v>
      </c>
      <c r="M893" t="b">
        <v>0</v>
      </c>
      <c r="N893">
        <v>3</v>
      </c>
      <c r="O893" t="b">
        <v>0</v>
      </c>
      <c r="P893" t="s">
        <v>8282</v>
      </c>
      <c r="Q893" s="6">
        <f>E893/D893</f>
        <v>1.7333333333333333E-2</v>
      </c>
      <c r="R893" s="7">
        <f>IFERROR(E893/N893,"N/A")</f>
        <v>34.666666666666664</v>
      </c>
      <c r="S893" t="str">
        <f>LEFT(P893,SEARCH("/",P893,1)-1)</f>
        <v>games</v>
      </c>
      <c r="T893" t="str">
        <f>RIGHT(P893,(LEN(P893)-SEARCH("/",P893)))</f>
        <v>video games</v>
      </c>
      <c r="Y893">
        <f t="shared" si="30"/>
        <v>6</v>
      </c>
      <c r="Z893">
        <f t="shared" si="31"/>
        <v>17</v>
      </c>
    </row>
    <row r="894" spans="1:26" ht="43.2" x14ac:dyDescent="0.3">
      <c r="A894">
        <v>3979</v>
      </c>
      <c r="B894" s="3" t="s">
        <v>3976</v>
      </c>
      <c r="C894" s="3" t="s">
        <v>8086</v>
      </c>
      <c r="D894">
        <v>6000</v>
      </c>
      <c r="E894">
        <v>110</v>
      </c>
      <c r="F894" t="s">
        <v>8221</v>
      </c>
      <c r="G894" t="s">
        <v>8225</v>
      </c>
      <c r="H894" t="s">
        <v>8247</v>
      </c>
      <c r="I894">
        <v>1427659200</v>
      </c>
      <c r="J894" s="11">
        <f>(((I894/60)/60)/24)+DATE(1970,1,1)+(-8/24)</f>
        <v>42092.499999999993</v>
      </c>
      <c r="K894">
        <v>1425678057</v>
      </c>
      <c r="L894" s="11">
        <f>(((K894/60)/60)/24)+DATE(1970,1,1)+(-8/24)</f>
        <v>42069.570104166669</v>
      </c>
      <c r="M894" t="b">
        <v>0</v>
      </c>
      <c r="N894">
        <v>6</v>
      </c>
      <c r="O894" t="b">
        <v>0</v>
      </c>
      <c r="P894" t="s">
        <v>8271</v>
      </c>
      <c r="Q894" s="6">
        <f>E894/D894</f>
        <v>1.8333333333333333E-2</v>
      </c>
      <c r="R894" s="7">
        <f>IFERROR(E894/N894,"N/A")</f>
        <v>18.333333333333332</v>
      </c>
      <c r="S894" t="str">
        <f>LEFT(P894,SEARCH("/",P894,1)-1)</f>
        <v>theater</v>
      </c>
      <c r="T894" t="str">
        <f>RIGHT(P894,(LEN(P894)-SEARCH("/",P894)))</f>
        <v>plays</v>
      </c>
      <c r="Y894">
        <f t="shared" si="30"/>
        <v>8</v>
      </c>
      <c r="Z894">
        <f t="shared" si="31"/>
        <v>13</v>
      </c>
    </row>
    <row r="895" spans="1:26" ht="28.8" x14ac:dyDescent="0.3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 s="11">
        <f>(((I895/60)/60)/24)+DATE(1970,1,1)+(-8/24)</f>
        <v>41514.663090277776</v>
      </c>
      <c r="K895">
        <v>1374882891</v>
      </c>
      <c r="L895" s="11">
        <f>(((K895/60)/60)/24)+DATE(1970,1,1)+(-8/24)</f>
        <v>41481.663090277776</v>
      </c>
      <c r="M895" t="b">
        <v>0</v>
      </c>
      <c r="N895">
        <v>2</v>
      </c>
      <c r="O895" t="b">
        <v>0</v>
      </c>
      <c r="P895" t="s">
        <v>8290</v>
      </c>
      <c r="Q895" s="6">
        <f>E895/D895</f>
        <v>8.4008400840084006E-3</v>
      </c>
      <c r="R895" s="7">
        <f>IFERROR(E895/N895,"N/A")</f>
        <v>14</v>
      </c>
      <c r="S895" t="str">
        <f>LEFT(P895,SEARCH("/",P895,1)-1)</f>
        <v>publishing</v>
      </c>
      <c r="T895" t="str">
        <f>RIGHT(P895,(LEN(P895)-SEARCH("/",P895)))</f>
        <v>art books</v>
      </c>
      <c r="Y895">
        <f t="shared" si="30"/>
        <v>11</v>
      </c>
      <c r="Z895">
        <f t="shared" si="31"/>
        <v>20</v>
      </c>
    </row>
    <row r="896" spans="1:26" ht="43.2" x14ac:dyDescent="0.3">
      <c r="A896">
        <v>925</v>
      </c>
      <c r="B896" s="3" t="s">
        <v>926</v>
      </c>
      <c r="C896" s="3" t="s">
        <v>5035</v>
      </c>
      <c r="D896">
        <v>6000</v>
      </c>
      <c r="E896">
        <v>160</v>
      </c>
      <c r="F896" t="s">
        <v>8221</v>
      </c>
      <c r="G896" t="s">
        <v>8224</v>
      </c>
      <c r="H896" t="s">
        <v>8246</v>
      </c>
      <c r="I896">
        <v>1385590111</v>
      </c>
      <c r="J896" s="11">
        <f>(((I896/60)/60)/24)+DATE(1970,1,1)+(-8/24)</f>
        <v>41605.58924768518</v>
      </c>
      <c r="K896">
        <v>1382994511</v>
      </c>
      <c r="L896" s="11">
        <f>(((K896/60)/60)/24)+DATE(1970,1,1)+(-8/24)</f>
        <v>41575.547581018516</v>
      </c>
      <c r="M896" t="b">
        <v>0</v>
      </c>
      <c r="N896">
        <v>5</v>
      </c>
      <c r="O896" t="b">
        <v>0</v>
      </c>
      <c r="P896" t="s">
        <v>8278</v>
      </c>
      <c r="Q896" s="6">
        <f>E896/D896</f>
        <v>2.6666666666666668E-2</v>
      </c>
      <c r="R896" s="7">
        <f>IFERROR(E896/N896,"N/A")</f>
        <v>32</v>
      </c>
      <c r="S896" t="str">
        <f>LEFT(P896,SEARCH("/",P896,1)-1)</f>
        <v>music</v>
      </c>
      <c r="T896" t="str">
        <f>RIGHT(P896,(LEN(P896)-SEARCH("/",P896)))</f>
        <v>jazz</v>
      </c>
      <c r="Y896">
        <f t="shared" si="30"/>
        <v>6</v>
      </c>
      <c r="Z896">
        <f t="shared" si="31"/>
        <v>10</v>
      </c>
    </row>
    <row r="897" spans="1:26" ht="43.2" x14ac:dyDescent="0.3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 s="11">
        <f>(((I897/60)/60)/24)+DATE(1970,1,1)+(-8/24)</f>
        <v>42774.569849537038</v>
      </c>
      <c r="K897">
        <v>1483998035</v>
      </c>
      <c r="L897" s="11">
        <f>(((K897/60)/60)/24)+DATE(1970,1,1)+(-8/24)</f>
        <v>42744.569849537038</v>
      </c>
      <c r="M897" t="b">
        <v>0</v>
      </c>
      <c r="N897">
        <v>2</v>
      </c>
      <c r="O897" t="b">
        <v>0</v>
      </c>
      <c r="P897" t="s">
        <v>8284</v>
      </c>
      <c r="Q897" s="6">
        <f>E897/D897</f>
        <v>8.4285714285714294E-3</v>
      </c>
      <c r="R897" s="7">
        <f>IFERROR(E897/N897,"N/A")</f>
        <v>29.5</v>
      </c>
      <c r="S897" t="str">
        <f>LEFT(P897,SEARCH("/",P897,1)-1)</f>
        <v>food</v>
      </c>
      <c r="T897" t="str">
        <f>RIGHT(P897,(LEN(P897)-SEARCH("/",P897)))</f>
        <v>food trucks</v>
      </c>
      <c r="Y897">
        <f t="shared" si="30"/>
        <v>5</v>
      </c>
      <c r="Z897">
        <f t="shared" si="31"/>
        <v>16</v>
      </c>
    </row>
    <row r="898" spans="1:26" ht="43.2" x14ac:dyDescent="0.3">
      <c r="A898">
        <v>3910</v>
      </c>
      <c r="B898" s="3" t="s">
        <v>3907</v>
      </c>
      <c r="C898" s="3" t="s">
        <v>8018</v>
      </c>
      <c r="D898">
        <v>6000</v>
      </c>
      <c r="E898">
        <v>185</v>
      </c>
      <c r="F898" t="s">
        <v>8221</v>
      </c>
      <c r="G898" t="s">
        <v>8224</v>
      </c>
      <c r="H898" t="s">
        <v>8246</v>
      </c>
      <c r="I898">
        <v>1441649397</v>
      </c>
      <c r="J898" s="11">
        <f>(((I898/60)/60)/24)+DATE(1970,1,1)+(-8/24)</f>
        <v>42254.423576388886</v>
      </c>
      <c r="K898">
        <v>1439057397</v>
      </c>
      <c r="L898" s="11">
        <f>(((K898/60)/60)/24)+DATE(1970,1,1)+(-8/24)</f>
        <v>42224.423576388886</v>
      </c>
      <c r="M898" t="b">
        <v>0</v>
      </c>
      <c r="N898">
        <v>3</v>
      </c>
      <c r="O898" t="b">
        <v>0</v>
      </c>
      <c r="P898" t="s">
        <v>8271</v>
      </c>
      <c r="Q898" s="6">
        <f>E898/D898</f>
        <v>3.0833333333333334E-2</v>
      </c>
      <c r="R898" s="7">
        <f>IFERROR(E898/N898,"N/A")</f>
        <v>61.666666666666664</v>
      </c>
      <c r="S898" t="str">
        <f>LEFT(P898,SEARCH("/",P898,1)-1)</f>
        <v>theater</v>
      </c>
      <c r="T898" t="str">
        <f>RIGHT(P898,(LEN(P898)-SEARCH("/",P898)))</f>
        <v>plays</v>
      </c>
      <c r="Y898">
        <f t="shared" si="30"/>
        <v>8</v>
      </c>
      <c r="Z898">
        <f t="shared" si="31"/>
        <v>13</v>
      </c>
    </row>
    <row r="899" spans="1:26" ht="28.8" x14ac:dyDescent="0.3">
      <c r="A899">
        <v>3946</v>
      </c>
      <c r="B899" s="3" t="s">
        <v>3943</v>
      </c>
      <c r="C899" s="3" t="s">
        <v>8054</v>
      </c>
      <c r="D899">
        <v>6000</v>
      </c>
      <c r="E899">
        <v>195</v>
      </c>
      <c r="F899" t="s">
        <v>8221</v>
      </c>
      <c r="G899" t="s">
        <v>8224</v>
      </c>
      <c r="H899" t="s">
        <v>8246</v>
      </c>
      <c r="I899">
        <v>1425110400</v>
      </c>
      <c r="J899" s="11">
        <f>(((I899/60)/60)/24)+DATE(1970,1,1)+(-8/24)</f>
        <v>42062.999999999993</v>
      </c>
      <c r="K899">
        <v>1422388822</v>
      </c>
      <c r="L899" s="11">
        <f>(((K899/60)/60)/24)+DATE(1970,1,1)+(-8/24)</f>
        <v>42031.500254629624</v>
      </c>
      <c r="M899" t="b">
        <v>0</v>
      </c>
      <c r="N899">
        <v>5</v>
      </c>
      <c r="O899" t="b">
        <v>0</v>
      </c>
      <c r="P899" t="s">
        <v>8271</v>
      </c>
      <c r="Q899" s="6">
        <f>E899/D899</f>
        <v>3.2500000000000001E-2</v>
      </c>
      <c r="R899" s="7">
        <f>IFERROR(E899/N899,"N/A")</f>
        <v>39</v>
      </c>
      <c r="S899" t="str">
        <f>LEFT(P899,SEARCH("/",P899,1)-1)</f>
        <v>theater</v>
      </c>
      <c r="T899" t="str">
        <f>RIGHT(P899,(LEN(P899)-SEARCH("/",P899)))</f>
        <v>plays</v>
      </c>
      <c r="Y899">
        <f t="shared" ref="Y899:Y962" si="32">SEARCH("/",P899)</f>
        <v>8</v>
      </c>
      <c r="Z899">
        <f t="shared" ref="Z899:Z962" si="33">LEN(P899)</f>
        <v>13</v>
      </c>
    </row>
    <row r="900" spans="1:26" ht="57.6" x14ac:dyDescent="0.3">
      <c r="A900">
        <v>2588</v>
      </c>
      <c r="B900" s="3" t="s">
        <v>2588</v>
      </c>
      <c r="C900" s="3" t="s">
        <v>6698</v>
      </c>
      <c r="D900">
        <v>6000</v>
      </c>
      <c r="E900">
        <v>233</v>
      </c>
      <c r="F900" t="s">
        <v>8221</v>
      </c>
      <c r="G900" t="s">
        <v>8224</v>
      </c>
      <c r="H900" t="s">
        <v>8246</v>
      </c>
      <c r="I900">
        <v>1427807640</v>
      </c>
      <c r="J900" s="11">
        <f>(((I900/60)/60)/24)+DATE(1970,1,1)+(-8/24)</f>
        <v>42094.218055555553</v>
      </c>
      <c r="K900">
        <v>1423325626</v>
      </c>
      <c r="L900" s="11">
        <f>(((K900/60)/60)/24)+DATE(1970,1,1)+(-8/24)</f>
        <v>42042.342893518515</v>
      </c>
      <c r="M900" t="b">
        <v>0</v>
      </c>
      <c r="N900">
        <v>8</v>
      </c>
      <c r="O900" t="b">
        <v>0</v>
      </c>
      <c r="P900" t="s">
        <v>8284</v>
      </c>
      <c r="Q900" s="6">
        <f>E900/D900</f>
        <v>3.8833333333333331E-2</v>
      </c>
      <c r="R900" s="7">
        <f>IFERROR(E900/N900,"N/A")</f>
        <v>29.125</v>
      </c>
      <c r="S900" t="str">
        <f>LEFT(P900,SEARCH("/",P900,1)-1)</f>
        <v>food</v>
      </c>
      <c r="T900" t="str">
        <f>RIGHT(P900,(LEN(P900)-SEARCH("/",P900)))</f>
        <v>food trucks</v>
      </c>
      <c r="Y900">
        <f t="shared" si="32"/>
        <v>5</v>
      </c>
      <c r="Z900">
        <f t="shared" si="33"/>
        <v>16</v>
      </c>
    </row>
    <row r="901" spans="1:26" ht="43.2" x14ac:dyDescent="0.3">
      <c r="A901">
        <v>871</v>
      </c>
      <c r="B901" s="3" t="s">
        <v>872</v>
      </c>
      <c r="C901" s="3" t="s">
        <v>4981</v>
      </c>
      <c r="D901">
        <v>6000</v>
      </c>
      <c r="E901">
        <v>325</v>
      </c>
      <c r="F901" t="s">
        <v>8221</v>
      </c>
      <c r="G901" t="s">
        <v>8224</v>
      </c>
      <c r="H901" t="s">
        <v>8246</v>
      </c>
      <c r="I901">
        <v>1385735295</v>
      </c>
      <c r="J901" s="11">
        <f>(((I901/60)/60)/24)+DATE(1970,1,1)+(-8/24)</f>
        <v>41607.26961805555</v>
      </c>
      <c r="K901">
        <v>1383139695</v>
      </c>
      <c r="L901" s="11">
        <f>(((K901/60)/60)/24)+DATE(1970,1,1)+(-8/24)</f>
        <v>41577.227951388886</v>
      </c>
      <c r="M901" t="b">
        <v>0</v>
      </c>
      <c r="N901">
        <v>12</v>
      </c>
      <c r="O901" t="b">
        <v>0</v>
      </c>
      <c r="P901" t="s">
        <v>8278</v>
      </c>
      <c r="Q901" s="6">
        <f>E901/D901</f>
        <v>5.4166666666666669E-2</v>
      </c>
      <c r="R901" s="7">
        <f>IFERROR(E901/N901,"N/A")</f>
        <v>27.083333333333332</v>
      </c>
      <c r="S901" t="str">
        <f>LEFT(P901,SEARCH("/",P901,1)-1)</f>
        <v>music</v>
      </c>
      <c r="T901" t="str">
        <f>RIGHT(P901,(LEN(P901)-SEARCH("/",P901)))</f>
        <v>jazz</v>
      </c>
      <c r="Y901">
        <f t="shared" si="32"/>
        <v>6</v>
      </c>
      <c r="Z901">
        <f t="shared" si="33"/>
        <v>10</v>
      </c>
    </row>
    <row r="902" spans="1:26" ht="43.2" x14ac:dyDescent="0.3">
      <c r="A902">
        <v>1146</v>
      </c>
      <c r="B902" s="3" t="s">
        <v>1147</v>
      </c>
      <c r="C902" s="3" t="s">
        <v>5256</v>
      </c>
      <c r="D902">
        <v>6000</v>
      </c>
      <c r="E902">
        <v>530</v>
      </c>
      <c r="F902" t="s">
        <v>8221</v>
      </c>
      <c r="G902" t="s">
        <v>8224</v>
      </c>
      <c r="H902" t="s">
        <v>8246</v>
      </c>
      <c r="I902">
        <v>1399071173</v>
      </c>
      <c r="J902" s="11">
        <f>(((I902/60)/60)/24)+DATE(1970,1,1)+(-8/24)</f>
        <v>41761.620057870365</v>
      </c>
      <c r="K902">
        <v>1395787973</v>
      </c>
      <c r="L902" s="11">
        <f>(((K902/60)/60)/24)+DATE(1970,1,1)+(-8/24)</f>
        <v>41723.620057870365</v>
      </c>
      <c r="M902" t="b">
        <v>0</v>
      </c>
      <c r="N902">
        <v>12</v>
      </c>
      <c r="O902" t="b">
        <v>0</v>
      </c>
      <c r="P902" t="s">
        <v>8284</v>
      </c>
      <c r="Q902" s="6">
        <f>E902/D902</f>
        <v>8.8333333333333333E-2</v>
      </c>
      <c r="R902" s="7">
        <f>IFERROR(E902/N902,"N/A")</f>
        <v>44.166666666666664</v>
      </c>
      <c r="S902" t="str">
        <f>LEFT(P902,SEARCH("/",P902,1)-1)</f>
        <v>food</v>
      </c>
      <c r="T902" t="str">
        <f>RIGHT(P902,(LEN(P902)-SEARCH("/",P902)))</f>
        <v>food trucks</v>
      </c>
      <c r="Y902">
        <f t="shared" si="32"/>
        <v>5</v>
      </c>
      <c r="Z902">
        <f t="shared" si="33"/>
        <v>16</v>
      </c>
    </row>
    <row r="903" spans="1:26" ht="43.2" x14ac:dyDescent="0.3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 s="11">
        <f>(((I903/60)/60)/24)+DATE(1970,1,1)+(-8/24)</f>
        <v>42484.582638888889</v>
      </c>
      <c r="K903">
        <v>1459716480</v>
      </c>
      <c r="L903" s="11">
        <f>(((K903/60)/60)/24)+DATE(1970,1,1)+(-8/24)</f>
        <v>42463.533333333333</v>
      </c>
      <c r="M903" t="b">
        <v>0</v>
      </c>
      <c r="N903">
        <v>1</v>
      </c>
      <c r="O903" t="b">
        <v>0</v>
      </c>
      <c r="P903" t="s">
        <v>8287</v>
      </c>
      <c r="Q903" s="6">
        <f>E903/D903</f>
        <v>8.5714285714285719E-3</v>
      </c>
      <c r="R903" s="7">
        <f>IFERROR(E903/N903,"N/A")</f>
        <v>15</v>
      </c>
      <c r="S903" t="str">
        <f>LEFT(P903,SEARCH("/",P903,1)-1)</f>
        <v>publishing</v>
      </c>
      <c r="T903" t="str">
        <f>RIGHT(P903,(LEN(P903)-SEARCH("/",P903)))</f>
        <v>translations</v>
      </c>
      <c r="Y903">
        <f t="shared" si="32"/>
        <v>11</v>
      </c>
      <c r="Z903">
        <f t="shared" si="33"/>
        <v>23</v>
      </c>
    </row>
    <row r="904" spans="1:26" ht="57.6" x14ac:dyDescent="0.3">
      <c r="A904">
        <v>2906</v>
      </c>
      <c r="B904" s="3" t="s">
        <v>2906</v>
      </c>
      <c r="C904" s="3" t="s">
        <v>7016</v>
      </c>
      <c r="D904">
        <v>6000</v>
      </c>
      <c r="E904">
        <v>565</v>
      </c>
      <c r="F904" t="s">
        <v>8221</v>
      </c>
      <c r="G904" t="s">
        <v>8224</v>
      </c>
      <c r="H904" t="s">
        <v>8246</v>
      </c>
      <c r="I904">
        <v>1438390800</v>
      </c>
      <c r="J904" s="11">
        <f>(((I904/60)/60)/24)+DATE(1970,1,1)+(-8/24)</f>
        <v>42216.708333333336</v>
      </c>
      <c r="K904">
        <v>1436888066</v>
      </c>
      <c r="L904" s="11">
        <f>(((K904/60)/60)/24)+DATE(1970,1,1)+(-8/24)</f>
        <v>42199.315578703703</v>
      </c>
      <c r="M904" t="b">
        <v>0</v>
      </c>
      <c r="N904">
        <v>7</v>
      </c>
      <c r="O904" t="b">
        <v>0</v>
      </c>
      <c r="P904" t="s">
        <v>8271</v>
      </c>
      <c r="Q904" s="6">
        <f>E904/D904</f>
        <v>9.4166666666666662E-2</v>
      </c>
      <c r="R904" s="7">
        <f>IFERROR(E904/N904,"N/A")</f>
        <v>80.714285714285708</v>
      </c>
      <c r="S904" t="str">
        <f>LEFT(P904,SEARCH("/",P904,1)-1)</f>
        <v>theater</v>
      </c>
      <c r="T904" t="str">
        <f>RIGHT(P904,(LEN(P904)-SEARCH("/",P904)))</f>
        <v>plays</v>
      </c>
      <c r="Y904">
        <f t="shared" si="32"/>
        <v>8</v>
      </c>
      <c r="Z904">
        <f t="shared" si="33"/>
        <v>13</v>
      </c>
    </row>
    <row r="905" spans="1:26" ht="57.6" x14ac:dyDescent="0.3">
      <c r="A905">
        <v>432</v>
      </c>
      <c r="B905" s="3" t="s">
        <v>433</v>
      </c>
      <c r="C905" s="3" t="s">
        <v>4542</v>
      </c>
      <c r="D905">
        <v>6000</v>
      </c>
      <c r="E905">
        <v>570</v>
      </c>
      <c r="F905" t="s">
        <v>8221</v>
      </c>
      <c r="G905" t="s">
        <v>8224</v>
      </c>
      <c r="H905" t="s">
        <v>8246</v>
      </c>
      <c r="I905">
        <v>1445448381</v>
      </c>
      <c r="J905" s="11">
        <f>(((I905/60)/60)/24)+DATE(1970,1,1)+(-8/24)</f>
        <v>42298.39329861111</v>
      </c>
      <c r="K905">
        <v>1440264381</v>
      </c>
      <c r="L905" s="11">
        <f>(((K905/60)/60)/24)+DATE(1970,1,1)+(-8/24)</f>
        <v>42238.39329861111</v>
      </c>
      <c r="M905" t="b">
        <v>0</v>
      </c>
      <c r="N905">
        <v>8</v>
      </c>
      <c r="O905" t="b">
        <v>0</v>
      </c>
      <c r="P905" t="s">
        <v>8270</v>
      </c>
      <c r="Q905" s="6">
        <f>E905/D905</f>
        <v>9.5000000000000001E-2</v>
      </c>
      <c r="R905" s="7">
        <f>IFERROR(E905/N905,"N/A")</f>
        <v>71.25</v>
      </c>
      <c r="S905" t="str">
        <f>LEFT(P905,SEARCH("/",P905,1)-1)</f>
        <v>film &amp; video</v>
      </c>
      <c r="T905" t="str">
        <f>RIGHT(P905,(LEN(P905)-SEARCH("/",P905)))</f>
        <v>animation</v>
      </c>
      <c r="Y905">
        <f t="shared" si="32"/>
        <v>13</v>
      </c>
      <c r="Z905">
        <f t="shared" si="33"/>
        <v>22</v>
      </c>
    </row>
    <row r="906" spans="1:26" ht="43.2" x14ac:dyDescent="0.3">
      <c r="A906">
        <v>2877</v>
      </c>
      <c r="B906" s="3" t="s">
        <v>2877</v>
      </c>
      <c r="C906" s="3" t="s">
        <v>6987</v>
      </c>
      <c r="D906">
        <v>6000</v>
      </c>
      <c r="E906">
        <v>650</v>
      </c>
      <c r="F906" t="s">
        <v>8221</v>
      </c>
      <c r="G906" t="s">
        <v>8224</v>
      </c>
      <c r="H906" t="s">
        <v>8246</v>
      </c>
      <c r="I906">
        <v>1480525200</v>
      </c>
      <c r="J906" s="11">
        <f>(((I906/60)/60)/24)+DATE(1970,1,1)+(-8/24)</f>
        <v>42704.374999999993</v>
      </c>
      <c r="K906">
        <v>1477781724</v>
      </c>
      <c r="L906" s="11">
        <f>(((K906/60)/60)/24)+DATE(1970,1,1)+(-8/24)</f>
        <v>42672.621805555551</v>
      </c>
      <c r="M906" t="b">
        <v>0</v>
      </c>
      <c r="N906">
        <v>6</v>
      </c>
      <c r="O906" t="b">
        <v>0</v>
      </c>
      <c r="P906" t="s">
        <v>8271</v>
      </c>
      <c r="Q906" s="6">
        <f>E906/D906</f>
        <v>0.10833333333333334</v>
      </c>
      <c r="R906" s="7">
        <f>IFERROR(E906/N906,"N/A")</f>
        <v>108.33333333333333</v>
      </c>
      <c r="S906" t="str">
        <f>LEFT(P906,SEARCH("/",P906,1)-1)</f>
        <v>theater</v>
      </c>
      <c r="T906" t="str">
        <f>RIGHT(P906,(LEN(P906)-SEARCH("/",P906)))</f>
        <v>plays</v>
      </c>
      <c r="Y906">
        <f t="shared" si="32"/>
        <v>8</v>
      </c>
      <c r="Z906">
        <f t="shared" si="33"/>
        <v>13</v>
      </c>
    </row>
    <row r="907" spans="1:26" ht="43.2" x14ac:dyDescent="0.3">
      <c r="A907">
        <v>675</v>
      </c>
      <c r="B907" s="3" t="s">
        <v>676</v>
      </c>
      <c r="C907" s="3" t="s">
        <v>4785</v>
      </c>
      <c r="D907">
        <v>6000</v>
      </c>
      <c r="E907">
        <v>891</v>
      </c>
      <c r="F907" t="s">
        <v>8221</v>
      </c>
      <c r="G907" t="s">
        <v>8224</v>
      </c>
      <c r="H907" t="s">
        <v>8246</v>
      </c>
      <c r="I907">
        <v>1420095540</v>
      </c>
      <c r="J907" s="11">
        <f>(((I907/60)/60)/24)+DATE(1970,1,1)+(-8/24)</f>
        <v>42004.957638888889</v>
      </c>
      <c r="K907">
        <v>1417558804</v>
      </c>
      <c r="L907" s="11">
        <f>(((K907/60)/60)/24)+DATE(1970,1,1)+(-8/24)</f>
        <v>41975.597268518519</v>
      </c>
      <c r="M907" t="b">
        <v>0</v>
      </c>
      <c r="N907">
        <v>26</v>
      </c>
      <c r="O907" t="b">
        <v>0</v>
      </c>
      <c r="P907" t="s">
        <v>8273</v>
      </c>
      <c r="Q907" s="6">
        <f>E907/D907</f>
        <v>0.14849999999999999</v>
      </c>
      <c r="R907" s="7">
        <f>IFERROR(E907/N907,"N/A")</f>
        <v>34.269230769230766</v>
      </c>
      <c r="S907" t="str">
        <f>LEFT(P907,SEARCH("/",P907,1)-1)</f>
        <v>technology</v>
      </c>
      <c r="T907" t="str">
        <f>RIGHT(P907,(LEN(P907)-SEARCH("/",P907)))</f>
        <v>wearables</v>
      </c>
      <c r="Y907">
        <f t="shared" si="32"/>
        <v>11</v>
      </c>
      <c r="Z907">
        <f t="shared" si="33"/>
        <v>20</v>
      </c>
    </row>
    <row r="908" spans="1:26" ht="57.6" x14ac:dyDescent="0.3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 s="11">
        <f>(((I908/60)/60)/24)+DATE(1970,1,1)+(-8/24)</f>
        <v>42438.381481481476</v>
      </c>
      <c r="K908">
        <v>1454951360</v>
      </c>
      <c r="L908" s="11">
        <f>(((K908/60)/60)/24)+DATE(1970,1,1)+(-8/24)</f>
        <v>42408.381481481476</v>
      </c>
      <c r="M908" t="b">
        <v>0</v>
      </c>
      <c r="N908">
        <v>6</v>
      </c>
      <c r="O908" t="b">
        <v>0</v>
      </c>
      <c r="P908" t="s">
        <v>8301</v>
      </c>
      <c r="Q908" s="6">
        <f>E908/D908</f>
        <v>8.8333333333333337E-3</v>
      </c>
      <c r="R908" s="7">
        <f>IFERROR(E908/N908,"N/A")</f>
        <v>17.666666666666668</v>
      </c>
      <c r="S908" t="str">
        <f>LEFT(P908,SEARCH("/",P908,1)-1)</f>
        <v>technology</v>
      </c>
      <c r="T908" t="str">
        <f>RIGHT(P908,(LEN(P908)-SEARCH("/",P908)))</f>
        <v>space exploration</v>
      </c>
      <c r="Y908">
        <f t="shared" si="32"/>
        <v>11</v>
      </c>
      <c r="Z908">
        <f t="shared" si="33"/>
        <v>28</v>
      </c>
    </row>
    <row r="909" spans="1:26" ht="43.2" x14ac:dyDescent="0.3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 s="11">
        <f>(((I909/60)/60)/24)+DATE(1970,1,1)+(-8/24)</f>
        <v>41982.825520833336</v>
      </c>
      <c r="K909">
        <v>1415591325</v>
      </c>
      <c r="L909" s="11">
        <f>(((K909/60)/60)/24)+DATE(1970,1,1)+(-8/24)</f>
        <v>41952.825520833336</v>
      </c>
      <c r="M909" t="b">
        <v>0</v>
      </c>
      <c r="N909">
        <v>11</v>
      </c>
      <c r="O909" t="b">
        <v>0</v>
      </c>
      <c r="P909" t="s">
        <v>8301</v>
      </c>
      <c r="Q909" s="6">
        <f>E909/D909</f>
        <v>8.8500000000000002E-3</v>
      </c>
      <c r="R909" s="7">
        <f>IFERROR(E909/N909,"N/A")</f>
        <v>80.454545454545453</v>
      </c>
      <c r="S909" t="str">
        <f>LEFT(P909,SEARCH("/",P909,1)-1)</f>
        <v>technology</v>
      </c>
      <c r="T909" t="str">
        <f>RIGHT(P909,(LEN(P909)-SEARCH("/",P909)))</f>
        <v>space exploration</v>
      </c>
      <c r="Y909">
        <f t="shared" si="32"/>
        <v>11</v>
      </c>
      <c r="Z909">
        <f t="shared" si="33"/>
        <v>28</v>
      </c>
    </row>
    <row r="910" spans="1:26" ht="43.2" x14ac:dyDescent="0.3">
      <c r="A910">
        <v>3860</v>
      </c>
      <c r="B910" s="3" t="s">
        <v>3857</v>
      </c>
      <c r="C910" s="3" t="s">
        <v>7969</v>
      </c>
      <c r="D910">
        <v>6000</v>
      </c>
      <c r="E910">
        <v>1060</v>
      </c>
      <c r="F910" t="s">
        <v>8221</v>
      </c>
      <c r="G910" t="s">
        <v>8224</v>
      </c>
      <c r="H910" t="s">
        <v>8246</v>
      </c>
      <c r="I910">
        <v>1407858710</v>
      </c>
      <c r="J910" s="11">
        <f>(((I910/60)/60)/24)+DATE(1970,1,1)+(-8/24)</f>
        <v>41863.327662037031</v>
      </c>
      <c r="K910">
        <v>1405266710</v>
      </c>
      <c r="L910" s="11">
        <f>(((K910/60)/60)/24)+DATE(1970,1,1)+(-8/24)</f>
        <v>41833.327662037031</v>
      </c>
      <c r="M910" t="b">
        <v>0</v>
      </c>
      <c r="N910">
        <v>13</v>
      </c>
      <c r="O910" t="b">
        <v>0</v>
      </c>
      <c r="P910" t="s">
        <v>8271</v>
      </c>
      <c r="Q910" s="6">
        <f>E910/D910</f>
        <v>0.17666666666666667</v>
      </c>
      <c r="R910" s="7">
        <f>IFERROR(E910/N910,"N/A")</f>
        <v>81.538461538461533</v>
      </c>
      <c r="S910" t="str">
        <f>LEFT(P910,SEARCH("/",P910,1)-1)</f>
        <v>theater</v>
      </c>
      <c r="T910" t="str">
        <f>RIGHT(P910,(LEN(P910)-SEARCH("/",P910)))</f>
        <v>plays</v>
      </c>
      <c r="Y910">
        <f t="shared" si="32"/>
        <v>8</v>
      </c>
      <c r="Z910">
        <f t="shared" si="33"/>
        <v>13</v>
      </c>
    </row>
    <row r="911" spans="1:26" ht="28.8" x14ac:dyDescent="0.3">
      <c r="A911">
        <v>200</v>
      </c>
      <c r="B911" s="3" t="s">
        <v>202</v>
      </c>
      <c r="C911" s="3" t="s">
        <v>4310</v>
      </c>
      <c r="D911">
        <v>6000</v>
      </c>
      <c r="E911">
        <v>1571.55</v>
      </c>
      <c r="F911" t="s">
        <v>8221</v>
      </c>
      <c r="G911" t="s">
        <v>8224</v>
      </c>
      <c r="H911" t="s">
        <v>8246</v>
      </c>
      <c r="I911">
        <v>1410746403</v>
      </c>
      <c r="J911" s="11">
        <f>(((I911/60)/60)/24)+DATE(1970,1,1)+(-8/24)</f>
        <v>41896.750034722223</v>
      </c>
      <c r="K911">
        <v>1408154403</v>
      </c>
      <c r="L911" s="11">
        <f>(((K911/60)/60)/24)+DATE(1970,1,1)+(-8/24)</f>
        <v>41866.750034722223</v>
      </c>
      <c r="M911" t="b">
        <v>0</v>
      </c>
      <c r="N911">
        <v>18</v>
      </c>
      <c r="O911" t="b">
        <v>0</v>
      </c>
      <c r="P911" t="s">
        <v>8268</v>
      </c>
      <c r="Q911" s="6">
        <f>E911/D911</f>
        <v>0.26192500000000002</v>
      </c>
      <c r="R911" s="7">
        <f>IFERROR(E911/N911,"N/A")</f>
        <v>87.308333333333337</v>
      </c>
      <c r="S911" t="str">
        <f>LEFT(P911,SEARCH("/",P911,1)-1)</f>
        <v>film &amp; video</v>
      </c>
      <c r="T911" t="str">
        <f>RIGHT(P911,(LEN(P911)-SEARCH("/",P911)))</f>
        <v>drama</v>
      </c>
      <c r="Y911">
        <f t="shared" si="32"/>
        <v>13</v>
      </c>
      <c r="Z911">
        <f t="shared" si="33"/>
        <v>18</v>
      </c>
    </row>
    <row r="912" spans="1:26" ht="57.6" x14ac:dyDescent="0.3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 s="11">
        <f>(((I912/60)/60)/24)+DATE(1970,1,1)+(-8/24)</f>
        <v>41015.333333333328</v>
      </c>
      <c r="K912">
        <v>1331982127</v>
      </c>
      <c r="L912" s="11">
        <f>(((K912/60)/60)/24)+DATE(1970,1,1)+(-8/24)</f>
        <v>40985.126469907402</v>
      </c>
      <c r="M912" t="b">
        <v>0</v>
      </c>
      <c r="N912">
        <v>1</v>
      </c>
      <c r="O912" t="b">
        <v>0</v>
      </c>
      <c r="P912" t="s">
        <v>8286</v>
      </c>
      <c r="Q912" s="6">
        <f>E912/D912</f>
        <v>9.0909090909090905E-3</v>
      </c>
      <c r="R912" s="7">
        <f>IFERROR(E912/N912,"N/A")</f>
        <v>25</v>
      </c>
      <c r="S912" t="str">
        <f>LEFT(P912,SEARCH("/",P912,1)-1)</f>
        <v>music</v>
      </c>
      <c r="T912" t="str">
        <f>RIGHT(P912,(LEN(P912)-SEARCH("/",P912)))</f>
        <v>world music</v>
      </c>
      <c r="Y912">
        <f t="shared" si="32"/>
        <v>6</v>
      </c>
      <c r="Z912">
        <f t="shared" si="33"/>
        <v>17</v>
      </c>
    </row>
    <row r="913" spans="1:26" ht="43.2" x14ac:dyDescent="0.3">
      <c r="A913">
        <v>2682</v>
      </c>
      <c r="B913" s="3" t="s">
        <v>2682</v>
      </c>
      <c r="C913" s="3" t="s">
        <v>6792</v>
      </c>
      <c r="D913">
        <v>6000</v>
      </c>
      <c r="E913">
        <v>1698</v>
      </c>
      <c r="F913" t="s">
        <v>8221</v>
      </c>
      <c r="G913" t="s">
        <v>8224</v>
      </c>
      <c r="H913" t="s">
        <v>8246</v>
      </c>
      <c r="I913">
        <v>1416635940</v>
      </c>
      <c r="J913" s="11">
        <f>(((I913/60)/60)/24)+DATE(1970,1,1)+(-8/24)</f>
        <v>41964.915972222218</v>
      </c>
      <c r="K913">
        <v>1413838540</v>
      </c>
      <c r="L913" s="11">
        <f>(((K913/60)/60)/24)+DATE(1970,1,1)+(-8/24)</f>
        <v>41932.538657407407</v>
      </c>
      <c r="M913" t="b">
        <v>0</v>
      </c>
      <c r="N913">
        <v>20</v>
      </c>
      <c r="O913" t="b">
        <v>0</v>
      </c>
      <c r="P913" t="s">
        <v>8284</v>
      </c>
      <c r="Q913" s="6">
        <f>E913/D913</f>
        <v>0.28299999999999997</v>
      </c>
      <c r="R913" s="7">
        <f>IFERROR(E913/N913,"N/A")</f>
        <v>84.9</v>
      </c>
      <c r="S913" t="str">
        <f>LEFT(P913,SEARCH("/",P913,1)-1)</f>
        <v>food</v>
      </c>
      <c r="T913" t="str">
        <f>RIGHT(P913,(LEN(P913)-SEARCH("/",P913)))</f>
        <v>food trucks</v>
      </c>
      <c r="Y913">
        <f t="shared" si="32"/>
        <v>5</v>
      </c>
      <c r="Z913">
        <f t="shared" si="33"/>
        <v>16</v>
      </c>
    </row>
    <row r="914" spans="1:26" ht="43.2" x14ac:dyDescent="0.3">
      <c r="A914">
        <v>892</v>
      </c>
      <c r="B914" s="3" t="s">
        <v>893</v>
      </c>
      <c r="C914" s="3" t="s">
        <v>5002</v>
      </c>
      <c r="D914">
        <v>6000</v>
      </c>
      <c r="E914">
        <v>2445</v>
      </c>
      <c r="F914" t="s">
        <v>8221</v>
      </c>
      <c r="G914" t="s">
        <v>8224</v>
      </c>
      <c r="H914" t="s">
        <v>8246</v>
      </c>
      <c r="I914">
        <v>1280635200</v>
      </c>
      <c r="J914" s="11">
        <f>(((I914/60)/60)/24)+DATE(1970,1,1)+(-8/24)</f>
        <v>40390.833333333328</v>
      </c>
      <c r="K914">
        <v>1273121283</v>
      </c>
      <c r="L914" s="11">
        <f>(((K914/60)/60)/24)+DATE(1970,1,1)+(-8/24)</f>
        <v>40303.866701388884</v>
      </c>
      <c r="M914" t="b">
        <v>0</v>
      </c>
      <c r="N914">
        <v>17</v>
      </c>
      <c r="O914" t="b">
        <v>0</v>
      </c>
      <c r="P914" t="s">
        <v>8279</v>
      </c>
      <c r="Q914" s="6">
        <f>E914/D914</f>
        <v>0.40749999999999997</v>
      </c>
      <c r="R914" s="7">
        <f>IFERROR(E914/N914,"N/A")</f>
        <v>143.8235294117647</v>
      </c>
      <c r="S914" t="str">
        <f>LEFT(P914,SEARCH("/",P914,1)-1)</f>
        <v>music</v>
      </c>
      <c r="T914" t="str">
        <f>RIGHT(P914,(LEN(P914)-SEARCH("/",P914)))</f>
        <v>indie rock</v>
      </c>
      <c r="Y914">
        <f t="shared" si="32"/>
        <v>6</v>
      </c>
      <c r="Z914">
        <f t="shared" si="33"/>
        <v>16</v>
      </c>
    </row>
    <row r="915" spans="1:26" ht="43.2" x14ac:dyDescent="0.3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 s="11">
        <f>(((I915/60)/60)/24)+DATE(1970,1,1)+(-8/24)</f>
        <v>41997.999999999993</v>
      </c>
      <c r="K915">
        <v>1416888470</v>
      </c>
      <c r="L915" s="11">
        <f>(((K915/60)/60)/24)+DATE(1970,1,1)+(-8/24)</f>
        <v>41967.838773148142</v>
      </c>
      <c r="M915" t="b">
        <v>0</v>
      </c>
      <c r="N915">
        <v>6</v>
      </c>
      <c r="O915" t="b">
        <v>0</v>
      </c>
      <c r="P915" t="s">
        <v>8267</v>
      </c>
      <c r="Q915" s="6">
        <f>E915/D915</f>
        <v>9.1999999999999998E-3</v>
      </c>
      <c r="R915" s="7">
        <f>IFERROR(E915/N915,"N/A")</f>
        <v>15.333333333333334</v>
      </c>
      <c r="S915" t="str">
        <f>LEFT(P915,SEARCH("/",P915,1)-1)</f>
        <v>film &amp; video</v>
      </c>
      <c r="T915" t="str">
        <f>RIGHT(P915,(LEN(P915)-SEARCH("/",P915)))</f>
        <v>science fiction</v>
      </c>
      <c r="Y915">
        <f t="shared" si="32"/>
        <v>13</v>
      </c>
      <c r="Z915">
        <f t="shared" si="33"/>
        <v>28</v>
      </c>
    </row>
    <row r="916" spans="1:26" ht="43.2" x14ac:dyDescent="0.3">
      <c r="A916">
        <v>4036</v>
      </c>
      <c r="B916" s="3" t="s">
        <v>4032</v>
      </c>
      <c r="C916" s="3" t="s">
        <v>7438</v>
      </c>
      <c r="D916">
        <v>6000</v>
      </c>
      <c r="E916">
        <v>2823</v>
      </c>
      <c r="F916" t="s">
        <v>8221</v>
      </c>
      <c r="G916" t="s">
        <v>8224</v>
      </c>
      <c r="H916" t="s">
        <v>8246</v>
      </c>
      <c r="I916">
        <v>1404253800</v>
      </c>
      <c r="J916" s="11">
        <f>(((I916/60)/60)/24)+DATE(1970,1,1)+(-8/24)</f>
        <v>41821.604166666664</v>
      </c>
      <c r="K916">
        <v>1402784964</v>
      </c>
      <c r="L916" s="11">
        <f>(((K916/60)/60)/24)+DATE(1970,1,1)+(-8/24)</f>
        <v>41804.603749999995</v>
      </c>
      <c r="M916" t="b">
        <v>0</v>
      </c>
      <c r="N916">
        <v>17</v>
      </c>
      <c r="O916" t="b">
        <v>0</v>
      </c>
      <c r="P916" t="s">
        <v>8271</v>
      </c>
      <c r="Q916" s="6">
        <f>E916/D916</f>
        <v>0.47049999999999997</v>
      </c>
      <c r="R916" s="7">
        <f>IFERROR(E916/N916,"N/A")</f>
        <v>166.05882352941177</v>
      </c>
      <c r="S916" t="str">
        <f>LEFT(P916,SEARCH("/",P916,1)-1)</f>
        <v>theater</v>
      </c>
      <c r="T916" t="str">
        <f>RIGHT(P916,(LEN(P916)-SEARCH("/",P916)))</f>
        <v>plays</v>
      </c>
      <c r="Y916">
        <f t="shared" si="32"/>
        <v>8</v>
      </c>
      <c r="Z916">
        <f t="shared" si="33"/>
        <v>13</v>
      </c>
    </row>
    <row r="917" spans="1:26" ht="57.6" x14ac:dyDescent="0.3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 s="11">
        <f>(((I917/60)/60)/24)+DATE(1970,1,1)+(-8/24)</f>
        <v>42832.343784722216</v>
      </c>
      <c r="K917">
        <v>1488993303</v>
      </c>
      <c r="L917" s="11">
        <f>(((K917/60)/60)/24)+DATE(1970,1,1)+(-8/24)</f>
        <v>42802.385451388887</v>
      </c>
      <c r="M917" t="b">
        <v>0</v>
      </c>
      <c r="N917">
        <v>4</v>
      </c>
      <c r="O917" t="b">
        <v>0</v>
      </c>
      <c r="P917" t="s">
        <v>8271</v>
      </c>
      <c r="Q917" s="6">
        <f>E917/D917</f>
        <v>9.5999999999999992E-3</v>
      </c>
      <c r="R917" s="7">
        <f>IFERROR(E917/N917,"N/A")</f>
        <v>24</v>
      </c>
      <c r="S917" t="str">
        <f>LEFT(P917,SEARCH("/",P917,1)-1)</f>
        <v>theater</v>
      </c>
      <c r="T917" t="str">
        <f>RIGHT(P917,(LEN(P917)-SEARCH("/",P917)))</f>
        <v>plays</v>
      </c>
      <c r="Y917">
        <f t="shared" si="32"/>
        <v>8</v>
      </c>
      <c r="Z917">
        <f t="shared" si="33"/>
        <v>13</v>
      </c>
    </row>
    <row r="918" spans="1:26" ht="57.6" x14ac:dyDescent="0.3">
      <c r="A918">
        <v>3797</v>
      </c>
      <c r="B918" s="3" t="s">
        <v>3794</v>
      </c>
      <c r="C918" s="3" t="s">
        <v>7907</v>
      </c>
      <c r="D918">
        <v>6000</v>
      </c>
      <c r="E918">
        <v>5380</v>
      </c>
      <c r="F918" t="s">
        <v>8221</v>
      </c>
      <c r="G918" t="s">
        <v>8224</v>
      </c>
      <c r="H918" t="s">
        <v>8246</v>
      </c>
      <c r="I918">
        <v>1429564165</v>
      </c>
      <c r="J918" s="11">
        <f>(((I918/60)/60)/24)+DATE(1970,1,1)+(-8/24)</f>
        <v>42114.548206018517</v>
      </c>
      <c r="K918">
        <v>1426972165</v>
      </c>
      <c r="L918" s="11">
        <f>(((K918/60)/60)/24)+DATE(1970,1,1)+(-8/24)</f>
        <v>42084.548206018517</v>
      </c>
      <c r="M918" t="b">
        <v>0</v>
      </c>
      <c r="N918">
        <v>37</v>
      </c>
      <c r="O918" t="b">
        <v>0</v>
      </c>
      <c r="P918" t="s">
        <v>8305</v>
      </c>
      <c r="Q918" s="6">
        <f>E918/D918</f>
        <v>0.89666666666666661</v>
      </c>
      <c r="R918" s="7">
        <f>IFERROR(E918/N918,"N/A")</f>
        <v>145.40540540540542</v>
      </c>
      <c r="S918" t="str">
        <f>LEFT(P918,SEARCH("/",P918,1)-1)</f>
        <v>theater</v>
      </c>
      <c r="T918" t="str">
        <f>RIGHT(P918,(LEN(P918)-SEARCH("/",P918)))</f>
        <v>musical</v>
      </c>
      <c r="Y918">
        <f t="shared" si="32"/>
        <v>8</v>
      </c>
      <c r="Z918">
        <f t="shared" si="33"/>
        <v>15</v>
      </c>
    </row>
    <row r="919" spans="1:26" ht="43.2" x14ac:dyDescent="0.3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 s="11">
        <f>(((I919/60)/60)/24)+DATE(1970,1,1)+(-8/24)</f>
        <v>42170.587731481479</v>
      </c>
      <c r="K919">
        <v>1431813980</v>
      </c>
      <c r="L919" s="11">
        <f>(((K919/60)/60)/24)+DATE(1970,1,1)+(-8/24)</f>
        <v>42140.587731481479</v>
      </c>
      <c r="M919" t="b">
        <v>0</v>
      </c>
      <c r="N919">
        <v>5</v>
      </c>
      <c r="O919" t="b">
        <v>0</v>
      </c>
      <c r="P919" t="s">
        <v>8272</v>
      </c>
      <c r="Q919" s="6">
        <f>E919/D919</f>
        <v>9.7400000000000004E-3</v>
      </c>
      <c r="R919" s="7">
        <f>IFERROR(E919/N919,"N/A")</f>
        <v>292.2</v>
      </c>
      <c r="S919" t="str">
        <f>LEFT(P919,SEARCH("/",P919,1)-1)</f>
        <v>technology</v>
      </c>
      <c r="T919" t="str">
        <f>RIGHT(P919,(LEN(P919)-SEARCH("/",P919)))</f>
        <v>web</v>
      </c>
      <c r="Y919">
        <f t="shared" si="32"/>
        <v>11</v>
      </c>
      <c r="Z919">
        <f t="shared" si="33"/>
        <v>14</v>
      </c>
    </row>
    <row r="920" spans="1:26" ht="43.2" x14ac:dyDescent="0.3">
      <c r="A920">
        <v>4032</v>
      </c>
      <c r="B920" s="3" t="s">
        <v>4028</v>
      </c>
      <c r="C920" s="3" t="s">
        <v>8137</v>
      </c>
      <c r="D920">
        <v>6048</v>
      </c>
      <c r="E920">
        <v>413</v>
      </c>
      <c r="F920" t="s">
        <v>8221</v>
      </c>
      <c r="G920" t="s">
        <v>8224</v>
      </c>
      <c r="H920" t="s">
        <v>8246</v>
      </c>
      <c r="I920">
        <v>1450211116</v>
      </c>
      <c r="J920" s="11">
        <f>(((I920/60)/60)/24)+DATE(1970,1,1)+(-8/24)</f>
        <v>42353.517546296294</v>
      </c>
      <c r="K920">
        <v>1445023516</v>
      </c>
      <c r="L920" s="11">
        <f>(((K920/60)/60)/24)+DATE(1970,1,1)+(-8/24)</f>
        <v>42293.47587962963</v>
      </c>
      <c r="M920" t="b">
        <v>0</v>
      </c>
      <c r="N920">
        <v>7</v>
      </c>
      <c r="O920" t="b">
        <v>0</v>
      </c>
      <c r="P920" t="s">
        <v>8271</v>
      </c>
      <c r="Q920" s="6">
        <f>E920/D920</f>
        <v>6.8287037037037035E-2</v>
      </c>
      <c r="R920" s="7">
        <f>IFERROR(E920/N920,"N/A")</f>
        <v>59</v>
      </c>
      <c r="S920" t="str">
        <f>LEFT(P920,SEARCH("/",P920,1)-1)</f>
        <v>theater</v>
      </c>
      <c r="T920" t="str">
        <f>RIGHT(P920,(LEN(P920)-SEARCH("/",P920)))</f>
        <v>plays</v>
      </c>
      <c r="Y920">
        <f t="shared" si="32"/>
        <v>8</v>
      </c>
      <c r="Z920">
        <f t="shared" si="33"/>
        <v>13</v>
      </c>
    </row>
    <row r="921" spans="1:26" ht="28.8" x14ac:dyDescent="0.3">
      <c r="A921">
        <v>212</v>
      </c>
      <c r="B921" s="3" t="s">
        <v>214</v>
      </c>
      <c r="C921" s="3" t="s">
        <v>4322</v>
      </c>
      <c r="D921">
        <v>6300</v>
      </c>
      <c r="E921">
        <v>1</v>
      </c>
      <c r="F921" t="s">
        <v>8221</v>
      </c>
      <c r="G921" t="s">
        <v>8224</v>
      </c>
      <c r="H921" t="s">
        <v>8246</v>
      </c>
      <c r="I921">
        <v>1460837320</v>
      </c>
      <c r="J921" s="11">
        <f>(((I921/60)/60)/24)+DATE(1970,1,1)+(-8/24)</f>
        <v>42476.506018518521</v>
      </c>
      <c r="K921">
        <v>1455656920</v>
      </c>
      <c r="L921" s="11">
        <f>(((K921/60)/60)/24)+DATE(1970,1,1)+(-8/24)</f>
        <v>42416.547685185178</v>
      </c>
      <c r="M921" t="b">
        <v>0</v>
      </c>
      <c r="N921">
        <v>1</v>
      </c>
      <c r="O921" t="b">
        <v>0</v>
      </c>
      <c r="P921" t="s">
        <v>8268</v>
      </c>
      <c r="Q921" s="6">
        <f>E921/D921</f>
        <v>1.5873015873015873E-4</v>
      </c>
      <c r="R921" s="7">
        <f>IFERROR(E921/N921,"N/A")</f>
        <v>1</v>
      </c>
      <c r="S921" t="str">
        <f>LEFT(P921,SEARCH("/",P921,1)-1)</f>
        <v>film &amp; video</v>
      </c>
      <c r="T921" t="str">
        <f>RIGHT(P921,(LEN(P921)-SEARCH("/",P921)))</f>
        <v>drama</v>
      </c>
      <c r="Y921">
        <f t="shared" si="32"/>
        <v>13</v>
      </c>
      <c r="Z921">
        <f t="shared" si="33"/>
        <v>18</v>
      </c>
    </row>
    <row r="922" spans="1:26" ht="57.6" x14ac:dyDescent="0.3">
      <c r="A922">
        <v>1419</v>
      </c>
      <c r="B922" s="3" t="s">
        <v>1420</v>
      </c>
      <c r="C922" s="3" t="s">
        <v>5529</v>
      </c>
      <c r="D922">
        <v>6300</v>
      </c>
      <c r="E922">
        <v>445</v>
      </c>
      <c r="F922" t="s">
        <v>8221</v>
      </c>
      <c r="G922" t="s">
        <v>8224</v>
      </c>
      <c r="H922" t="s">
        <v>8246</v>
      </c>
      <c r="I922">
        <v>1476010619</v>
      </c>
      <c r="J922" s="11">
        <f>(((I922/60)/60)/24)+DATE(1970,1,1)+(-8/24)</f>
        <v>42652.12290509259</v>
      </c>
      <c r="K922">
        <v>1473418619</v>
      </c>
      <c r="L922" s="11">
        <f>(((K922/60)/60)/24)+DATE(1970,1,1)+(-8/24)</f>
        <v>42622.12290509259</v>
      </c>
      <c r="M922" t="b">
        <v>0</v>
      </c>
      <c r="N922">
        <v>10</v>
      </c>
      <c r="O922" t="b">
        <v>0</v>
      </c>
      <c r="P922" t="s">
        <v>8287</v>
      </c>
      <c r="Q922" s="6">
        <f>E922/D922</f>
        <v>7.0634920634920634E-2</v>
      </c>
      <c r="R922" s="7">
        <f>IFERROR(E922/N922,"N/A")</f>
        <v>44.5</v>
      </c>
      <c r="S922" t="str">
        <f>LEFT(P922,SEARCH("/",P922,1)-1)</f>
        <v>publishing</v>
      </c>
      <c r="T922" t="str">
        <f>RIGHT(P922,(LEN(P922)-SEARCH("/",P922)))</f>
        <v>translations</v>
      </c>
      <c r="Y922">
        <f t="shared" si="32"/>
        <v>11</v>
      </c>
      <c r="Z922">
        <f t="shared" si="33"/>
        <v>23</v>
      </c>
    </row>
    <row r="923" spans="1:26" ht="57.6" x14ac:dyDescent="0.3">
      <c r="A923">
        <v>427</v>
      </c>
      <c r="B923" s="3" t="s">
        <v>428</v>
      </c>
      <c r="C923" s="3" t="s">
        <v>4537</v>
      </c>
      <c r="D923">
        <v>6500</v>
      </c>
      <c r="E923">
        <v>0</v>
      </c>
      <c r="F923" t="s">
        <v>8221</v>
      </c>
      <c r="G923" t="s">
        <v>8224</v>
      </c>
      <c r="H923" t="s">
        <v>8246</v>
      </c>
      <c r="I923">
        <v>1445540340</v>
      </c>
      <c r="J923" s="11">
        <f>(((I923/60)/60)/24)+DATE(1970,1,1)+(-8/24)</f>
        <v>42299.457638888889</v>
      </c>
      <c r="K923">
        <v>1444340940</v>
      </c>
      <c r="L923" s="11">
        <f>(((K923/60)/60)/24)+DATE(1970,1,1)+(-8/24)</f>
        <v>42285.575694444437</v>
      </c>
      <c r="M923" t="b">
        <v>0</v>
      </c>
      <c r="N923">
        <v>0</v>
      </c>
      <c r="O923" t="b">
        <v>0</v>
      </c>
      <c r="P923" t="s">
        <v>8270</v>
      </c>
      <c r="Q923" s="6">
        <f>E923/D923</f>
        <v>0</v>
      </c>
      <c r="R923" s="7" t="str">
        <f>IFERROR(E923/N923,"N/A")</f>
        <v>N/A</v>
      </c>
      <c r="S923" t="str">
        <f>LEFT(P923,SEARCH("/",P923,1)-1)</f>
        <v>film &amp; video</v>
      </c>
      <c r="T923" t="str">
        <f>RIGHT(P923,(LEN(P923)-SEARCH("/",P923)))</f>
        <v>animation</v>
      </c>
      <c r="Y923">
        <f t="shared" si="32"/>
        <v>13</v>
      </c>
      <c r="Z923">
        <f t="shared" si="33"/>
        <v>22</v>
      </c>
    </row>
    <row r="924" spans="1:26" ht="43.2" x14ac:dyDescent="0.3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 s="11">
        <f>(((I924/60)/60)/24)+DATE(1970,1,1)+(-8/24)</f>
        <v>41876.383541666662</v>
      </c>
      <c r="K924">
        <v>1405098738</v>
      </c>
      <c r="L924" s="11">
        <f>(((K924/60)/60)/24)+DATE(1970,1,1)+(-8/24)</f>
        <v>41831.383541666662</v>
      </c>
      <c r="M924" t="b">
        <v>0</v>
      </c>
      <c r="N924">
        <v>1</v>
      </c>
      <c r="O924" t="b">
        <v>0</v>
      </c>
      <c r="P924" t="s">
        <v>8272</v>
      </c>
      <c r="Q924" s="6">
        <f>E924/D924</f>
        <v>0.01</v>
      </c>
      <c r="R924" s="7">
        <f>IFERROR(E924/N924,"N/A")</f>
        <v>300</v>
      </c>
      <c r="S924" t="str">
        <f>LEFT(P924,SEARCH("/",P924,1)-1)</f>
        <v>technology</v>
      </c>
      <c r="T924" t="str">
        <f>RIGHT(P924,(LEN(P924)-SEARCH("/",P924)))</f>
        <v>web</v>
      </c>
      <c r="Y924">
        <f t="shared" si="32"/>
        <v>11</v>
      </c>
      <c r="Z924">
        <f t="shared" si="33"/>
        <v>14</v>
      </c>
    </row>
    <row r="925" spans="1:26" ht="57.6" x14ac:dyDescent="0.3">
      <c r="A925">
        <v>901</v>
      </c>
      <c r="B925" s="3" t="s">
        <v>902</v>
      </c>
      <c r="C925" s="3" t="s">
        <v>5011</v>
      </c>
      <c r="D925">
        <v>6500</v>
      </c>
      <c r="E925">
        <v>0</v>
      </c>
      <c r="F925" t="s">
        <v>8221</v>
      </c>
      <c r="G925" t="s">
        <v>8224</v>
      </c>
      <c r="H925" t="s">
        <v>8246</v>
      </c>
      <c r="I925">
        <v>1276024260</v>
      </c>
      <c r="J925" s="11">
        <f>(((I925/60)/60)/24)+DATE(1970,1,1)+(-8/24)</f>
        <v>40337.46597222222</v>
      </c>
      <c r="K925">
        <v>1272050914</v>
      </c>
      <c r="L925" s="11">
        <f>(((K925/60)/60)/24)+DATE(1970,1,1)+(-8/24)</f>
        <v>40291.478171296294</v>
      </c>
      <c r="M925" t="b">
        <v>0</v>
      </c>
      <c r="N925">
        <v>0</v>
      </c>
      <c r="O925" t="b">
        <v>0</v>
      </c>
      <c r="P925" t="s">
        <v>8278</v>
      </c>
      <c r="Q925" s="6">
        <f>E925/D925</f>
        <v>0</v>
      </c>
      <c r="R925" s="7" t="str">
        <f>IFERROR(E925/N925,"N/A")</f>
        <v>N/A</v>
      </c>
      <c r="S925" t="str">
        <f>LEFT(P925,SEARCH("/",P925,1)-1)</f>
        <v>music</v>
      </c>
      <c r="T925" t="str">
        <f>RIGHT(P925,(LEN(P925)-SEARCH("/",P925)))</f>
        <v>jazz</v>
      </c>
      <c r="Y925">
        <f t="shared" si="32"/>
        <v>6</v>
      </c>
      <c r="Z925">
        <f t="shared" si="33"/>
        <v>10</v>
      </c>
    </row>
    <row r="926" spans="1:26" ht="43.2" x14ac:dyDescent="0.3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 s="11">
        <f>(((I926/60)/60)/24)+DATE(1970,1,1)+(-8/24)</f>
        <v>42799.839490740742</v>
      </c>
      <c r="K926">
        <v>1486613332</v>
      </c>
      <c r="L926" s="11">
        <f>(((K926/60)/60)/24)+DATE(1970,1,1)+(-8/24)</f>
        <v>42774.839490740742</v>
      </c>
      <c r="M926" t="b">
        <v>0</v>
      </c>
      <c r="N926">
        <v>1</v>
      </c>
      <c r="O926" t="b">
        <v>0</v>
      </c>
      <c r="P926" t="s">
        <v>8281</v>
      </c>
      <c r="Q926" s="6">
        <f>E926/D926</f>
        <v>0.01</v>
      </c>
      <c r="R926" s="7">
        <f>IFERROR(E926/N926,"N/A")</f>
        <v>15</v>
      </c>
      <c r="S926" t="str">
        <f>LEFT(P926,SEARCH("/",P926,1)-1)</f>
        <v>journalism</v>
      </c>
      <c r="T926" t="str">
        <f>RIGHT(P926,(LEN(P926)-SEARCH("/",P926)))</f>
        <v>audio</v>
      </c>
      <c r="Y926">
        <f t="shared" si="32"/>
        <v>11</v>
      </c>
      <c r="Z926">
        <f t="shared" si="33"/>
        <v>16</v>
      </c>
    </row>
    <row r="927" spans="1:26" ht="43.2" x14ac:dyDescent="0.3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 s="11">
        <f>(((I927/60)/60)/24)+DATE(1970,1,1)+(-8/24)</f>
        <v>42109.579780092587</v>
      </c>
      <c r="K927">
        <v>1426542893</v>
      </c>
      <c r="L927" s="11">
        <f>(((K927/60)/60)/24)+DATE(1970,1,1)+(-8/24)</f>
        <v>42079.579780092587</v>
      </c>
      <c r="M927" t="b">
        <v>0</v>
      </c>
      <c r="N927">
        <v>1</v>
      </c>
      <c r="O927" t="b">
        <v>0</v>
      </c>
      <c r="P927" t="s">
        <v>8281</v>
      </c>
      <c r="Q927" s="6">
        <f>E927/D927</f>
        <v>0.01</v>
      </c>
      <c r="R927" s="7">
        <f>IFERROR(E927/N927,"N/A")</f>
        <v>50</v>
      </c>
      <c r="S927" t="str">
        <f>LEFT(P927,SEARCH("/",P927,1)-1)</f>
        <v>journalism</v>
      </c>
      <c r="T927" t="str">
        <f>RIGHT(P927,(LEN(P927)-SEARCH("/",P927)))</f>
        <v>audio</v>
      </c>
      <c r="Y927">
        <f t="shared" si="32"/>
        <v>11</v>
      </c>
      <c r="Z927">
        <f t="shared" si="33"/>
        <v>16</v>
      </c>
    </row>
    <row r="928" spans="1:26" ht="43.2" x14ac:dyDescent="0.3">
      <c r="A928">
        <v>1156</v>
      </c>
      <c r="B928" s="3" t="s">
        <v>1157</v>
      </c>
      <c r="C928" s="3" t="s">
        <v>5266</v>
      </c>
      <c r="D928">
        <v>6500</v>
      </c>
      <c r="E928">
        <v>0</v>
      </c>
      <c r="F928" t="s">
        <v>8221</v>
      </c>
      <c r="G928" t="s">
        <v>8224</v>
      </c>
      <c r="H928" t="s">
        <v>8246</v>
      </c>
      <c r="I928">
        <v>1424742162</v>
      </c>
      <c r="J928" s="11">
        <f>(((I928/60)/60)/24)+DATE(1970,1,1)+(-8/24)</f>
        <v>42058.737986111104</v>
      </c>
      <c r="K928">
        <v>1422150162</v>
      </c>
      <c r="L928" s="11">
        <f>(((K928/60)/60)/24)+DATE(1970,1,1)+(-8/24)</f>
        <v>42028.737986111104</v>
      </c>
      <c r="M928" t="b">
        <v>0</v>
      </c>
      <c r="N928">
        <v>0</v>
      </c>
      <c r="O928" t="b">
        <v>0</v>
      </c>
      <c r="P928" t="s">
        <v>8284</v>
      </c>
      <c r="Q928" s="6">
        <f>E928/D928</f>
        <v>0</v>
      </c>
      <c r="R928" s="7" t="str">
        <f>IFERROR(E928/N928,"N/A")</f>
        <v>N/A</v>
      </c>
      <c r="S928" t="str">
        <f>LEFT(P928,SEARCH("/",P928,1)-1)</f>
        <v>food</v>
      </c>
      <c r="T928" t="str">
        <f>RIGHT(P928,(LEN(P928)-SEARCH("/",P928)))</f>
        <v>food trucks</v>
      </c>
      <c r="Y928">
        <f t="shared" si="32"/>
        <v>5</v>
      </c>
      <c r="Z928">
        <f t="shared" si="33"/>
        <v>16</v>
      </c>
    </row>
    <row r="929" spans="1:26" ht="43.2" x14ac:dyDescent="0.3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 s="11">
        <f>(((I929/60)/60)/24)+DATE(1970,1,1)+(-8/24)</f>
        <v>42499.534722222219</v>
      </c>
      <c r="K929">
        <v>1457710589</v>
      </c>
      <c r="L929" s="11">
        <f>(((K929/60)/60)/24)+DATE(1970,1,1)+(-8/24)</f>
        <v>42440.317002314812</v>
      </c>
      <c r="M929" t="b">
        <v>0</v>
      </c>
      <c r="N929">
        <v>1</v>
      </c>
      <c r="O929" t="b">
        <v>0</v>
      </c>
      <c r="P929" t="s">
        <v>8284</v>
      </c>
      <c r="Q929" s="6">
        <f>E929/D929</f>
        <v>0.01</v>
      </c>
      <c r="R929" s="7">
        <f>IFERROR(E929/N929,"N/A")</f>
        <v>100</v>
      </c>
      <c r="S929" t="str">
        <f>LEFT(P929,SEARCH("/",P929,1)-1)</f>
        <v>food</v>
      </c>
      <c r="T929" t="str">
        <f>RIGHT(P929,(LEN(P929)-SEARCH("/",P929)))</f>
        <v>food trucks</v>
      </c>
      <c r="Y929">
        <f t="shared" si="32"/>
        <v>5</v>
      </c>
      <c r="Z929">
        <f t="shared" si="33"/>
        <v>16</v>
      </c>
    </row>
    <row r="930" spans="1:26" ht="43.2" x14ac:dyDescent="0.3">
      <c r="A930">
        <v>1997</v>
      </c>
      <c r="B930" s="3" t="s">
        <v>1998</v>
      </c>
      <c r="C930" s="3" t="s">
        <v>6107</v>
      </c>
      <c r="D930">
        <v>6500</v>
      </c>
      <c r="E930">
        <v>0</v>
      </c>
      <c r="F930" t="s">
        <v>8221</v>
      </c>
      <c r="G930" t="s">
        <v>8224</v>
      </c>
      <c r="H930" t="s">
        <v>8246</v>
      </c>
      <c r="I930">
        <v>1409091612</v>
      </c>
      <c r="J930" s="11">
        <f>(((I930/60)/60)/24)+DATE(1970,1,1)+(-8/24)</f>
        <v>41877.597361111111</v>
      </c>
      <c r="K930">
        <v>1406499612</v>
      </c>
      <c r="L930" s="11">
        <f>(((K930/60)/60)/24)+DATE(1970,1,1)+(-8/24)</f>
        <v>41847.597361111111</v>
      </c>
      <c r="M930" t="b">
        <v>0</v>
      </c>
      <c r="N930">
        <v>0</v>
      </c>
      <c r="O930" t="b">
        <v>0</v>
      </c>
      <c r="P930" t="s">
        <v>8296</v>
      </c>
      <c r="Q930" s="6">
        <f>E930/D930</f>
        <v>0</v>
      </c>
      <c r="R930" s="7" t="str">
        <f>IFERROR(E930/N930,"N/A")</f>
        <v>N/A</v>
      </c>
      <c r="S930" t="str">
        <f>LEFT(P930,SEARCH("/",P930,1)-1)</f>
        <v>photography</v>
      </c>
      <c r="T930" t="str">
        <f>RIGHT(P930,(LEN(P930)-SEARCH("/",P930)))</f>
        <v>people</v>
      </c>
      <c r="Y930">
        <f t="shared" si="32"/>
        <v>12</v>
      </c>
      <c r="Z930">
        <f t="shared" si="33"/>
        <v>18</v>
      </c>
    </row>
    <row r="931" spans="1:26" ht="43.2" x14ac:dyDescent="0.3">
      <c r="A931">
        <v>503</v>
      </c>
      <c r="B931" s="3" t="s">
        <v>504</v>
      </c>
      <c r="C931" s="3" t="s">
        <v>4613</v>
      </c>
      <c r="D931">
        <v>6500</v>
      </c>
      <c r="E931">
        <v>114</v>
      </c>
      <c r="F931" t="s">
        <v>8221</v>
      </c>
      <c r="G931" t="s">
        <v>8225</v>
      </c>
      <c r="H931" t="s">
        <v>8247</v>
      </c>
      <c r="I931">
        <v>1421498303</v>
      </c>
      <c r="J931" s="11">
        <f>(((I931/60)/60)/24)+DATE(1970,1,1)+(-8/24)</f>
        <v>42021.193321759252</v>
      </c>
      <c r="K931">
        <v>1418906303</v>
      </c>
      <c r="L931" s="11">
        <f>(((K931/60)/60)/24)+DATE(1970,1,1)+(-8/24)</f>
        <v>41991.193321759252</v>
      </c>
      <c r="M931" t="b">
        <v>0</v>
      </c>
      <c r="N931">
        <v>9</v>
      </c>
      <c r="O931" t="b">
        <v>0</v>
      </c>
      <c r="P931" t="s">
        <v>8270</v>
      </c>
      <c r="Q931" s="6">
        <f>E931/D931</f>
        <v>1.7538461538461537E-2</v>
      </c>
      <c r="R931" s="7">
        <f>IFERROR(E931/N931,"N/A")</f>
        <v>12.666666666666666</v>
      </c>
      <c r="S931" t="str">
        <f>LEFT(P931,SEARCH("/",P931,1)-1)</f>
        <v>film &amp; video</v>
      </c>
      <c r="T931" t="str">
        <f>RIGHT(P931,(LEN(P931)-SEARCH("/",P931)))</f>
        <v>animation</v>
      </c>
      <c r="Y931">
        <f t="shared" si="32"/>
        <v>13</v>
      </c>
      <c r="Z931">
        <f t="shared" si="33"/>
        <v>22</v>
      </c>
    </row>
    <row r="932" spans="1:26" ht="43.2" x14ac:dyDescent="0.3">
      <c r="A932">
        <v>905</v>
      </c>
      <c r="B932" s="3" t="s">
        <v>906</v>
      </c>
      <c r="C932" s="3" t="s">
        <v>5015</v>
      </c>
      <c r="D932">
        <v>6500</v>
      </c>
      <c r="E932">
        <v>196</v>
      </c>
      <c r="F932" t="s">
        <v>8221</v>
      </c>
      <c r="G932" t="s">
        <v>8224</v>
      </c>
      <c r="H932" t="s">
        <v>8246</v>
      </c>
      <c r="I932">
        <v>1295847926</v>
      </c>
      <c r="J932" s="11">
        <f>(((I932/60)/60)/24)+DATE(1970,1,1)+(-8/24)</f>
        <v>40566.906550925924</v>
      </c>
      <c r="K932">
        <v>1290663926</v>
      </c>
      <c r="L932" s="11">
        <f>(((K932/60)/60)/24)+DATE(1970,1,1)+(-8/24)</f>
        <v>40506.906550925924</v>
      </c>
      <c r="M932" t="b">
        <v>0</v>
      </c>
      <c r="N932">
        <v>6</v>
      </c>
      <c r="O932" t="b">
        <v>0</v>
      </c>
      <c r="P932" t="s">
        <v>8278</v>
      </c>
      <c r="Q932" s="6">
        <f>E932/D932</f>
        <v>3.0153846153846153E-2</v>
      </c>
      <c r="R932" s="7">
        <f>IFERROR(E932/N932,"N/A")</f>
        <v>32.666666666666664</v>
      </c>
      <c r="S932" t="str">
        <f>LEFT(P932,SEARCH("/",P932,1)-1)</f>
        <v>music</v>
      </c>
      <c r="T932" t="str">
        <f>RIGHT(P932,(LEN(P932)-SEARCH("/",P932)))</f>
        <v>jazz</v>
      </c>
      <c r="Y932">
        <f t="shared" si="32"/>
        <v>6</v>
      </c>
      <c r="Z932">
        <f t="shared" si="33"/>
        <v>10</v>
      </c>
    </row>
    <row r="933" spans="1:26" ht="57.6" x14ac:dyDescent="0.3">
      <c r="A933">
        <v>500</v>
      </c>
      <c r="B933" s="3" t="s">
        <v>501</v>
      </c>
      <c r="C933" s="3" t="s">
        <v>4610</v>
      </c>
      <c r="D933">
        <v>6500</v>
      </c>
      <c r="E933">
        <v>215</v>
      </c>
      <c r="F933" t="s">
        <v>8221</v>
      </c>
      <c r="G933" t="s">
        <v>8224</v>
      </c>
      <c r="H933" t="s">
        <v>8246</v>
      </c>
      <c r="I933">
        <v>1273356960</v>
      </c>
      <c r="J933" s="11">
        <f>(((I933/60)/60)/24)+DATE(1970,1,1)+(-8/24)</f>
        <v>40306.594444444439</v>
      </c>
      <c r="K933">
        <v>1268255751</v>
      </c>
      <c r="L933" s="11">
        <f>(((K933/60)/60)/24)+DATE(1970,1,1)+(-8/24)</f>
        <v>40247.552673611113</v>
      </c>
      <c r="M933" t="b">
        <v>0</v>
      </c>
      <c r="N933">
        <v>4</v>
      </c>
      <c r="O933" t="b">
        <v>0</v>
      </c>
      <c r="P933" t="s">
        <v>8270</v>
      </c>
      <c r="Q933" s="6">
        <f>E933/D933</f>
        <v>3.307692307692308E-2</v>
      </c>
      <c r="R933" s="7">
        <f>IFERROR(E933/N933,"N/A")</f>
        <v>53.75</v>
      </c>
      <c r="S933" t="str">
        <f>LEFT(P933,SEARCH("/",P933,1)-1)</f>
        <v>film &amp; video</v>
      </c>
      <c r="T933" t="str">
        <f>RIGHT(P933,(LEN(P933)-SEARCH("/",P933)))</f>
        <v>animation</v>
      </c>
      <c r="Y933">
        <f t="shared" si="32"/>
        <v>13</v>
      </c>
      <c r="Z933">
        <f t="shared" si="33"/>
        <v>22</v>
      </c>
    </row>
    <row r="934" spans="1:26" ht="43.2" x14ac:dyDescent="0.3">
      <c r="A934">
        <v>915</v>
      </c>
      <c r="B934" s="3" t="s">
        <v>916</v>
      </c>
      <c r="C934" s="3" t="s">
        <v>5025</v>
      </c>
      <c r="D934">
        <v>6500</v>
      </c>
      <c r="E934">
        <v>375</v>
      </c>
      <c r="F934" t="s">
        <v>8221</v>
      </c>
      <c r="G934" t="s">
        <v>8224</v>
      </c>
      <c r="H934" t="s">
        <v>8246</v>
      </c>
      <c r="I934">
        <v>1330577940</v>
      </c>
      <c r="J934" s="11">
        <f>(((I934/60)/60)/24)+DATE(1970,1,1)+(-8/24)</f>
        <v>40968.874305555553</v>
      </c>
      <c r="K934">
        <v>1327853914</v>
      </c>
      <c r="L934" s="11">
        <f>(((K934/60)/60)/24)+DATE(1970,1,1)+(-8/24)</f>
        <v>40937.346226851849</v>
      </c>
      <c r="M934" t="b">
        <v>0</v>
      </c>
      <c r="N934">
        <v>9</v>
      </c>
      <c r="O934" t="b">
        <v>0</v>
      </c>
      <c r="P934" t="s">
        <v>8278</v>
      </c>
      <c r="Q934" s="6">
        <f>E934/D934</f>
        <v>5.7692307692307696E-2</v>
      </c>
      <c r="R934" s="7">
        <f>IFERROR(E934/N934,"N/A")</f>
        <v>41.666666666666664</v>
      </c>
      <c r="S934" t="str">
        <f>LEFT(P934,SEARCH("/",P934,1)-1)</f>
        <v>music</v>
      </c>
      <c r="T934" t="str">
        <f>RIGHT(P934,(LEN(P934)-SEARCH("/",P934)))</f>
        <v>jazz</v>
      </c>
      <c r="Y934">
        <f t="shared" si="32"/>
        <v>6</v>
      </c>
      <c r="Z934">
        <f t="shared" si="33"/>
        <v>10</v>
      </c>
    </row>
    <row r="935" spans="1:26" ht="43.2" x14ac:dyDescent="0.3">
      <c r="A935">
        <v>1812</v>
      </c>
      <c r="B935" s="3" t="s">
        <v>1813</v>
      </c>
      <c r="C935" s="3" t="s">
        <v>5922</v>
      </c>
      <c r="D935">
        <v>6500</v>
      </c>
      <c r="E935">
        <v>865</v>
      </c>
      <c r="F935" t="s">
        <v>8221</v>
      </c>
      <c r="G935" t="s">
        <v>8225</v>
      </c>
      <c r="H935" t="s">
        <v>8247</v>
      </c>
      <c r="I935">
        <v>1467531536</v>
      </c>
      <c r="J935" s="11">
        <f>(((I935/60)/60)/24)+DATE(1970,1,1)+(-8/24)</f>
        <v>42553.985370370363</v>
      </c>
      <c r="K935">
        <v>1464939536</v>
      </c>
      <c r="L935" s="11">
        <f>(((K935/60)/60)/24)+DATE(1970,1,1)+(-8/24)</f>
        <v>42523.985370370363</v>
      </c>
      <c r="M935" t="b">
        <v>0</v>
      </c>
      <c r="N935">
        <v>23</v>
      </c>
      <c r="O935" t="b">
        <v>0</v>
      </c>
      <c r="P935" t="s">
        <v>8285</v>
      </c>
      <c r="Q935" s="6">
        <f>E935/D935</f>
        <v>0.13307692307692306</v>
      </c>
      <c r="R935" s="7">
        <f>IFERROR(E935/N935,"N/A")</f>
        <v>37.608695652173914</v>
      </c>
      <c r="S935" t="str">
        <f>LEFT(P935,SEARCH("/",P935,1)-1)</f>
        <v>photography</v>
      </c>
      <c r="T935" t="str">
        <f>RIGHT(P935,(LEN(P935)-SEARCH("/",P935)))</f>
        <v>photobooks</v>
      </c>
      <c r="Y935">
        <f t="shared" si="32"/>
        <v>12</v>
      </c>
      <c r="Z935">
        <f t="shared" si="33"/>
        <v>22</v>
      </c>
    </row>
    <row r="936" spans="1:26" ht="28.8" x14ac:dyDescent="0.3">
      <c r="A936">
        <v>1726</v>
      </c>
      <c r="B936" s="3" t="s">
        <v>1727</v>
      </c>
      <c r="C936" s="3" t="s">
        <v>5836</v>
      </c>
      <c r="D936">
        <v>6500</v>
      </c>
      <c r="E936">
        <v>2196</v>
      </c>
      <c r="F936" t="s">
        <v>8221</v>
      </c>
      <c r="G936" t="s">
        <v>8224</v>
      </c>
      <c r="H936" t="s">
        <v>8246</v>
      </c>
      <c r="I936">
        <v>1403906664</v>
      </c>
      <c r="J936" s="11">
        <f>(((I936/60)/60)/24)+DATE(1970,1,1)+(-8/24)</f>
        <v>41817.586388888885</v>
      </c>
      <c r="K936">
        <v>1401401064</v>
      </c>
      <c r="L936" s="11">
        <f>(((K936/60)/60)/24)+DATE(1970,1,1)+(-8/24)</f>
        <v>41788.586388888885</v>
      </c>
      <c r="M936" t="b">
        <v>0</v>
      </c>
      <c r="N936">
        <v>16</v>
      </c>
      <c r="O936" t="b">
        <v>0</v>
      </c>
      <c r="P936" t="s">
        <v>8293</v>
      </c>
      <c r="Q936" s="6">
        <f>E936/D936</f>
        <v>0.33784615384615385</v>
      </c>
      <c r="R936" s="7">
        <f>IFERROR(E936/N936,"N/A")</f>
        <v>137.25</v>
      </c>
      <c r="S936" t="str">
        <f>LEFT(P936,SEARCH("/",P936,1)-1)</f>
        <v>music</v>
      </c>
      <c r="T936" t="str">
        <f>RIGHT(P936,(LEN(P936)-SEARCH("/",P936)))</f>
        <v>faith</v>
      </c>
      <c r="Y936">
        <f t="shared" si="32"/>
        <v>6</v>
      </c>
      <c r="Z936">
        <f t="shared" si="33"/>
        <v>11</v>
      </c>
    </row>
    <row r="937" spans="1:26" ht="43.2" x14ac:dyDescent="0.3">
      <c r="A937">
        <v>864</v>
      </c>
      <c r="B937" s="3" t="s">
        <v>865</v>
      </c>
      <c r="C937" s="3" t="s">
        <v>4974</v>
      </c>
      <c r="D937">
        <v>6500</v>
      </c>
      <c r="E937">
        <v>2700</v>
      </c>
      <c r="F937" t="s">
        <v>8221</v>
      </c>
      <c r="G937" t="s">
        <v>8224</v>
      </c>
      <c r="H937" t="s">
        <v>8246</v>
      </c>
      <c r="I937">
        <v>1381917540</v>
      </c>
      <c r="J937" s="11">
        <f>(((I937/60)/60)/24)+DATE(1970,1,1)+(-8/24)</f>
        <v>41563.082638888889</v>
      </c>
      <c r="K937">
        <v>1379990038</v>
      </c>
      <c r="L937" s="11">
        <f>(((K937/60)/60)/24)+DATE(1970,1,1)+(-8/24)</f>
        <v>41540.773587962962</v>
      </c>
      <c r="M937" t="b">
        <v>0</v>
      </c>
      <c r="N937">
        <v>79</v>
      </c>
      <c r="O937" t="b">
        <v>0</v>
      </c>
      <c r="P937" t="s">
        <v>8278</v>
      </c>
      <c r="Q937" s="6">
        <f>E937/D937</f>
        <v>0.41538461538461541</v>
      </c>
      <c r="R937" s="7">
        <f>IFERROR(E937/N937,"N/A")</f>
        <v>34.177215189873415</v>
      </c>
      <c r="S937" t="str">
        <f>LEFT(P937,SEARCH("/",P937,1)-1)</f>
        <v>music</v>
      </c>
      <c r="T937" t="str">
        <f>RIGHT(P937,(LEN(P937)-SEARCH("/",P937)))</f>
        <v>jazz</v>
      </c>
      <c r="Y937">
        <f t="shared" si="32"/>
        <v>6</v>
      </c>
      <c r="Z937">
        <f t="shared" si="33"/>
        <v>10</v>
      </c>
    </row>
    <row r="938" spans="1:26" ht="43.2" x14ac:dyDescent="0.3">
      <c r="A938">
        <v>1864</v>
      </c>
      <c r="B938" s="3" t="s">
        <v>1865</v>
      </c>
      <c r="C938" s="3" t="s">
        <v>5974</v>
      </c>
      <c r="D938">
        <v>6500</v>
      </c>
      <c r="E938">
        <v>2788</v>
      </c>
      <c r="F938" t="s">
        <v>8221</v>
      </c>
      <c r="G938" t="s">
        <v>8224</v>
      </c>
      <c r="H938" t="s">
        <v>8246</v>
      </c>
      <c r="I938">
        <v>1399223500</v>
      </c>
      <c r="J938" s="11">
        <f>(((I938/60)/60)/24)+DATE(1970,1,1)+(-8/24)</f>
        <v>41763.383101851847</v>
      </c>
      <c r="K938">
        <v>1396631500</v>
      </c>
      <c r="L938" s="11">
        <f>(((K938/60)/60)/24)+DATE(1970,1,1)+(-8/24)</f>
        <v>41733.383101851847</v>
      </c>
      <c r="M938" t="b">
        <v>0</v>
      </c>
      <c r="N938">
        <v>48</v>
      </c>
      <c r="O938" t="b">
        <v>0</v>
      </c>
      <c r="P938" t="s">
        <v>8283</v>
      </c>
      <c r="Q938" s="6">
        <f>E938/D938</f>
        <v>0.42892307692307691</v>
      </c>
      <c r="R938" s="7">
        <f>IFERROR(E938/N938,"N/A")</f>
        <v>58.083333333333336</v>
      </c>
      <c r="S938" t="str">
        <f>LEFT(P938,SEARCH("/",P938,1)-1)</f>
        <v>games</v>
      </c>
      <c r="T938" t="str">
        <f>RIGHT(P938,(LEN(P938)-SEARCH("/",P938)))</f>
        <v>mobile games</v>
      </c>
      <c r="Y938">
        <f t="shared" si="32"/>
        <v>6</v>
      </c>
      <c r="Z938">
        <f t="shared" si="33"/>
        <v>18</v>
      </c>
    </row>
    <row r="939" spans="1:26" ht="43.2" x14ac:dyDescent="0.3">
      <c r="A939">
        <v>1871</v>
      </c>
      <c r="B939" s="3" t="s">
        <v>1872</v>
      </c>
      <c r="C939" s="3" t="s">
        <v>5981</v>
      </c>
      <c r="D939">
        <v>6500</v>
      </c>
      <c r="E939">
        <v>4666</v>
      </c>
      <c r="F939" t="s">
        <v>8221</v>
      </c>
      <c r="G939" t="s">
        <v>8224</v>
      </c>
      <c r="H939" t="s">
        <v>8246</v>
      </c>
      <c r="I939">
        <v>1416512901</v>
      </c>
      <c r="J939" s="11">
        <f>(((I939/60)/60)/24)+DATE(1970,1,1)+(-8/24)</f>
        <v>41963.491909722223</v>
      </c>
      <c r="K939">
        <v>1413053301</v>
      </c>
      <c r="L939" s="11">
        <f>(((K939/60)/60)/24)+DATE(1970,1,1)+(-8/24)</f>
        <v>41923.450243055551</v>
      </c>
      <c r="M939" t="b">
        <v>0</v>
      </c>
      <c r="N939">
        <v>95</v>
      </c>
      <c r="O939" t="b">
        <v>0</v>
      </c>
      <c r="P939" t="s">
        <v>8283</v>
      </c>
      <c r="Q939" s="6">
        <f>E939/D939</f>
        <v>0.7178461538461538</v>
      </c>
      <c r="R939" s="7">
        <f>IFERROR(E939/N939,"N/A")</f>
        <v>49.11578947368421</v>
      </c>
      <c r="S939" t="str">
        <f>LEFT(P939,SEARCH("/",P939,1)-1)</f>
        <v>games</v>
      </c>
      <c r="T939" t="str">
        <f>RIGHT(P939,(LEN(P939)-SEARCH("/",P939)))</f>
        <v>mobile games</v>
      </c>
      <c r="Y939">
        <f t="shared" si="32"/>
        <v>6</v>
      </c>
      <c r="Z939">
        <f t="shared" si="33"/>
        <v>18</v>
      </c>
    </row>
    <row r="940" spans="1:26" ht="43.2" x14ac:dyDescent="0.3">
      <c r="A940">
        <v>1485</v>
      </c>
      <c r="B940" s="3" t="s">
        <v>1486</v>
      </c>
      <c r="C940" s="3" t="s">
        <v>5595</v>
      </c>
      <c r="D940">
        <v>6700</v>
      </c>
      <c r="E940">
        <v>150</v>
      </c>
      <c r="F940" t="s">
        <v>8221</v>
      </c>
      <c r="G940" t="s">
        <v>8224</v>
      </c>
      <c r="H940" t="s">
        <v>8246</v>
      </c>
      <c r="I940">
        <v>1434827173</v>
      </c>
      <c r="J940" s="11">
        <f>(((I940/60)/60)/24)+DATE(1970,1,1)+(-8/24)</f>
        <v>42175.462650462963</v>
      </c>
      <c r="K940">
        <v>1430939173</v>
      </c>
      <c r="L940" s="11">
        <f>(((K940/60)/60)/24)+DATE(1970,1,1)+(-8/24)</f>
        <v>42130.462650462963</v>
      </c>
      <c r="M940" t="b">
        <v>0</v>
      </c>
      <c r="N940">
        <v>3</v>
      </c>
      <c r="O940" t="b">
        <v>0</v>
      </c>
      <c r="P940" t="s">
        <v>8275</v>
      </c>
      <c r="Q940" s="6">
        <f>E940/D940</f>
        <v>2.2388059701492536E-2</v>
      </c>
      <c r="R940" s="7">
        <f>IFERROR(E940/N940,"N/A")</f>
        <v>50</v>
      </c>
      <c r="S940" t="str">
        <f>LEFT(P940,SEARCH("/",P940,1)-1)</f>
        <v>publishing</v>
      </c>
      <c r="T940" t="str">
        <f>RIGHT(P940,(LEN(P940)-SEARCH("/",P940)))</f>
        <v>fiction</v>
      </c>
      <c r="Y940">
        <f t="shared" si="32"/>
        <v>11</v>
      </c>
      <c r="Z940">
        <f t="shared" si="33"/>
        <v>18</v>
      </c>
    </row>
    <row r="941" spans="1:26" ht="43.2" x14ac:dyDescent="0.3">
      <c r="A941">
        <v>1159</v>
      </c>
      <c r="B941" s="3" t="s">
        <v>1160</v>
      </c>
      <c r="C941" s="3" t="s">
        <v>5269</v>
      </c>
      <c r="D941">
        <v>6750</v>
      </c>
      <c r="E941">
        <v>0</v>
      </c>
      <c r="F941" t="s">
        <v>8221</v>
      </c>
      <c r="G941" t="s">
        <v>8224</v>
      </c>
      <c r="H941" t="s">
        <v>8246</v>
      </c>
      <c r="I941">
        <v>1435679100</v>
      </c>
      <c r="J941" s="11">
        <f>(((I941/60)/60)/24)+DATE(1970,1,1)+(-8/24)</f>
        <v>42185.322916666664</v>
      </c>
      <c r="K941">
        <v>1433006765</v>
      </c>
      <c r="L941" s="11">
        <f>(((K941/60)/60)/24)+DATE(1970,1,1)+(-8/24)</f>
        <v>42154.393113425926</v>
      </c>
      <c r="M941" t="b">
        <v>0</v>
      </c>
      <c r="N941">
        <v>0</v>
      </c>
      <c r="O941" t="b">
        <v>0</v>
      </c>
      <c r="P941" t="s">
        <v>8284</v>
      </c>
      <c r="Q941" s="6">
        <f>E941/D941</f>
        <v>0</v>
      </c>
      <c r="R941" s="7" t="str">
        <f>IFERROR(E941/N941,"N/A")</f>
        <v>N/A</v>
      </c>
      <c r="S941" t="str">
        <f>LEFT(P941,SEARCH("/",P941,1)-1)</f>
        <v>food</v>
      </c>
      <c r="T941" t="str">
        <f>RIGHT(P941,(LEN(P941)-SEARCH("/",P941)))</f>
        <v>food trucks</v>
      </c>
      <c r="Y941">
        <f t="shared" si="32"/>
        <v>5</v>
      </c>
      <c r="Z941">
        <f t="shared" si="33"/>
        <v>16</v>
      </c>
    </row>
    <row r="942" spans="1:26" ht="43.2" x14ac:dyDescent="0.3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 s="11">
        <f>(((I942/60)/60)/24)+DATE(1970,1,1)+(-8/24)</f>
        <v>42558.654363425921</v>
      </c>
      <c r="K942">
        <v>1465342937</v>
      </c>
      <c r="L942" s="11">
        <f>(((K942/60)/60)/24)+DATE(1970,1,1)+(-8/24)</f>
        <v>42528.654363425921</v>
      </c>
      <c r="M942" t="b">
        <v>0</v>
      </c>
      <c r="N942">
        <v>3</v>
      </c>
      <c r="O942" t="b">
        <v>0</v>
      </c>
      <c r="P942" t="s">
        <v>8272</v>
      </c>
      <c r="Q942" s="6">
        <f>E942/D942</f>
        <v>1.044E-2</v>
      </c>
      <c r="R942" s="7">
        <f>IFERROR(E942/N942,"N/A")</f>
        <v>87</v>
      </c>
      <c r="S942" t="str">
        <f>LEFT(P942,SEARCH("/",P942,1)-1)</f>
        <v>technology</v>
      </c>
      <c r="T942" t="str">
        <f>RIGHT(P942,(LEN(P942)-SEARCH("/",P942)))</f>
        <v>web</v>
      </c>
      <c r="Y942">
        <f t="shared" si="32"/>
        <v>11</v>
      </c>
      <c r="Z942">
        <f t="shared" si="33"/>
        <v>14</v>
      </c>
    </row>
    <row r="943" spans="1:26" ht="43.2" x14ac:dyDescent="0.3">
      <c r="A943">
        <v>437</v>
      </c>
      <c r="B943" s="3" t="s">
        <v>438</v>
      </c>
      <c r="C943" s="3" t="s">
        <v>4547</v>
      </c>
      <c r="D943">
        <v>7000</v>
      </c>
      <c r="E943">
        <v>0</v>
      </c>
      <c r="F943" t="s">
        <v>8221</v>
      </c>
      <c r="G943" t="s">
        <v>8229</v>
      </c>
      <c r="H943" t="s">
        <v>8251</v>
      </c>
      <c r="I943">
        <v>1475912326</v>
      </c>
      <c r="J943" s="11">
        <f>(((I943/60)/60)/24)+DATE(1970,1,1)+(-8/24)</f>
        <v>42650.985254629624</v>
      </c>
      <c r="K943">
        <v>1470728326</v>
      </c>
      <c r="L943" s="11">
        <f>(((K943/60)/60)/24)+DATE(1970,1,1)+(-8/24)</f>
        <v>42590.985254629624</v>
      </c>
      <c r="M943" t="b">
        <v>0</v>
      </c>
      <c r="N943">
        <v>0</v>
      </c>
      <c r="O943" t="b">
        <v>0</v>
      </c>
      <c r="P943" t="s">
        <v>8270</v>
      </c>
      <c r="Q943" s="6">
        <f>E943/D943</f>
        <v>0</v>
      </c>
      <c r="R943" s="7" t="str">
        <f>IFERROR(E943/N943,"N/A")</f>
        <v>N/A</v>
      </c>
      <c r="S943" t="str">
        <f>LEFT(P943,SEARCH("/",P943,1)-1)</f>
        <v>film &amp; video</v>
      </c>
      <c r="T943" t="str">
        <f>RIGHT(P943,(LEN(P943)-SEARCH("/",P943)))</f>
        <v>animation</v>
      </c>
      <c r="Y943">
        <f t="shared" si="32"/>
        <v>13</v>
      </c>
      <c r="Z943">
        <f t="shared" si="33"/>
        <v>22</v>
      </c>
    </row>
    <row r="944" spans="1:26" ht="43.2" x14ac:dyDescent="0.3">
      <c r="A944">
        <v>495</v>
      </c>
      <c r="B944" s="3" t="s">
        <v>496</v>
      </c>
      <c r="C944" s="3" t="s">
        <v>4605</v>
      </c>
      <c r="D944">
        <v>7000</v>
      </c>
      <c r="E944">
        <v>0</v>
      </c>
      <c r="F944" t="s">
        <v>8221</v>
      </c>
      <c r="G944" t="s">
        <v>8224</v>
      </c>
      <c r="H944" t="s">
        <v>8246</v>
      </c>
      <c r="I944">
        <v>1437076305</v>
      </c>
      <c r="J944" s="11">
        <f>(((I944/60)/60)/24)+DATE(1970,1,1)+(-8/24)</f>
        <v>42201.494270833333</v>
      </c>
      <c r="K944">
        <v>1434484305</v>
      </c>
      <c r="L944" s="11">
        <f>(((K944/60)/60)/24)+DATE(1970,1,1)+(-8/24)</f>
        <v>42171.494270833333</v>
      </c>
      <c r="M944" t="b">
        <v>0</v>
      </c>
      <c r="N944">
        <v>0</v>
      </c>
      <c r="O944" t="b">
        <v>0</v>
      </c>
      <c r="P944" t="s">
        <v>8270</v>
      </c>
      <c r="Q944" s="6">
        <f>E944/D944</f>
        <v>0</v>
      </c>
      <c r="R944" s="7" t="str">
        <f>IFERROR(E944/N944,"N/A")</f>
        <v>N/A</v>
      </c>
      <c r="S944" t="str">
        <f>LEFT(P944,SEARCH("/",P944,1)-1)</f>
        <v>film &amp; video</v>
      </c>
      <c r="T944" t="str">
        <f>RIGHT(P944,(LEN(P944)-SEARCH("/",P944)))</f>
        <v>animation</v>
      </c>
      <c r="Y944">
        <f t="shared" si="32"/>
        <v>13</v>
      </c>
      <c r="Z944">
        <f t="shared" si="33"/>
        <v>22</v>
      </c>
    </row>
    <row r="945" spans="1:26" ht="57.6" x14ac:dyDescent="0.3">
      <c r="A945">
        <v>926</v>
      </c>
      <c r="B945" s="3" t="s">
        <v>927</v>
      </c>
      <c r="C945" s="3" t="s">
        <v>5036</v>
      </c>
      <c r="D945">
        <v>7000</v>
      </c>
      <c r="E945">
        <v>0</v>
      </c>
      <c r="F945" t="s">
        <v>8221</v>
      </c>
      <c r="G945" t="s">
        <v>8224</v>
      </c>
      <c r="H945" t="s">
        <v>8246</v>
      </c>
      <c r="I945">
        <v>1278628800</v>
      </c>
      <c r="J945" s="11">
        <f>(((I945/60)/60)/24)+DATE(1970,1,1)+(-8/24)</f>
        <v>40367.611111111109</v>
      </c>
      <c r="K945">
        <v>1276043330</v>
      </c>
      <c r="L945" s="11">
        <f>(((K945/60)/60)/24)+DATE(1970,1,1)+(-8/24)</f>
        <v>40337.686689814815</v>
      </c>
      <c r="M945" t="b">
        <v>0</v>
      </c>
      <c r="N945">
        <v>0</v>
      </c>
      <c r="O945" t="b">
        <v>0</v>
      </c>
      <c r="P945" t="s">
        <v>8278</v>
      </c>
      <c r="Q945" s="6">
        <f>E945/D945</f>
        <v>0</v>
      </c>
      <c r="R945" s="7" t="str">
        <f>IFERROR(E945/N945,"N/A")</f>
        <v>N/A</v>
      </c>
      <c r="S945" t="str">
        <f>LEFT(P945,SEARCH("/",P945,1)-1)</f>
        <v>music</v>
      </c>
      <c r="T945" t="str">
        <f>RIGHT(P945,(LEN(P945)-SEARCH("/",P945)))</f>
        <v>jazz</v>
      </c>
      <c r="Y945">
        <f t="shared" si="32"/>
        <v>6</v>
      </c>
      <c r="Z945">
        <f t="shared" si="33"/>
        <v>10</v>
      </c>
    </row>
    <row r="946" spans="1:26" ht="57.6" x14ac:dyDescent="0.3">
      <c r="A946">
        <v>1708</v>
      </c>
      <c r="B946" s="3" t="s">
        <v>1709</v>
      </c>
      <c r="C946" s="3" t="s">
        <v>5818</v>
      </c>
      <c r="D946">
        <v>7000</v>
      </c>
      <c r="E946">
        <v>0</v>
      </c>
      <c r="F946" t="s">
        <v>8221</v>
      </c>
      <c r="G946" t="s">
        <v>8224</v>
      </c>
      <c r="H946" t="s">
        <v>8246</v>
      </c>
      <c r="I946">
        <v>1462135706</v>
      </c>
      <c r="J946" s="11">
        <f>(((I946/60)/60)/24)+DATE(1970,1,1)+(-8/24)</f>
        <v>42491.533634259256</v>
      </c>
      <c r="K946">
        <v>1458679706</v>
      </c>
      <c r="L946" s="11">
        <f>(((K946/60)/60)/24)+DATE(1970,1,1)+(-8/24)</f>
        <v>42451.533634259256</v>
      </c>
      <c r="M946" t="b">
        <v>0</v>
      </c>
      <c r="N946">
        <v>0</v>
      </c>
      <c r="O946" t="b">
        <v>0</v>
      </c>
      <c r="P946" t="s">
        <v>8293</v>
      </c>
      <c r="Q946" s="6">
        <f>E946/D946</f>
        <v>0</v>
      </c>
      <c r="R946" s="7" t="str">
        <f>IFERROR(E946/N946,"N/A")</f>
        <v>N/A</v>
      </c>
      <c r="S946" t="str">
        <f>LEFT(P946,SEARCH("/",P946,1)-1)</f>
        <v>music</v>
      </c>
      <c r="T946" t="str">
        <f>RIGHT(P946,(LEN(P946)-SEARCH("/",P946)))</f>
        <v>faith</v>
      </c>
      <c r="Y946">
        <f t="shared" si="32"/>
        <v>6</v>
      </c>
      <c r="Z946">
        <f t="shared" si="33"/>
        <v>11</v>
      </c>
    </row>
    <row r="947" spans="1:26" ht="57.6" x14ac:dyDescent="0.3">
      <c r="A947">
        <v>2505</v>
      </c>
      <c r="B947" s="3" t="s">
        <v>2505</v>
      </c>
      <c r="C947" s="3" t="s">
        <v>6615</v>
      </c>
      <c r="D947">
        <v>7000</v>
      </c>
      <c r="E947">
        <v>0</v>
      </c>
      <c r="F947" t="s">
        <v>8221</v>
      </c>
      <c r="G947" t="s">
        <v>8224</v>
      </c>
      <c r="H947" t="s">
        <v>8246</v>
      </c>
      <c r="I947">
        <v>1426292416</v>
      </c>
      <c r="J947" s="11">
        <f>(((I947/60)/60)/24)+DATE(1970,1,1)+(-8/24)</f>
        <v>42076.68074074074</v>
      </c>
      <c r="K947">
        <v>1423704016</v>
      </c>
      <c r="L947" s="11">
        <f>(((K947/60)/60)/24)+DATE(1970,1,1)+(-8/24)</f>
        <v>42046.722407407404</v>
      </c>
      <c r="M947" t="b">
        <v>0</v>
      </c>
      <c r="N947">
        <v>0</v>
      </c>
      <c r="O947" t="b">
        <v>0</v>
      </c>
      <c r="P947" t="s">
        <v>8299</v>
      </c>
      <c r="Q947" s="6">
        <f>E947/D947</f>
        <v>0</v>
      </c>
      <c r="R947" s="7" t="str">
        <f>IFERROR(E947/N947,"N/A")</f>
        <v>N/A</v>
      </c>
      <c r="S947" t="str">
        <f>LEFT(P947,SEARCH("/",P947,1)-1)</f>
        <v>food</v>
      </c>
      <c r="T947" t="str">
        <f>RIGHT(P947,(LEN(P947)-SEARCH("/",P947)))</f>
        <v>restaurants</v>
      </c>
      <c r="Y947">
        <f t="shared" si="32"/>
        <v>5</v>
      </c>
      <c r="Z947">
        <f t="shared" si="33"/>
        <v>16</v>
      </c>
    </row>
    <row r="948" spans="1:26" ht="43.2" x14ac:dyDescent="0.3">
      <c r="A948">
        <v>4023</v>
      </c>
      <c r="B948" s="3" t="s">
        <v>4019</v>
      </c>
      <c r="C948" s="3" t="s">
        <v>8128</v>
      </c>
      <c r="D948">
        <v>7000</v>
      </c>
      <c r="E948">
        <v>0</v>
      </c>
      <c r="F948" t="s">
        <v>8221</v>
      </c>
      <c r="G948" t="s">
        <v>8224</v>
      </c>
      <c r="H948" t="s">
        <v>8246</v>
      </c>
      <c r="I948">
        <v>1458860363</v>
      </c>
      <c r="J948" s="11">
        <f>(((I948/60)/60)/24)+DATE(1970,1,1)+(-8/24)</f>
        <v>42453.624571759261</v>
      </c>
      <c r="K948">
        <v>1454975963</v>
      </c>
      <c r="L948" s="11">
        <f>(((K948/60)/60)/24)+DATE(1970,1,1)+(-8/24)</f>
        <v>42408.666238425918</v>
      </c>
      <c r="M948" t="b">
        <v>0</v>
      </c>
      <c r="N948">
        <v>0</v>
      </c>
      <c r="O948" t="b">
        <v>0</v>
      </c>
      <c r="P948" t="s">
        <v>8271</v>
      </c>
      <c r="Q948" s="6">
        <f>E948/D948</f>
        <v>0</v>
      </c>
      <c r="R948" s="7" t="str">
        <f>IFERROR(E948/N948,"N/A")</f>
        <v>N/A</v>
      </c>
      <c r="S948" t="str">
        <f>LEFT(P948,SEARCH("/",P948,1)-1)</f>
        <v>theater</v>
      </c>
      <c r="T948" t="str">
        <f>RIGHT(P948,(LEN(P948)-SEARCH("/",P948)))</f>
        <v>plays</v>
      </c>
      <c r="Y948">
        <f t="shared" si="32"/>
        <v>8</v>
      </c>
      <c r="Z948">
        <f t="shared" si="33"/>
        <v>13</v>
      </c>
    </row>
    <row r="949" spans="1:26" ht="43.2" x14ac:dyDescent="0.3">
      <c r="A949">
        <v>4015</v>
      </c>
      <c r="B949" s="3" t="s">
        <v>4011</v>
      </c>
      <c r="C949" s="3" t="s">
        <v>8120</v>
      </c>
      <c r="D949">
        <v>7000</v>
      </c>
      <c r="E949">
        <v>1</v>
      </c>
      <c r="F949" t="s">
        <v>8221</v>
      </c>
      <c r="G949" t="s">
        <v>8224</v>
      </c>
      <c r="H949" t="s">
        <v>8246</v>
      </c>
      <c r="I949">
        <v>1437331463</v>
      </c>
      <c r="J949" s="11">
        <f>(((I949/60)/60)/24)+DATE(1970,1,1)+(-8/24)</f>
        <v>42204.447488425918</v>
      </c>
      <c r="K949">
        <v>1434739463</v>
      </c>
      <c r="L949" s="11">
        <f>(((K949/60)/60)/24)+DATE(1970,1,1)+(-8/24)</f>
        <v>42174.447488425918</v>
      </c>
      <c r="M949" t="b">
        <v>0</v>
      </c>
      <c r="N949">
        <v>1</v>
      </c>
      <c r="O949" t="b">
        <v>0</v>
      </c>
      <c r="P949" t="s">
        <v>8271</v>
      </c>
      <c r="Q949" s="6">
        <f>E949/D949</f>
        <v>1.4285714285714287E-4</v>
      </c>
      <c r="R949" s="7">
        <f>IFERROR(E949/N949,"N/A")</f>
        <v>1</v>
      </c>
      <c r="S949" t="str">
        <f>LEFT(P949,SEARCH("/",P949,1)-1)</f>
        <v>theater</v>
      </c>
      <c r="T949" t="str">
        <f>RIGHT(P949,(LEN(P949)-SEARCH("/",P949)))</f>
        <v>plays</v>
      </c>
      <c r="Y949">
        <f t="shared" si="32"/>
        <v>8</v>
      </c>
      <c r="Z949">
        <f t="shared" si="33"/>
        <v>13</v>
      </c>
    </row>
    <row r="950" spans="1:26" ht="43.2" x14ac:dyDescent="0.3">
      <c r="A950">
        <v>938</v>
      </c>
      <c r="B950" s="3" t="s">
        <v>939</v>
      </c>
      <c r="C950" s="3" t="s">
        <v>5048</v>
      </c>
      <c r="D950">
        <v>7000</v>
      </c>
      <c r="E950">
        <v>25</v>
      </c>
      <c r="F950" t="s">
        <v>8221</v>
      </c>
      <c r="G950" t="s">
        <v>8224</v>
      </c>
      <c r="H950" t="s">
        <v>8246</v>
      </c>
      <c r="I950">
        <v>1346585448</v>
      </c>
      <c r="J950" s="11">
        <f>(((I950/60)/60)/24)+DATE(1970,1,1)+(-8/24)</f>
        <v>41154.14638888889</v>
      </c>
      <c r="K950">
        <v>1343993448</v>
      </c>
      <c r="L950" s="11">
        <f>(((K950/60)/60)/24)+DATE(1970,1,1)+(-8/24)</f>
        <v>41124.14638888889</v>
      </c>
      <c r="M950" t="b">
        <v>0</v>
      </c>
      <c r="N950">
        <v>1</v>
      </c>
      <c r="O950" t="b">
        <v>0</v>
      </c>
      <c r="P950" t="s">
        <v>8278</v>
      </c>
      <c r="Q950" s="6">
        <f>E950/D950</f>
        <v>3.5714285714285713E-3</v>
      </c>
      <c r="R950" s="7">
        <f>IFERROR(E950/N950,"N/A")</f>
        <v>25</v>
      </c>
      <c r="S950" t="str">
        <f>LEFT(P950,SEARCH("/",P950,1)-1)</f>
        <v>music</v>
      </c>
      <c r="T950" t="str">
        <f>RIGHT(P950,(LEN(P950)-SEARCH("/",P950)))</f>
        <v>jazz</v>
      </c>
      <c r="Y950">
        <f t="shared" si="32"/>
        <v>6</v>
      </c>
      <c r="Z950">
        <f t="shared" si="33"/>
        <v>10</v>
      </c>
    </row>
    <row r="951" spans="1:26" ht="43.2" x14ac:dyDescent="0.3">
      <c r="A951">
        <v>1483</v>
      </c>
      <c r="B951" s="3" t="s">
        <v>1484</v>
      </c>
      <c r="C951" s="3" t="s">
        <v>5593</v>
      </c>
      <c r="D951">
        <v>7000</v>
      </c>
      <c r="E951">
        <v>50</v>
      </c>
      <c r="F951" t="s">
        <v>8221</v>
      </c>
      <c r="G951" t="s">
        <v>8224</v>
      </c>
      <c r="H951" t="s">
        <v>8246</v>
      </c>
      <c r="I951">
        <v>1469162275</v>
      </c>
      <c r="J951" s="11">
        <f>(((I951/60)/60)/24)+DATE(1970,1,1)+(-8/24)</f>
        <v>42572.859664351847</v>
      </c>
      <c r="K951">
        <v>1467002275</v>
      </c>
      <c r="L951" s="11">
        <f>(((K951/60)/60)/24)+DATE(1970,1,1)+(-8/24)</f>
        <v>42547.859664351847</v>
      </c>
      <c r="M951" t="b">
        <v>0</v>
      </c>
      <c r="N951">
        <v>2</v>
      </c>
      <c r="O951" t="b">
        <v>0</v>
      </c>
      <c r="P951" t="s">
        <v>8275</v>
      </c>
      <c r="Q951" s="6">
        <f>E951/D951</f>
        <v>7.1428571428571426E-3</v>
      </c>
      <c r="R951" s="7">
        <f>IFERROR(E951/N951,"N/A")</f>
        <v>25</v>
      </c>
      <c r="S951" t="str">
        <f>LEFT(P951,SEARCH("/",P951,1)-1)</f>
        <v>publishing</v>
      </c>
      <c r="T951" t="str">
        <f>RIGHT(P951,(LEN(P951)-SEARCH("/",P951)))</f>
        <v>fiction</v>
      </c>
      <c r="Y951">
        <f t="shared" si="32"/>
        <v>11</v>
      </c>
      <c r="Z951">
        <f t="shared" si="33"/>
        <v>18</v>
      </c>
    </row>
    <row r="952" spans="1:26" ht="43.2" x14ac:dyDescent="0.3">
      <c r="A952">
        <v>3846</v>
      </c>
      <c r="B952" s="3" t="s">
        <v>3843</v>
      </c>
      <c r="C952" s="3" t="s">
        <v>7955</v>
      </c>
      <c r="D952">
        <v>7000</v>
      </c>
      <c r="E952">
        <v>189</v>
      </c>
      <c r="F952" t="s">
        <v>8221</v>
      </c>
      <c r="G952" t="s">
        <v>8224</v>
      </c>
      <c r="H952" t="s">
        <v>8246</v>
      </c>
      <c r="I952">
        <v>1412405940</v>
      </c>
      <c r="J952" s="11">
        <f>(((I952/60)/60)/24)+DATE(1970,1,1)+(-8/24)</f>
        <v>41915.957638888889</v>
      </c>
      <c r="K952">
        <v>1409721542</v>
      </c>
      <c r="L952" s="11">
        <f>(((K952/60)/60)/24)+DATE(1970,1,1)+(-8/24)</f>
        <v>41884.88821759259</v>
      </c>
      <c r="M952" t="b">
        <v>1</v>
      </c>
      <c r="N952">
        <v>8</v>
      </c>
      <c r="O952" t="b">
        <v>0</v>
      </c>
      <c r="P952" t="s">
        <v>8271</v>
      </c>
      <c r="Q952" s="6">
        <f>E952/D952</f>
        <v>2.7E-2</v>
      </c>
      <c r="R952" s="7">
        <f>IFERROR(E952/N952,"N/A")</f>
        <v>23.625</v>
      </c>
      <c r="S952" t="str">
        <f>LEFT(P952,SEARCH("/",P952,1)-1)</f>
        <v>theater</v>
      </c>
      <c r="T952" t="str">
        <f>RIGHT(P952,(LEN(P952)-SEARCH("/",P952)))</f>
        <v>plays</v>
      </c>
      <c r="Y952">
        <f t="shared" si="32"/>
        <v>8</v>
      </c>
      <c r="Z952">
        <f t="shared" si="33"/>
        <v>13</v>
      </c>
    </row>
    <row r="953" spans="1:26" ht="28.8" x14ac:dyDescent="0.3">
      <c r="A953">
        <v>1412</v>
      </c>
      <c r="B953" s="3" t="s">
        <v>1413</v>
      </c>
      <c r="C953" s="3" t="s">
        <v>5522</v>
      </c>
      <c r="D953">
        <v>7000</v>
      </c>
      <c r="E953">
        <v>320</v>
      </c>
      <c r="F953" t="s">
        <v>8221</v>
      </c>
      <c r="G953" t="s">
        <v>8224</v>
      </c>
      <c r="H953" t="s">
        <v>8246</v>
      </c>
      <c r="I953">
        <v>1417656699</v>
      </c>
      <c r="J953" s="11">
        <f>(((I953/60)/60)/24)+DATE(1970,1,1)+(-8/24)</f>
        <v>41976.730312499996</v>
      </c>
      <c r="K953">
        <v>1415064699</v>
      </c>
      <c r="L953" s="11">
        <f>(((K953/60)/60)/24)+DATE(1970,1,1)+(-8/24)</f>
        <v>41946.730312499996</v>
      </c>
      <c r="M953" t="b">
        <v>0</v>
      </c>
      <c r="N953">
        <v>13</v>
      </c>
      <c r="O953" t="b">
        <v>0</v>
      </c>
      <c r="P953" t="s">
        <v>8287</v>
      </c>
      <c r="Q953" s="6">
        <f>E953/D953</f>
        <v>4.5714285714285714E-2</v>
      </c>
      <c r="R953" s="7">
        <f>IFERROR(E953/N953,"N/A")</f>
        <v>24.615384615384617</v>
      </c>
      <c r="S953" t="str">
        <f>LEFT(P953,SEARCH("/",P953,1)-1)</f>
        <v>publishing</v>
      </c>
      <c r="T953" t="str">
        <f>RIGHT(P953,(LEN(P953)-SEARCH("/",P953)))</f>
        <v>translations</v>
      </c>
      <c r="Y953">
        <f t="shared" si="32"/>
        <v>11</v>
      </c>
      <c r="Z953">
        <f t="shared" si="33"/>
        <v>23</v>
      </c>
    </row>
    <row r="954" spans="1:26" ht="43.2" x14ac:dyDescent="0.3">
      <c r="A954">
        <v>716</v>
      </c>
      <c r="B954" s="3" t="s">
        <v>717</v>
      </c>
      <c r="C954" s="3" t="s">
        <v>4826</v>
      </c>
      <c r="D954">
        <v>7000</v>
      </c>
      <c r="E954">
        <v>715</v>
      </c>
      <c r="F954" t="s">
        <v>8221</v>
      </c>
      <c r="G954" t="s">
        <v>8224</v>
      </c>
      <c r="H954" t="s">
        <v>8246</v>
      </c>
      <c r="I954">
        <v>1417392000</v>
      </c>
      <c r="J954" s="11">
        <f>(((I954/60)/60)/24)+DATE(1970,1,1)+(-8/24)</f>
        <v>41973.666666666664</v>
      </c>
      <c r="K954">
        <v>1414511307</v>
      </c>
      <c r="L954" s="11">
        <f>(((K954/60)/60)/24)+DATE(1970,1,1)+(-8/24)</f>
        <v>41940.325312499997</v>
      </c>
      <c r="M954" t="b">
        <v>0</v>
      </c>
      <c r="N954">
        <v>16</v>
      </c>
      <c r="O954" t="b">
        <v>0</v>
      </c>
      <c r="P954" t="s">
        <v>8273</v>
      </c>
      <c r="Q954" s="6">
        <f>E954/D954</f>
        <v>0.10214285714285715</v>
      </c>
      <c r="R954" s="7">
        <f>IFERROR(E954/N954,"N/A")</f>
        <v>44.6875</v>
      </c>
      <c r="S954" t="str">
        <f>LEFT(P954,SEARCH("/",P954,1)-1)</f>
        <v>technology</v>
      </c>
      <c r="T954" t="str">
        <f>RIGHT(P954,(LEN(P954)-SEARCH("/",P954)))</f>
        <v>wearables</v>
      </c>
      <c r="Y954">
        <f t="shared" si="32"/>
        <v>11</v>
      </c>
      <c r="Z954">
        <f t="shared" si="33"/>
        <v>20</v>
      </c>
    </row>
    <row r="955" spans="1:26" ht="43.2" x14ac:dyDescent="0.3">
      <c r="A955">
        <v>2768</v>
      </c>
      <c r="B955" s="3" t="s">
        <v>2768</v>
      </c>
      <c r="C955" s="3" t="s">
        <v>6878</v>
      </c>
      <c r="D955">
        <v>7000</v>
      </c>
      <c r="E955">
        <v>1002</v>
      </c>
      <c r="F955" t="s">
        <v>8221</v>
      </c>
      <c r="G955" t="s">
        <v>8224</v>
      </c>
      <c r="H955" t="s">
        <v>8246</v>
      </c>
      <c r="I955">
        <v>1333028723</v>
      </c>
      <c r="J955" s="11">
        <f>(((I955/60)/60)/24)+DATE(1970,1,1)+(-8/24)</f>
        <v>40997.239849537036</v>
      </c>
      <c r="K955">
        <v>1330440323</v>
      </c>
      <c r="L955" s="11">
        <f>(((K955/60)/60)/24)+DATE(1970,1,1)+(-8/24)</f>
        <v>40967.2815162037</v>
      </c>
      <c r="M955" t="b">
        <v>0</v>
      </c>
      <c r="N955">
        <v>34</v>
      </c>
      <c r="O955" t="b">
        <v>0</v>
      </c>
      <c r="P955" t="s">
        <v>8304</v>
      </c>
      <c r="Q955" s="6">
        <f>E955/D955</f>
        <v>0.14314285714285716</v>
      </c>
      <c r="R955" s="7">
        <f>IFERROR(E955/N955,"N/A")</f>
        <v>29.470588235294116</v>
      </c>
      <c r="S955" t="str">
        <f>LEFT(P955,SEARCH("/",P955,1)-1)</f>
        <v>publishing</v>
      </c>
      <c r="T955" t="str">
        <f>RIGHT(P955,(LEN(P955)-SEARCH("/",P955)))</f>
        <v>children's books</v>
      </c>
      <c r="Y955">
        <f t="shared" si="32"/>
        <v>11</v>
      </c>
      <c r="Z955">
        <f t="shared" si="33"/>
        <v>27</v>
      </c>
    </row>
    <row r="956" spans="1:26" ht="43.2" x14ac:dyDescent="0.3">
      <c r="A956">
        <v>3933</v>
      </c>
      <c r="B956" s="3" t="s">
        <v>3930</v>
      </c>
      <c r="C956" s="3" t="s">
        <v>8041</v>
      </c>
      <c r="D956">
        <v>7000</v>
      </c>
      <c r="E956">
        <v>1102</v>
      </c>
      <c r="F956" t="s">
        <v>8221</v>
      </c>
      <c r="G956" t="s">
        <v>8224</v>
      </c>
      <c r="H956" t="s">
        <v>8246</v>
      </c>
      <c r="I956">
        <v>1468716180</v>
      </c>
      <c r="J956" s="11">
        <f>(((I956/60)/60)/24)+DATE(1970,1,1)+(-8/24)</f>
        <v>42567.696527777771</v>
      </c>
      <c r="K956">
        <v>1466205262</v>
      </c>
      <c r="L956" s="11">
        <f>(((K956/60)/60)/24)+DATE(1970,1,1)+(-8/24)</f>
        <v>42538.634976851848</v>
      </c>
      <c r="M956" t="b">
        <v>0</v>
      </c>
      <c r="N956">
        <v>12</v>
      </c>
      <c r="O956" t="b">
        <v>0</v>
      </c>
      <c r="P956" t="s">
        <v>8271</v>
      </c>
      <c r="Q956" s="6">
        <f>E956/D956</f>
        <v>0.15742857142857142</v>
      </c>
      <c r="R956" s="7">
        <f>IFERROR(E956/N956,"N/A")</f>
        <v>91.833333333333329</v>
      </c>
      <c r="S956" t="str">
        <f>LEFT(P956,SEARCH("/",P956,1)-1)</f>
        <v>theater</v>
      </c>
      <c r="T956" t="str">
        <f>RIGHT(P956,(LEN(P956)-SEARCH("/",P956)))</f>
        <v>plays</v>
      </c>
      <c r="Y956">
        <f t="shared" si="32"/>
        <v>8</v>
      </c>
      <c r="Z956">
        <f t="shared" si="33"/>
        <v>13</v>
      </c>
    </row>
    <row r="957" spans="1:26" ht="43.2" x14ac:dyDescent="0.3">
      <c r="A957">
        <v>3999</v>
      </c>
      <c r="B957" s="3" t="s">
        <v>3995</v>
      </c>
      <c r="C957" s="3" t="s">
        <v>8105</v>
      </c>
      <c r="D957">
        <v>7000</v>
      </c>
      <c r="E957">
        <v>1156</v>
      </c>
      <c r="F957" t="s">
        <v>8221</v>
      </c>
      <c r="G957" t="s">
        <v>8224</v>
      </c>
      <c r="H957" t="s">
        <v>8246</v>
      </c>
      <c r="I957">
        <v>1409514709</v>
      </c>
      <c r="J957" s="11">
        <f>(((I957/60)/60)/24)+DATE(1970,1,1)+(-8/24)</f>
        <v>41882.494317129625</v>
      </c>
      <c r="K957">
        <v>1406058798</v>
      </c>
      <c r="L957" s="11">
        <f>(((K957/60)/60)/24)+DATE(1970,1,1)+(-8/24)</f>
        <v>41842.495347222219</v>
      </c>
      <c r="M957" t="b">
        <v>0</v>
      </c>
      <c r="N957">
        <v>14</v>
      </c>
      <c r="O957" t="b">
        <v>0</v>
      </c>
      <c r="P957" t="s">
        <v>8271</v>
      </c>
      <c r="Q957" s="6">
        <f>E957/D957</f>
        <v>0.16514285714285715</v>
      </c>
      <c r="R957" s="7">
        <f>IFERROR(E957/N957,"N/A")</f>
        <v>82.571428571428569</v>
      </c>
      <c r="S957" t="str">
        <f>LEFT(P957,SEARCH("/",P957,1)-1)</f>
        <v>theater</v>
      </c>
      <c r="T957" t="str">
        <f>RIGHT(P957,(LEN(P957)-SEARCH("/",P957)))</f>
        <v>plays</v>
      </c>
      <c r="Y957">
        <f t="shared" si="32"/>
        <v>8</v>
      </c>
      <c r="Z957">
        <f t="shared" si="33"/>
        <v>13</v>
      </c>
    </row>
    <row r="958" spans="1:26" ht="43.2" x14ac:dyDescent="0.3">
      <c r="A958">
        <v>765</v>
      </c>
      <c r="B958" s="3" t="s">
        <v>766</v>
      </c>
      <c r="C958" s="3" t="s">
        <v>4875</v>
      </c>
      <c r="D958">
        <v>7000</v>
      </c>
      <c r="E958">
        <v>2521</v>
      </c>
      <c r="F958" t="s">
        <v>8221</v>
      </c>
      <c r="G958" t="s">
        <v>8224</v>
      </c>
      <c r="H958" t="s">
        <v>8246</v>
      </c>
      <c r="I958">
        <v>1413723684</v>
      </c>
      <c r="J958" s="11">
        <f>(((I958/60)/60)/24)+DATE(1970,1,1)+(-8/24)</f>
        <v>41931.209305555552</v>
      </c>
      <c r="K958">
        <v>1411131684</v>
      </c>
      <c r="L958" s="11">
        <f>(((K958/60)/60)/24)+DATE(1970,1,1)+(-8/24)</f>
        <v>41901.209305555552</v>
      </c>
      <c r="M958" t="b">
        <v>0</v>
      </c>
      <c r="N958">
        <v>44</v>
      </c>
      <c r="O958" t="b">
        <v>0</v>
      </c>
      <c r="P958" t="s">
        <v>8275</v>
      </c>
      <c r="Q958" s="6">
        <f>E958/D958</f>
        <v>0.36014285714285715</v>
      </c>
      <c r="R958" s="7">
        <f>IFERROR(E958/N958,"N/A")</f>
        <v>57.295454545454547</v>
      </c>
      <c r="S958" t="str">
        <f>LEFT(P958,SEARCH("/",P958,1)-1)</f>
        <v>publishing</v>
      </c>
      <c r="T958" t="str">
        <f>RIGHT(P958,(LEN(P958)-SEARCH("/",P958)))</f>
        <v>fiction</v>
      </c>
      <c r="Y958">
        <f t="shared" si="32"/>
        <v>11</v>
      </c>
      <c r="Z958">
        <f t="shared" si="33"/>
        <v>18</v>
      </c>
    </row>
    <row r="959" spans="1:26" ht="43.2" x14ac:dyDescent="0.3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 s="11">
        <f>(((I959/60)/60)/24)+DATE(1970,1,1)+(-8/24)</f>
        <v>42664.336342592585</v>
      </c>
      <c r="K959">
        <v>1471881860</v>
      </c>
      <c r="L959" s="11">
        <f>(((K959/60)/60)/24)+DATE(1970,1,1)+(-8/24)</f>
        <v>42604.336342592585</v>
      </c>
      <c r="M959" t="b">
        <v>0</v>
      </c>
      <c r="N959">
        <v>11</v>
      </c>
      <c r="O959" t="b">
        <v>0</v>
      </c>
      <c r="P959" t="s">
        <v>8273</v>
      </c>
      <c r="Q959" s="6">
        <f>E959/D959</f>
        <v>1.1266666666666666E-2</v>
      </c>
      <c r="R959" s="7">
        <f>IFERROR(E959/N959,"N/A")</f>
        <v>184.36363636363637</v>
      </c>
      <c r="S959" t="str">
        <f>LEFT(P959,SEARCH("/",P959,1)-1)</f>
        <v>technology</v>
      </c>
      <c r="T959" t="str">
        <f>RIGHT(P959,(LEN(P959)-SEARCH("/",P959)))</f>
        <v>wearables</v>
      </c>
      <c r="Y959">
        <f t="shared" si="32"/>
        <v>11</v>
      </c>
      <c r="Z959">
        <f t="shared" si="33"/>
        <v>20</v>
      </c>
    </row>
    <row r="960" spans="1:26" ht="43.2" x14ac:dyDescent="0.3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 s="11">
        <f>(((I960/60)/60)/24)+DATE(1970,1,1)+(-8/24)</f>
        <v>42019.458657407398</v>
      </c>
      <c r="K960">
        <v>1417460428</v>
      </c>
      <c r="L960" s="11">
        <f>(((K960/60)/60)/24)+DATE(1970,1,1)+(-8/24)</f>
        <v>41974.458657407398</v>
      </c>
      <c r="M960" t="b">
        <v>0</v>
      </c>
      <c r="N960">
        <v>11</v>
      </c>
      <c r="O960" t="b">
        <v>0</v>
      </c>
      <c r="P960" t="s">
        <v>8273</v>
      </c>
      <c r="Q960" s="6">
        <f>E960/D960</f>
        <v>1.1299999999999999E-2</v>
      </c>
      <c r="R960" s="7">
        <f>IFERROR(E960/N960,"N/A")</f>
        <v>102.72727272727273</v>
      </c>
      <c r="S960" t="str">
        <f>LEFT(P960,SEARCH("/",P960,1)-1)</f>
        <v>technology</v>
      </c>
      <c r="T960" t="str">
        <f>RIGHT(P960,(LEN(P960)-SEARCH("/",P960)))</f>
        <v>wearables</v>
      </c>
      <c r="Y960">
        <f t="shared" si="32"/>
        <v>11</v>
      </c>
      <c r="Z960">
        <f t="shared" si="33"/>
        <v>20</v>
      </c>
    </row>
    <row r="961" spans="1:26" ht="43.2" x14ac:dyDescent="0.3">
      <c r="A961">
        <v>776</v>
      </c>
      <c r="B961" s="3" t="s">
        <v>777</v>
      </c>
      <c r="C961" s="3" t="s">
        <v>4886</v>
      </c>
      <c r="D961">
        <v>7000</v>
      </c>
      <c r="E961">
        <v>3598</v>
      </c>
      <c r="F961" t="s">
        <v>8221</v>
      </c>
      <c r="G961" t="s">
        <v>8224</v>
      </c>
      <c r="H961" t="s">
        <v>8246</v>
      </c>
      <c r="I961">
        <v>1444539600</v>
      </c>
      <c r="J961" s="11">
        <f>(((I961/60)/60)/24)+DATE(1970,1,1)+(-8/24)</f>
        <v>42287.874999999993</v>
      </c>
      <c r="K961">
        <v>1441297645</v>
      </c>
      <c r="L961" s="11">
        <f>(((K961/60)/60)/24)+DATE(1970,1,1)+(-8/24)</f>
        <v>42250.352372685178</v>
      </c>
      <c r="M961" t="b">
        <v>0</v>
      </c>
      <c r="N961">
        <v>57</v>
      </c>
      <c r="O961" t="b">
        <v>0</v>
      </c>
      <c r="P961" t="s">
        <v>8275</v>
      </c>
      <c r="Q961" s="6">
        <f>E961/D961</f>
        <v>0.51400000000000001</v>
      </c>
      <c r="R961" s="7">
        <f>IFERROR(E961/N961,"N/A")</f>
        <v>63.122807017543863</v>
      </c>
      <c r="S961" t="str">
        <f>LEFT(P961,SEARCH("/",P961,1)-1)</f>
        <v>publishing</v>
      </c>
      <c r="T961" t="str">
        <f>RIGHT(P961,(LEN(P961)-SEARCH("/",P961)))</f>
        <v>fiction</v>
      </c>
      <c r="Y961">
        <f t="shared" si="32"/>
        <v>11</v>
      </c>
      <c r="Z961">
        <f t="shared" si="33"/>
        <v>18</v>
      </c>
    </row>
    <row r="962" spans="1:26" ht="43.2" x14ac:dyDescent="0.3">
      <c r="A962">
        <v>3793</v>
      </c>
      <c r="B962" s="3" t="s">
        <v>3790</v>
      </c>
      <c r="C962" s="3" t="s">
        <v>7903</v>
      </c>
      <c r="D962">
        <v>7000</v>
      </c>
      <c r="E962">
        <v>4176</v>
      </c>
      <c r="F962" t="s">
        <v>8221</v>
      </c>
      <c r="G962" t="s">
        <v>8224</v>
      </c>
      <c r="H962" t="s">
        <v>8246</v>
      </c>
      <c r="I962">
        <v>1418769129</v>
      </c>
      <c r="J962" s="11">
        <f>(((I962/60)/60)/24)+DATE(1970,1,1)+(-8/24)</f>
        <v>41989.60565972222</v>
      </c>
      <c r="K962">
        <v>1416954729</v>
      </c>
      <c r="L962" s="11">
        <f>(((K962/60)/60)/24)+DATE(1970,1,1)+(-8/24)</f>
        <v>41968.60565972222</v>
      </c>
      <c r="M962" t="b">
        <v>0</v>
      </c>
      <c r="N962">
        <v>24</v>
      </c>
      <c r="O962" t="b">
        <v>0</v>
      </c>
      <c r="P962" t="s">
        <v>8305</v>
      </c>
      <c r="Q962" s="6">
        <f>E962/D962</f>
        <v>0.59657142857142853</v>
      </c>
      <c r="R962" s="7">
        <f>IFERROR(E962/N962,"N/A")</f>
        <v>174</v>
      </c>
      <c r="S962" t="str">
        <f>LEFT(P962,SEARCH("/",P962,1)-1)</f>
        <v>theater</v>
      </c>
      <c r="T962" t="str">
        <f>RIGHT(P962,(LEN(P962)-SEARCH("/",P962)))</f>
        <v>musical</v>
      </c>
      <c r="Y962">
        <f t="shared" si="32"/>
        <v>8</v>
      </c>
      <c r="Z962">
        <f t="shared" si="33"/>
        <v>15</v>
      </c>
    </row>
    <row r="963" spans="1:26" ht="43.2" x14ac:dyDescent="0.3">
      <c r="A963">
        <v>518</v>
      </c>
      <c r="B963" s="3" t="s">
        <v>519</v>
      </c>
      <c r="C963" s="3" t="s">
        <v>4628</v>
      </c>
      <c r="D963">
        <v>7175</v>
      </c>
      <c r="E963">
        <v>0</v>
      </c>
      <c r="F963" t="s">
        <v>8221</v>
      </c>
      <c r="G963" t="s">
        <v>8224</v>
      </c>
      <c r="H963" t="s">
        <v>8246</v>
      </c>
      <c r="I963">
        <v>1441550760</v>
      </c>
      <c r="J963" s="11">
        <f>(((I963/60)/60)/24)+DATE(1970,1,1)+(-8/24)</f>
        <v>42253.281944444439</v>
      </c>
      <c r="K963">
        <v>1438958824</v>
      </c>
      <c r="L963" s="11">
        <f>(((K963/60)/60)/24)+DATE(1970,1,1)+(-8/24)</f>
        <v>42223.282685185179</v>
      </c>
      <c r="M963" t="b">
        <v>0</v>
      </c>
      <c r="N963">
        <v>0</v>
      </c>
      <c r="O963" t="b">
        <v>0</v>
      </c>
      <c r="P963" t="s">
        <v>8270</v>
      </c>
      <c r="Q963" s="6">
        <f>E963/D963</f>
        <v>0</v>
      </c>
      <c r="R963" s="7" t="str">
        <f>IFERROR(E963/N963,"N/A")</f>
        <v>N/A</v>
      </c>
      <c r="S963" t="str">
        <f>LEFT(P963,SEARCH("/",P963,1)-1)</f>
        <v>film &amp; video</v>
      </c>
      <c r="T963" t="str">
        <f>RIGHT(P963,(LEN(P963)-SEARCH("/",P963)))</f>
        <v>animation</v>
      </c>
      <c r="Y963">
        <f t="shared" ref="Y963:Y1026" si="34">SEARCH("/",P963)</f>
        <v>13</v>
      </c>
      <c r="Z963">
        <f t="shared" ref="Z963:Z1026" si="35">LEN(P963)</f>
        <v>22</v>
      </c>
    </row>
    <row r="964" spans="1:26" ht="43.2" x14ac:dyDescent="0.3">
      <c r="A964">
        <v>4010</v>
      </c>
      <c r="B964" s="3" t="s">
        <v>4006</v>
      </c>
      <c r="C964" s="3" t="s">
        <v>8115</v>
      </c>
      <c r="D964">
        <v>7200</v>
      </c>
      <c r="E964">
        <v>1742</v>
      </c>
      <c r="F964" t="s">
        <v>8221</v>
      </c>
      <c r="G964" t="s">
        <v>8224</v>
      </c>
      <c r="H964" t="s">
        <v>8246</v>
      </c>
      <c r="I964">
        <v>1414348166</v>
      </c>
      <c r="J964" s="11">
        <f>(((I964/60)/60)/24)+DATE(1970,1,1)+(-8/24)</f>
        <v>41938.437106481477</v>
      </c>
      <c r="K964">
        <v>1412879366</v>
      </c>
      <c r="L964" s="11">
        <f>(((K964/60)/60)/24)+DATE(1970,1,1)+(-8/24)</f>
        <v>41921.437106481477</v>
      </c>
      <c r="M964" t="b">
        <v>0</v>
      </c>
      <c r="N964">
        <v>38</v>
      </c>
      <c r="O964" t="b">
        <v>0</v>
      </c>
      <c r="P964" t="s">
        <v>8271</v>
      </c>
      <c r="Q964" s="6">
        <f>E964/D964</f>
        <v>0.24194444444444443</v>
      </c>
      <c r="R964" s="7">
        <f>IFERROR(E964/N964,"N/A")</f>
        <v>45.842105263157897</v>
      </c>
      <c r="S964" t="str">
        <f>LEFT(P964,SEARCH("/",P964,1)-1)</f>
        <v>theater</v>
      </c>
      <c r="T964" t="str">
        <f>RIGHT(P964,(LEN(P964)-SEARCH("/",P964)))</f>
        <v>plays</v>
      </c>
      <c r="Y964">
        <f t="shared" si="34"/>
        <v>8</v>
      </c>
      <c r="Z964">
        <f t="shared" si="35"/>
        <v>13</v>
      </c>
    </row>
    <row r="965" spans="1:26" ht="43.2" x14ac:dyDescent="0.3">
      <c r="A965">
        <v>468</v>
      </c>
      <c r="B965" s="3" t="s">
        <v>469</v>
      </c>
      <c r="C965" s="3" t="s">
        <v>4578</v>
      </c>
      <c r="D965">
        <v>7500</v>
      </c>
      <c r="E965">
        <v>0</v>
      </c>
      <c r="F965" t="s">
        <v>8221</v>
      </c>
      <c r="G965" t="s">
        <v>8224</v>
      </c>
      <c r="H965" t="s">
        <v>8246</v>
      </c>
      <c r="I965">
        <v>1341978665</v>
      </c>
      <c r="J965" s="11">
        <f>(((I965/60)/60)/24)+DATE(1970,1,1)+(-8/24)</f>
        <v>41100.827141203699</v>
      </c>
      <c r="K965">
        <v>1336795283</v>
      </c>
      <c r="L965" s="11">
        <f>(((K965/60)/60)/24)+DATE(1970,1,1)+(-8/24)</f>
        <v>41040.834293981476</v>
      </c>
      <c r="M965" t="b">
        <v>0</v>
      </c>
      <c r="N965">
        <v>0</v>
      </c>
      <c r="O965" t="b">
        <v>0</v>
      </c>
      <c r="P965" t="s">
        <v>8270</v>
      </c>
      <c r="Q965" s="6">
        <f>E965/D965</f>
        <v>0</v>
      </c>
      <c r="R965" s="7" t="str">
        <f>IFERROR(E965/N965,"N/A")</f>
        <v>N/A</v>
      </c>
      <c r="S965" t="str">
        <f>LEFT(P965,SEARCH("/",P965,1)-1)</f>
        <v>film &amp; video</v>
      </c>
      <c r="T965" t="str">
        <f>RIGHT(P965,(LEN(P965)-SEARCH("/",P965)))</f>
        <v>animation</v>
      </c>
      <c r="Y965">
        <f t="shared" si="34"/>
        <v>13</v>
      </c>
      <c r="Z965">
        <f t="shared" si="35"/>
        <v>22</v>
      </c>
    </row>
    <row r="966" spans="1:26" ht="57.6" x14ac:dyDescent="0.3">
      <c r="A966">
        <v>547</v>
      </c>
      <c r="B966" s="3" t="s">
        <v>548</v>
      </c>
      <c r="C966" s="3" t="s">
        <v>4657</v>
      </c>
      <c r="D966">
        <v>7500</v>
      </c>
      <c r="E966">
        <v>0</v>
      </c>
      <c r="F966" t="s">
        <v>8221</v>
      </c>
      <c r="G966" t="s">
        <v>8225</v>
      </c>
      <c r="H966" t="s">
        <v>8247</v>
      </c>
      <c r="I966">
        <v>1455122564</v>
      </c>
      <c r="J966" s="11">
        <f>(((I966/60)/60)/24)+DATE(1970,1,1)+(-8/24)</f>
        <v>42410.363009259258</v>
      </c>
      <c r="K966">
        <v>1452530564</v>
      </c>
      <c r="L966" s="11">
        <f>(((K966/60)/60)/24)+DATE(1970,1,1)+(-8/24)</f>
        <v>42380.363009259258</v>
      </c>
      <c r="M966" t="b">
        <v>0</v>
      </c>
      <c r="N966">
        <v>0</v>
      </c>
      <c r="O966" t="b">
        <v>0</v>
      </c>
      <c r="P966" t="s">
        <v>8272</v>
      </c>
      <c r="Q966" s="6">
        <f>E966/D966</f>
        <v>0</v>
      </c>
      <c r="R966" s="7" t="str">
        <f>IFERROR(E966/N966,"N/A")</f>
        <v>N/A</v>
      </c>
      <c r="S966" t="str">
        <f>LEFT(P966,SEARCH("/",P966,1)-1)</f>
        <v>technology</v>
      </c>
      <c r="T966" t="str">
        <f>RIGHT(P966,(LEN(P966)-SEARCH("/",P966)))</f>
        <v>web</v>
      </c>
      <c r="Y966">
        <f t="shared" si="34"/>
        <v>11</v>
      </c>
      <c r="Z966">
        <f t="shared" si="35"/>
        <v>14</v>
      </c>
    </row>
    <row r="967" spans="1:26" ht="43.2" x14ac:dyDescent="0.3">
      <c r="A967">
        <v>555</v>
      </c>
      <c r="B967" s="3" t="s">
        <v>556</v>
      </c>
      <c r="C967" s="3" t="s">
        <v>4665</v>
      </c>
      <c r="D967">
        <v>7500</v>
      </c>
      <c r="E967">
        <v>0</v>
      </c>
      <c r="F967" t="s">
        <v>8221</v>
      </c>
      <c r="G967" t="s">
        <v>8225</v>
      </c>
      <c r="H967" t="s">
        <v>8247</v>
      </c>
      <c r="I967">
        <v>1465720143</v>
      </c>
      <c r="J967" s="11">
        <f>(((I967/60)/60)/24)+DATE(1970,1,1)+(-8/24)</f>
        <v>42533.020173611112</v>
      </c>
      <c r="K967">
        <v>1463128143</v>
      </c>
      <c r="L967" s="11">
        <f>(((K967/60)/60)/24)+DATE(1970,1,1)+(-8/24)</f>
        <v>42503.020173611112</v>
      </c>
      <c r="M967" t="b">
        <v>0</v>
      </c>
      <c r="N967">
        <v>0</v>
      </c>
      <c r="O967" t="b">
        <v>0</v>
      </c>
      <c r="P967" t="s">
        <v>8272</v>
      </c>
      <c r="Q967" s="6">
        <f>E967/D967</f>
        <v>0</v>
      </c>
      <c r="R967" s="7" t="str">
        <f>IFERROR(E967/N967,"N/A")</f>
        <v>N/A</v>
      </c>
      <c r="S967" t="str">
        <f>LEFT(P967,SEARCH("/",P967,1)-1)</f>
        <v>technology</v>
      </c>
      <c r="T967" t="str">
        <f>RIGHT(P967,(LEN(P967)-SEARCH("/",P967)))</f>
        <v>web</v>
      </c>
      <c r="Y967">
        <f t="shared" si="34"/>
        <v>11</v>
      </c>
      <c r="Z967">
        <f t="shared" si="35"/>
        <v>14</v>
      </c>
    </row>
    <row r="968" spans="1:26" x14ac:dyDescent="0.3">
      <c r="A968">
        <v>589</v>
      </c>
      <c r="B968" s="3" t="s">
        <v>590</v>
      </c>
      <c r="C968" s="3" t="s">
        <v>4699</v>
      </c>
      <c r="D968">
        <v>7500</v>
      </c>
      <c r="E968">
        <v>1</v>
      </c>
      <c r="F968" t="s">
        <v>8221</v>
      </c>
      <c r="G968" t="s">
        <v>8224</v>
      </c>
      <c r="H968" t="s">
        <v>8246</v>
      </c>
      <c r="I968">
        <v>1436366699</v>
      </c>
      <c r="J968" s="11">
        <f>(((I968/60)/60)/24)+DATE(1970,1,1)+(-8/24)</f>
        <v>42193.281238425923</v>
      </c>
      <c r="K968">
        <v>1435070699</v>
      </c>
      <c r="L968" s="11">
        <f>(((K968/60)/60)/24)+DATE(1970,1,1)+(-8/24)</f>
        <v>42178.281238425923</v>
      </c>
      <c r="M968" t="b">
        <v>0</v>
      </c>
      <c r="N968">
        <v>1</v>
      </c>
      <c r="O968" t="b">
        <v>0</v>
      </c>
      <c r="P968" t="s">
        <v>8272</v>
      </c>
      <c r="Q968" s="6">
        <f>E968/D968</f>
        <v>1.3333333333333334E-4</v>
      </c>
      <c r="R968" s="7">
        <f>IFERROR(E968/N968,"N/A")</f>
        <v>1</v>
      </c>
      <c r="S968" t="str">
        <f>LEFT(P968,SEARCH("/",P968,1)-1)</f>
        <v>technology</v>
      </c>
      <c r="T968" t="str">
        <f>RIGHT(P968,(LEN(P968)-SEARCH("/",P968)))</f>
        <v>web</v>
      </c>
      <c r="Y968">
        <f t="shared" si="34"/>
        <v>11</v>
      </c>
      <c r="Z968">
        <f t="shared" si="35"/>
        <v>14</v>
      </c>
    </row>
    <row r="969" spans="1:26" ht="43.2" x14ac:dyDescent="0.3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 s="11">
        <f>(((I969/60)/60)/24)+DATE(1970,1,1)+(-8/24)</f>
        <v>42221.368425925924</v>
      </c>
      <c r="K969">
        <v>1436201432</v>
      </c>
      <c r="L969" s="11">
        <f>(((K969/60)/60)/24)+DATE(1970,1,1)+(-8/24)</f>
        <v>42191.368425925924</v>
      </c>
      <c r="M969" t="b">
        <v>0</v>
      </c>
      <c r="N969">
        <v>7</v>
      </c>
      <c r="O969" t="b">
        <v>0</v>
      </c>
      <c r="P969" t="s">
        <v>8272</v>
      </c>
      <c r="Q969" s="6">
        <f>E969/D969</f>
        <v>1.2123076923076924E-2</v>
      </c>
      <c r="R969" s="7">
        <f>IFERROR(E969/N969,"N/A")</f>
        <v>112.57142857142857</v>
      </c>
      <c r="S969" t="str">
        <f>LEFT(P969,SEARCH("/",P969,1)-1)</f>
        <v>technology</v>
      </c>
      <c r="T969" t="str">
        <f>RIGHT(P969,(LEN(P969)-SEARCH("/",P969)))</f>
        <v>web</v>
      </c>
      <c r="Y969">
        <f t="shared" si="34"/>
        <v>11</v>
      </c>
      <c r="Z969">
        <f t="shared" si="35"/>
        <v>14</v>
      </c>
    </row>
    <row r="970" spans="1:26" ht="57.6" x14ac:dyDescent="0.3">
      <c r="A970">
        <v>1587</v>
      </c>
      <c r="B970" s="3" t="s">
        <v>1588</v>
      </c>
      <c r="C970" s="3" t="s">
        <v>5697</v>
      </c>
      <c r="D970">
        <v>7500</v>
      </c>
      <c r="E970">
        <v>1</v>
      </c>
      <c r="F970" t="s">
        <v>8221</v>
      </c>
      <c r="G970" t="s">
        <v>8224</v>
      </c>
      <c r="H970" t="s">
        <v>8246</v>
      </c>
      <c r="I970">
        <v>1418510965</v>
      </c>
      <c r="J970" s="11">
        <f>(((I970/60)/60)/24)+DATE(1970,1,1)+(-8/24)</f>
        <v>41986.617650462962</v>
      </c>
      <c r="K970">
        <v>1415918965</v>
      </c>
      <c r="L970" s="11">
        <f>(((K970/60)/60)/24)+DATE(1970,1,1)+(-8/24)</f>
        <v>41956.617650462962</v>
      </c>
      <c r="M970" t="b">
        <v>0</v>
      </c>
      <c r="N970">
        <v>1</v>
      </c>
      <c r="O970" t="b">
        <v>0</v>
      </c>
      <c r="P970" t="s">
        <v>8291</v>
      </c>
      <c r="Q970" s="6">
        <f>E970/D970</f>
        <v>1.3333333333333334E-4</v>
      </c>
      <c r="R970" s="7">
        <f>IFERROR(E970/N970,"N/A")</f>
        <v>1</v>
      </c>
      <c r="S970" t="str">
        <f>LEFT(P970,SEARCH("/",P970,1)-1)</f>
        <v>photography</v>
      </c>
      <c r="T970" t="str">
        <f>RIGHT(P970,(LEN(P970)-SEARCH("/",P970)))</f>
        <v>places</v>
      </c>
      <c r="Y970">
        <f t="shared" si="34"/>
        <v>12</v>
      </c>
      <c r="Z970">
        <f t="shared" si="35"/>
        <v>18</v>
      </c>
    </row>
    <row r="971" spans="1:26" ht="28.8" x14ac:dyDescent="0.3">
      <c r="A971">
        <v>3862</v>
      </c>
      <c r="B971" s="3" t="s">
        <v>3859</v>
      </c>
      <c r="C971" s="3" t="s">
        <v>7971</v>
      </c>
      <c r="D971">
        <v>7500</v>
      </c>
      <c r="E971">
        <v>1</v>
      </c>
      <c r="F971" t="s">
        <v>8221</v>
      </c>
      <c r="G971" t="s">
        <v>8224</v>
      </c>
      <c r="H971" t="s">
        <v>8246</v>
      </c>
      <c r="I971">
        <v>1473699540</v>
      </c>
      <c r="J971" s="11">
        <f>(((I971/60)/60)/24)+DATE(1970,1,1)+(-8/24)</f>
        <v>42625.374305555553</v>
      </c>
      <c r="K971">
        <v>1472451356</v>
      </c>
      <c r="L971" s="11">
        <f>(((K971/60)/60)/24)+DATE(1970,1,1)+(-8/24)</f>
        <v>42610.927731481475</v>
      </c>
      <c r="M971" t="b">
        <v>0</v>
      </c>
      <c r="N971">
        <v>1</v>
      </c>
      <c r="O971" t="b">
        <v>0</v>
      </c>
      <c r="P971" t="s">
        <v>8271</v>
      </c>
      <c r="Q971" s="6">
        <f>E971/D971</f>
        <v>1.3333333333333334E-4</v>
      </c>
      <c r="R971" s="7">
        <f>IFERROR(E971/N971,"N/A")</f>
        <v>1</v>
      </c>
      <c r="S971" t="str">
        <f>LEFT(P971,SEARCH("/",P971,1)-1)</f>
        <v>theater</v>
      </c>
      <c r="T971" t="str">
        <f>RIGHT(P971,(LEN(P971)-SEARCH("/",P971)))</f>
        <v>plays</v>
      </c>
      <c r="Y971">
        <f t="shared" si="34"/>
        <v>8</v>
      </c>
      <c r="Z971">
        <f t="shared" si="35"/>
        <v>13</v>
      </c>
    </row>
    <row r="972" spans="1:26" ht="57.6" x14ac:dyDescent="0.3">
      <c r="A972">
        <v>3806</v>
      </c>
      <c r="B972" s="3" t="s">
        <v>3803</v>
      </c>
      <c r="C972" s="3" t="s">
        <v>7916</v>
      </c>
      <c r="D972">
        <v>7500</v>
      </c>
      <c r="E972">
        <v>5</v>
      </c>
      <c r="F972" t="s">
        <v>8221</v>
      </c>
      <c r="G972" t="s">
        <v>8226</v>
      </c>
      <c r="H972" t="s">
        <v>8248</v>
      </c>
      <c r="I972">
        <v>1404022381</v>
      </c>
      <c r="J972" s="11">
        <f>(((I972/60)/60)/24)+DATE(1970,1,1)+(-8/24)</f>
        <v>41818.925706018512</v>
      </c>
      <c r="K972">
        <v>1402294381</v>
      </c>
      <c r="L972" s="11">
        <f>(((K972/60)/60)/24)+DATE(1970,1,1)+(-8/24)</f>
        <v>41798.925706018512</v>
      </c>
      <c r="M972" t="b">
        <v>0</v>
      </c>
      <c r="N972">
        <v>1</v>
      </c>
      <c r="O972" t="b">
        <v>0</v>
      </c>
      <c r="P972" t="s">
        <v>8305</v>
      </c>
      <c r="Q972" s="6">
        <f>E972/D972</f>
        <v>6.6666666666666664E-4</v>
      </c>
      <c r="R972" s="7">
        <f>IFERROR(E972/N972,"N/A")</f>
        <v>5</v>
      </c>
      <c r="S972" t="str">
        <f>LEFT(P972,SEARCH("/",P972,1)-1)</f>
        <v>theater</v>
      </c>
      <c r="T972" t="str">
        <f>RIGHT(P972,(LEN(P972)-SEARCH("/",P972)))</f>
        <v>musical</v>
      </c>
      <c r="Y972">
        <f t="shared" si="34"/>
        <v>8</v>
      </c>
      <c r="Z972">
        <f t="shared" si="35"/>
        <v>15</v>
      </c>
    </row>
    <row r="973" spans="1:26" ht="43.2" x14ac:dyDescent="0.3">
      <c r="A973">
        <v>597</v>
      </c>
      <c r="B973" s="3" t="s">
        <v>598</v>
      </c>
      <c r="C973" s="3" t="s">
        <v>4707</v>
      </c>
      <c r="D973">
        <v>7500</v>
      </c>
      <c r="E973">
        <v>20</v>
      </c>
      <c r="F973" t="s">
        <v>8221</v>
      </c>
      <c r="G973" t="s">
        <v>8224</v>
      </c>
      <c r="H973" t="s">
        <v>8246</v>
      </c>
      <c r="I973">
        <v>1469980800</v>
      </c>
      <c r="J973" s="11">
        <f>(((I973/60)/60)/24)+DATE(1970,1,1)+(-8/24)</f>
        <v>42582.333333333336</v>
      </c>
      <c r="K973">
        <v>1466787335</v>
      </c>
      <c r="L973" s="11">
        <f>(((K973/60)/60)/24)+DATE(1970,1,1)+(-8/24)</f>
        <v>42545.371932870366</v>
      </c>
      <c r="M973" t="b">
        <v>0</v>
      </c>
      <c r="N973">
        <v>2</v>
      </c>
      <c r="O973" t="b">
        <v>0</v>
      </c>
      <c r="P973" t="s">
        <v>8272</v>
      </c>
      <c r="Q973" s="6">
        <f>E973/D973</f>
        <v>2.6666666666666666E-3</v>
      </c>
      <c r="R973" s="7">
        <f>IFERROR(E973/N973,"N/A")</f>
        <v>10</v>
      </c>
      <c r="S973" t="str">
        <f>LEFT(P973,SEARCH("/",P973,1)-1)</f>
        <v>technology</v>
      </c>
      <c r="T973" t="str">
        <f>RIGHT(P973,(LEN(P973)-SEARCH("/",P973)))</f>
        <v>web</v>
      </c>
      <c r="Y973">
        <f t="shared" si="34"/>
        <v>11</v>
      </c>
      <c r="Z973">
        <f t="shared" si="35"/>
        <v>14</v>
      </c>
    </row>
    <row r="974" spans="1:26" ht="43.2" x14ac:dyDescent="0.3">
      <c r="A974">
        <v>1158</v>
      </c>
      <c r="B974" s="3" t="s">
        <v>1159</v>
      </c>
      <c r="C974" s="3" t="s">
        <v>5268</v>
      </c>
      <c r="D974">
        <v>7500</v>
      </c>
      <c r="E974">
        <v>35</v>
      </c>
      <c r="F974" t="s">
        <v>8221</v>
      </c>
      <c r="G974" t="s">
        <v>8224</v>
      </c>
      <c r="H974" t="s">
        <v>8246</v>
      </c>
      <c r="I974">
        <v>1418091128</v>
      </c>
      <c r="J974" s="11">
        <f>(((I974/60)/60)/24)+DATE(1970,1,1)+(-8/24)</f>
        <v>41981.758425925924</v>
      </c>
      <c r="K974">
        <v>1415499128</v>
      </c>
      <c r="L974" s="11">
        <f>(((K974/60)/60)/24)+DATE(1970,1,1)+(-8/24)</f>
        <v>41951.758425925924</v>
      </c>
      <c r="M974" t="b">
        <v>0</v>
      </c>
      <c r="N974">
        <v>3</v>
      </c>
      <c r="O974" t="b">
        <v>0</v>
      </c>
      <c r="P974" t="s">
        <v>8284</v>
      </c>
      <c r="Q974" s="6">
        <f>E974/D974</f>
        <v>4.6666666666666671E-3</v>
      </c>
      <c r="R974" s="7">
        <f>IFERROR(E974/N974,"N/A")</f>
        <v>11.666666666666666</v>
      </c>
      <c r="S974" t="str">
        <f>LEFT(P974,SEARCH("/",P974,1)-1)</f>
        <v>food</v>
      </c>
      <c r="T974" t="str">
        <f>RIGHT(P974,(LEN(P974)-SEARCH("/",P974)))</f>
        <v>food trucks</v>
      </c>
      <c r="Y974">
        <f t="shared" si="34"/>
        <v>5</v>
      </c>
      <c r="Z974">
        <f t="shared" si="35"/>
        <v>16</v>
      </c>
    </row>
    <row r="975" spans="1:26" ht="43.2" x14ac:dyDescent="0.3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 s="11">
        <f>(((I975/60)/60)/24)+DATE(1970,1,1)+(-8/24)</f>
        <v>42019.478472222218</v>
      </c>
      <c r="K975">
        <v>1418761759</v>
      </c>
      <c r="L975" s="11">
        <f>(((K975/60)/60)/24)+DATE(1970,1,1)+(-8/24)</f>
        <v>41989.520358796297</v>
      </c>
      <c r="M975" t="b">
        <v>0</v>
      </c>
      <c r="N975">
        <v>8</v>
      </c>
      <c r="O975" t="b">
        <v>0</v>
      </c>
      <c r="P975" t="s">
        <v>8272</v>
      </c>
      <c r="Q975" s="6">
        <f>E975/D975</f>
        <v>1.2513513513513513E-2</v>
      </c>
      <c r="R975" s="7">
        <f>IFERROR(E975/N975,"N/A")</f>
        <v>57.875</v>
      </c>
      <c r="S975" t="str">
        <f>LEFT(P975,SEARCH("/",P975,1)-1)</f>
        <v>technology</v>
      </c>
      <c r="T975" t="str">
        <f>RIGHT(P975,(LEN(P975)-SEARCH("/",P975)))</f>
        <v>web</v>
      </c>
      <c r="Y975">
        <f t="shared" si="34"/>
        <v>11</v>
      </c>
      <c r="Z975">
        <f t="shared" si="35"/>
        <v>14</v>
      </c>
    </row>
    <row r="976" spans="1:26" ht="57.6" x14ac:dyDescent="0.3">
      <c r="A976">
        <v>3966</v>
      </c>
      <c r="B976" s="3" t="s">
        <v>3963</v>
      </c>
      <c r="C976" s="3" t="s">
        <v>8073</v>
      </c>
      <c r="D976">
        <v>7500</v>
      </c>
      <c r="E976">
        <v>45</v>
      </c>
      <c r="F976" t="s">
        <v>8221</v>
      </c>
      <c r="G976" t="s">
        <v>8224</v>
      </c>
      <c r="H976" t="s">
        <v>8246</v>
      </c>
      <c r="I976">
        <v>1406170740</v>
      </c>
      <c r="J976" s="11">
        <f>(((I976/60)/60)/24)+DATE(1970,1,1)+(-8/24)</f>
        <v>41843.790972222218</v>
      </c>
      <c r="K976">
        <v>1402506278</v>
      </c>
      <c r="L976" s="11">
        <f>(((K976/60)/60)/24)+DATE(1970,1,1)+(-8/24)</f>
        <v>41801.378217592588</v>
      </c>
      <c r="M976" t="b">
        <v>0</v>
      </c>
      <c r="N976">
        <v>2</v>
      </c>
      <c r="O976" t="b">
        <v>0</v>
      </c>
      <c r="P976" t="s">
        <v>8271</v>
      </c>
      <c r="Q976" s="6">
        <f>E976/D976</f>
        <v>6.0000000000000001E-3</v>
      </c>
      <c r="R976" s="7">
        <f>IFERROR(E976/N976,"N/A")</f>
        <v>22.5</v>
      </c>
      <c r="S976" t="str">
        <f>LEFT(P976,SEARCH("/",P976,1)-1)</f>
        <v>theater</v>
      </c>
      <c r="T976" t="str">
        <f>RIGHT(P976,(LEN(P976)-SEARCH("/",P976)))</f>
        <v>plays</v>
      </c>
      <c r="Y976">
        <f t="shared" si="34"/>
        <v>8</v>
      </c>
      <c r="Z976">
        <f t="shared" si="35"/>
        <v>13</v>
      </c>
    </row>
    <row r="977" spans="1:26" ht="43.2" x14ac:dyDescent="0.3">
      <c r="A977">
        <v>592</v>
      </c>
      <c r="B977" s="3" t="s">
        <v>593</v>
      </c>
      <c r="C977" s="3" t="s">
        <v>4702</v>
      </c>
      <c r="D977">
        <v>7500</v>
      </c>
      <c r="E977">
        <v>250</v>
      </c>
      <c r="F977" t="s">
        <v>8221</v>
      </c>
      <c r="G977" t="s">
        <v>8224</v>
      </c>
      <c r="H977" t="s">
        <v>8246</v>
      </c>
      <c r="I977">
        <v>1417584860</v>
      </c>
      <c r="J977" s="11">
        <f>(((I977/60)/60)/24)+DATE(1970,1,1)+(-8/24)</f>
        <v>41975.898842592585</v>
      </c>
      <c r="K977">
        <v>1414992860</v>
      </c>
      <c r="L977" s="11">
        <f>(((K977/60)/60)/24)+DATE(1970,1,1)+(-8/24)</f>
        <v>41945.898842592593</v>
      </c>
      <c r="M977" t="b">
        <v>0</v>
      </c>
      <c r="N977">
        <v>1</v>
      </c>
      <c r="O977" t="b">
        <v>0</v>
      </c>
      <c r="P977" t="s">
        <v>8272</v>
      </c>
      <c r="Q977" s="6">
        <f>E977/D977</f>
        <v>3.3333333333333333E-2</v>
      </c>
      <c r="R977" s="7">
        <f>IFERROR(E977/N977,"N/A")</f>
        <v>250</v>
      </c>
      <c r="S977" t="str">
        <f>LEFT(P977,SEARCH("/",P977,1)-1)</f>
        <v>technology</v>
      </c>
      <c r="T977" t="str">
        <f>RIGHT(P977,(LEN(P977)-SEARCH("/",P977)))</f>
        <v>web</v>
      </c>
      <c r="Y977">
        <f t="shared" si="34"/>
        <v>11</v>
      </c>
      <c r="Z977">
        <f t="shared" si="35"/>
        <v>14</v>
      </c>
    </row>
    <row r="978" spans="1:26" ht="43.2" x14ac:dyDescent="0.3">
      <c r="A978">
        <v>2898</v>
      </c>
      <c r="B978" s="3" t="s">
        <v>2898</v>
      </c>
      <c r="C978" s="3" t="s">
        <v>7008</v>
      </c>
      <c r="D978">
        <v>7500</v>
      </c>
      <c r="E978">
        <v>316</v>
      </c>
      <c r="F978" t="s">
        <v>8221</v>
      </c>
      <c r="G978" t="s">
        <v>8224</v>
      </c>
      <c r="H978" t="s">
        <v>8246</v>
      </c>
      <c r="I978">
        <v>1446307053</v>
      </c>
      <c r="J978" s="11">
        <f>(((I978/60)/60)/24)+DATE(1970,1,1)+(-8/24)</f>
        <v>42308.331631944442</v>
      </c>
      <c r="K978">
        <v>1443715053</v>
      </c>
      <c r="L978" s="11">
        <f>(((K978/60)/60)/24)+DATE(1970,1,1)+(-8/24)</f>
        <v>42278.331631944442</v>
      </c>
      <c r="M978" t="b">
        <v>0</v>
      </c>
      <c r="N978">
        <v>12</v>
      </c>
      <c r="O978" t="b">
        <v>0</v>
      </c>
      <c r="P978" t="s">
        <v>8271</v>
      </c>
      <c r="Q978" s="6">
        <f>E978/D978</f>
        <v>4.2133333333333335E-2</v>
      </c>
      <c r="R978" s="7">
        <f>IFERROR(E978/N978,"N/A")</f>
        <v>26.333333333333332</v>
      </c>
      <c r="S978" t="str">
        <f>LEFT(P978,SEARCH("/",P978,1)-1)</f>
        <v>theater</v>
      </c>
      <c r="T978" t="str">
        <f>RIGHT(P978,(LEN(P978)-SEARCH("/",P978)))</f>
        <v>plays</v>
      </c>
      <c r="Y978">
        <f t="shared" si="34"/>
        <v>8</v>
      </c>
      <c r="Z978">
        <f t="shared" si="35"/>
        <v>13</v>
      </c>
    </row>
    <row r="979" spans="1:26" ht="43.2" x14ac:dyDescent="0.3">
      <c r="A979">
        <v>1981</v>
      </c>
      <c r="B979" s="3" t="s">
        <v>1982</v>
      </c>
      <c r="C979" s="3" t="s">
        <v>6091</v>
      </c>
      <c r="D979">
        <v>7500</v>
      </c>
      <c r="E979">
        <v>381</v>
      </c>
      <c r="F979" t="s">
        <v>8221</v>
      </c>
      <c r="G979" t="s">
        <v>8229</v>
      </c>
      <c r="H979" t="s">
        <v>8251</v>
      </c>
      <c r="I979">
        <v>1404926665</v>
      </c>
      <c r="J979" s="11">
        <f>(((I979/60)/60)/24)+DATE(1970,1,1)+(-8/24)</f>
        <v>41829.391956018517</v>
      </c>
      <c r="K979">
        <v>1402334665</v>
      </c>
      <c r="L979" s="11">
        <f>(((K979/60)/60)/24)+DATE(1970,1,1)+(-8/24)</f>
        <v>41799.391956018517</v>
      </c>
      <c r="M979" t="b">
        <v>0</v>
      </c>
      <c r="N979">
        <v>12</v>
      </c>
      <c r="O979" t="b">
        <v>0</v>
      </c>
      <c r="P979" t="s">
        <v>8296</v>
      </c>
      <c r="Q979" s="6">
        <f>E979/D979</f>
        <v>5.0799999999999998E-2</v>
      </c>
      <c r="R979" s="7">
        <f>IFERROR(E979/N979,"N/A")</f>
        <v>31.75</v>
      </c>
      <c r="S979" t="str">
        <f>LEFT(P979,SEARCH("/",P979,1)-1)</f>
        <v>photography</v>
      </c>
      <c r="T979" t="str">
        <f>RIGHT(P979,(LEN(P979)-SEARCH("/",P979)))</f>
        <v>people</v>
      </c>
      <c r="Y979">
        <f t="shared" si="34"/>
        <v>12</v>
      </c>
      <c r="Z979">
        <f t="shared" si="35"/>
        <v>18</v>
      </c>
    </row>
    <row r="980" spans="1:26" ht="57.6" x14ac:dyDescent="0.3">
      <c r="A980">
        <v>942</v>
      </c>
      <c r="B980" s="3" t="s">
        <v>943</v>
      </c>
      <c r="C980" s="3" t="s">
        <v>5052</v>
      </c>
      <c r="D980">
        <v>7500</v>
      </c>
      <c r="E980">
        <v>668</v>
      </c>
      <c r="F980" t="s">
        <v>8221</v>
      </c>
      <c r="G980" t="s">
        <v>8224</v>
      </c>
      <c r="H980" t="s">
        <v>8246</v>
      </c>
      <c r="I980">
        <v>1455826460</v>
      </c>
      <c r="J980" s="11">
        <f>(((I980/60)/60)/24)+DATE(1970,1,1)+(-8/24)</f>
        <v>42418.509953703695</v>
      </c>
      <c r="K980">
        <v>1452716060</v>
      </c>
      <c r="L980" s="11">
        <f>(((K980/60)/60)/24)+DATE(1970,1,1)+(-8/24)</f>
        <v>42382.509953703695</v>
      </c>
      <c r="M980" t="b">
        <v>0</v>
      </c>
      <c r="N980">
        <v>16</v>
      </c>
      <c r="O980" t="b">
        <v>0</v>
      </c>
      <c r="P980" t="s">
        <v>8273</v>
      </c>
      <c r="Q980" s="6">
        <f>E980/D980</f>
        <v>8.9066666666666669E-2</v>
      </c>
      <c r="R980" s="7">
        <f>IFERROR(E980/N980,"N/A")</f>
        <v>41.75</v>
      </c>
      <c r="S980" t="str">
        <f>LEFT(P980,SEARCH("/",P980,1)-1)</f>
        <v>technology</v>
      </c>
      <c r="T980" t="str">
        <f>RIGHT(P980,(LEN(P980)-SEARCH("/",P980)))</f>
        <v>wearables</v>
      </c>
      <c r="Y980">
        <f t="shared" si="34"/>
        <v>11</v>
      </c>
      <c r="Z980">
        <f t="shared" si="35"/>
        <v>20</v>
      </c>
    </row>
    <row r="981" spans="1:26" ht="57.6" x14ac:dyDescent="0.3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 s="11">
        <f>(((I981/60)/60)/24)+DATE(1970,1,1)+(-8/24)</f>
        <v>42727.415937499994</v>
      </c>
      <c r="K981">
        <v>1479923937</v>
      </c>
      <c r="L981" s="11">
        <f>(((K981/60)/60)/24)+DATE(1970,1,1)+(-8/24)</f>
        <v>42697.415937499994</v>
      </c>
      <c r="M981" t="b">
        <v>0</v>
      </c>
      <c r="N981">
        <v>7</v>
      </c>
      <c r="O981" t="b">
        <v>0</v>
      </c>
      <c r="P981" t="s">
        <v>8273</v>
      </c>
      <c r="Q981" s="6">
        <f>E981/D981</f>
        <v>1.3028138528138528E-2</v>
      </c>
      <c r="R981" s="7">
        <f>IFERROR(E981/N981,"N/A")</f>
        <v>859.85714285714289</v>
      </c>
      <c r="S981" t="str">
        <f>LEFT(P981,SEARCH("/",P981,1)-1)</f>
        <v>technology</v>
      </c>
      <c r="T981" t="str">
        <f>RIGHT(P981,(LEN(P981)-SEARCH("/",P981)))</f>
        <v>wearables</v>
      </c>
      <c r="Y981">
        <f t="shared" si="34"/>
        <v>11</v>
      </c>
      <c r="Z981">
        <f t="shared" si="35"/>
        <v>20</v>
      </c>
    </row>
    <row r="982" spans="1:26" ht="43.2" x14ac:dyDescent="0.3">
      <c r="A982">
        <v>1424</v>
      </c>
      <c r="B982" s="3" t="s">
        <v>1425</v>
      </c>
      <c r="C982" s="3" t="s">
        <v>5534</v>
      </c>
      <c r="D982">
        <v>7500</v>
      </c>
      <c r="E982">
        <v>1527</v>
      </c>
      <c r="F982" t="s">
        <v>8221</v>
      </c>
      <c r="G982" t="s">
        <v>8224</v>
      </c>
      <c r="H982" t="s">
        <v>8246</v>
      </c>
      <c r="I982">
        <v>1479233602</v>
      </c>
      <c r="J982" s="11">
        <f>(((I982/60)/60)/24)+DATE(1970,1,1)+(-8/24)</f>
        <v>42689.425949074073</v>
      </c>
      <c r="K982">
        <v>1478106802</v>
      </c>
      <c r="L982" s="11">
        <f>(((K982/60)/60)/24)+DATE(1970,1,1)+(-8/24)</f>
        <v>42676.384282407402</v>
      </c>
      <c r="M982" t="b">
        <v>0</v>
      </c>
      <c r="N982">
        <v>14</v>
      </c>
      <c r="O982" t="b">
        <v>0</v>
      </c>
      <c r="P982" t="s">
        <v>8287</v>
      </c>
      <c r="Q982" s="6">
        <f>E982/D982</f>
        <v>0.2036</v>
      </c>
      <c r="R982" s="7">
        <f>IFERROR(E982/N982,"N/A")</f>
        <v>109.07142857142857</v>
      </c>
      <c r="S982" t="str">
        <f>LEFT(P982,SEARCH("/",P982,1)-1)</f>
        <v>publishing</v>
      </c>
      <c r="T982" t="str">
        <f>RIGHT(P982,(LEN(P982)-SEARCH("/",P982)))</f>
        <v>translations</v>
      </c>
      <c r="Y982">
        <f t="shared" si="34"/>
        <v>11</v>
      </c>
      <c r="Z982">
        <f t="shared" si="35"/>
        <v>23</v>
      </c>
    </row>
    <row r="983" spans="1:26" ht="43.2" x14ac:dyDescent="0.3">
      <c r="A983">
        <v>2845</v>
      </c>
      <c r="B983" s="3" t="s">
        <v>2845</v>
      </c>
      <c r="C983" s="3" t="s">
        <v>6955</v>
      </c>
      <c r="D983">
        <v>7500</v>
      </c>
      <c r="E983">
        <v>2366</v>
      </c>
      <c r="F983" t="s">
        <v>8221</v>
      </c>
      <c r="G983" t="s">
        <v>8224</v>
      </c>
      <c r="H983" t="s">
        <v>8246</v>
      </c>
      <c r="I983">
        <v>1433723033</v>
      </c>
      <c r="J983" s="11">
        <f>(((I983/60)/60)/24)+DATE(1970,1,1)+(-8/24)</f>
        <v>42162.683252314811</v>
      </c>
      <c r="K983">
        <v>1428539033</v>
      </c>
      <c r="L983" s="11">
        <f>(((K983/60)/60)/24)+DATE(1970,1,1)+(-8/24)</f>
        <v>42102.683252314811</v>
      </c>
      <c r="M983" t="b">
        <v>0</v>
      </c>
      <c r="N983">
        <v>39</v>
      </c>
      <c r="O983" t="b">
        <v>0</v>
      </c>
      <c r="P983" t="s">
        <v>8271</v>
      </c>
      <c r="Q983" s="6">
        <f>E983/D983</f>
        <v>0.31546666666666667</v>
      </c>
      <c r="R983" s="7">
        <f>IFERROR(E983/N983,"N/A")</f>
        <v>60.666666666666664</v>
      </c>
      <c r="S983" t="str">
        <f>LEFT(P983,SEARCH("/",P983,1)-1)</f>
        <v>theater</v>
      </c>
      <c r="T983" t="str">
        <f>RIGHT(P983,(LEN(P983)-SEARCH("/",P983)))</f>
        <v>plays</v>
      </c>
      <c r="Y983">
        <f t="shared" si="34"/>
        <v>8</v>
      </c>
      <c r="Z983">
        <f t="shared" si="35"/>
        <v>13</v>
      </c>
    </row>
    <row r="984" spans="1:26" ht="57.6" x14ac:dyDescent="0.3">
      <c r="A984">
        <v>958</v>
      </c>
      <c r="B984" s="3" t="s">
        <v>959</v>
      </c>
      <c r="C984" s="3" t="s">
        <v>5068</v>
      </c>
      <c r="D984">
        <v>7777</v>
      </c>
      <c r="E984">
        <v>881</v>
      </c>
      <c r="F984" t="s">
        <v>8221</v>
      </c>
      <c r="G984" t="s">
        <v>8224</v>
      </c>
      <c r="H984" t="s">
        <v>8246</v>
      </c>
      <c r="I984">
        <v>1428641940</v>
      </c>
      <c r="J984" s="11">
        <f>(((I984/60)/60)/24)+DATE(1970,1,1)+(-8/24)</f>
        <v>42103.874305555553</v>
      </c>
      <c r="K984">
        <v>1426792563</v>
      </c>
      <c r="L984" s="11">
        <f>(((K984/60)/60)/24)+DATE(1970,1,1)+(-8/24)</f>
        <v>42082.469479166662</v>
      </c>
      <c r="M984" t="b">
        <v>0</v>
      </c>
      <c r="N984">
        <v>17</v>
      </c>
      <c r="O984" t="b">
        <v>0</v>
      </c>
      <c r="P984" t="s">
        <v>8273</v>
      </c>
      <c r="Q984" s="6">
        <f>E984/D984</f>
        <v>0.11328275684711328</v>
      </c>
      <c r="R984" s="7">
        <f>IFERROR(E984/N984,"N/A")</f>
        <v>51.823529411764703</v>
      </c>
      <c r="S984" t="str">
        <f>LEFT(P984,SEARCH("/",P984,1)-1)</f>
        <v>technology</v>
      </c>
      <c r="T984" t="str">
        <f>RIGHT(P984,(LEN(P984)-SEARCH("/",P984)))</f>
        <v>wearables</v>
      </c>
      <c r="Y984">
        <f t="shared" si="34"/>
        <v>11</v>
      </c>
      <c r="Z984">
        <f t="shared" si="35"/>
        <v>20</v>
      </c>
    </row>
    <row r="985" spans="1:26" ht="28.8" x14ac:dyDescent="0.3">
      <c r="A985">
        <v>228</v>
      </c>
      <c r="B985" s="3" t="s">
        <v>230</v>
      </c>
      <c r="C985" s="3" t="s">
        <v>4338</v>
      </c>
      <c r="D985">
        <v>8000</v>
      </c>
      <c r="E985">
        <v>0</v>
      </c>
      <c r="F985" t="s">
        <v>8221</v>
      </c>
      <c r="G985" t="s">
        <v>8225</v>
      </c>
      <c r="H985" t="s">
        <v>8247</v>
      </c>
      <c r="I985">
        <v>1433176105</v>
      </c>
      <c r="J985" s="11">
        <f>(((I985/60)/60)/24)+DATE(1970,1,1)+(-8/24)</f>
        <v>42156.353067129625</v>
      </c>
      <c r="K985">
        <v>1427992105</v>
      </c>
      <c r="L985" s="11">
        <f>(((K985/60)/60)/24)+DATE(1970,1,1)+(-8/24)</f>
        <v>42096.353067129625</v>
      </c>
      <c r="M985" t="b">
        <v>0</v>
      </c>
      <c r="N985">
        <v>0</v>
      </c>
      <c r="O985" t="b">
        <v>0</v>
      </c>
      <c r="P985" t="s">
        <v>8268</v>
      </c>
      <c r="Q985" s="6">
        <f>E985/D985</f>
        <v>0</v>
      </c>
      <c r="R985" s="7" t="str">
        <f>IFERROR(E985/N985,"N/A")</f>
        <v>N/A</v>
      </c>
      <c r="S985" t="str">
        <f>LEFT(P985,SEARCH("/",P985,1)-1)</f>
        <v>film &amp; video</v>
      </c>
      <c r="T985" t="str">
        <f>RIGHT(P985,(LEN(P985)-SEARCH("/",P985)))</f>
        <v>drama</v>
      </c>
      <c r="Y985">
        <f t="shared" si="34"/>
        <v>13</v>
      </c>
      <c r="Z985">
        <f t="shared" si="35"/>
        <v>18</v>
      </c>
    </row>
    <row r="986" spans="1:26" ht="57.6" x14ac:dyDescent="0.3">
      <c r="A986">
        <v>1878</v>
      </c>
      <c r="B986" s="3" t="s">
        <v>1879</v>
      </c>
      <c r="C986" s="3" t="s">
        <v>5988</v>
      </c>
      <c r="D986">
        <v>8000</v>
      </c>
      <c r="E986">
        <v>0</v>
      </c>
      <c r="F986" t="s">
        <v>8221</v>
      </c>
      <c r="G986" t="s">
        <v>8226</v>
      </c>
      <c r="H986" t="s">
        <v>8248</v>
      </c>
      <c r="I986">
        <v>1402618355</v>
      </c>
      <c r="J986" s="11">
        <f>(((I986/60)/60)/24)+DATE(1970,1,1)+(-8/24)</f>
        <v>41802.675405092588</v>
      </c>
      <c r="K986">
        <v>1400026355</v>
      </c>
      <c r="L986" s="11">
        <f>(((K986/60)/60)/24)+DATE(1970,1,1)+(-8/24)</f>
        <v>41772.675405092588</v>
      </c>
      <c r="M986" t="b">
        <v>0</v>
      </c>
      <c r="N986">
        <v>0</v>
      </c>
      <c r="O986" t="b">
        <v>0</v>
      </c>
      <c r="P986" t="s">
        <v>8283</v>
      </c>
      <c r="Q986" s="6">
        <f>E986/D986</f>
        <v>0</v>
      </c>
      <c r="R986" s="7" t="str">
        <f>IFERROR(E986/N986,"N/A")</f>
        <v>N/A</v>
      </c>
      <c r="S986" t="str">
        <f>LEFT(P986,SEARCH("/",P986,1)-1)</f>
        <v>games</v>
      </c>
      <c r="T986" t="str">
        <f>RIGHT(P986,(LEN(P986)-SEARCH("/",P986)))</f>
        <v>mobile games</v>
      </c>
      <c r="Y986">
        <f t="shared" si="34"/>
        <v>6</v>
      </c>
      <c r="Z986">
        <f t="shared" si="35"/>
        <v>18</v>
      </c>
    </row>
    <row r="987" spans="1:26" ht="57.6" x14ac:dyDescent="0.3">
      <c r="A987">
        <v>2412</v>
      </c>
      <c r="B987" s="3" t="s">
        <v>2413</v>
      </c>
      <c r="C987" s="3" t="s">
        <v>6522</v>
      </c>
      <c r="D987">
        <v>8000</v>
      </c>
      <c r="E987">
        <v>0</v>
      </c>
      <c r="F987" t="s">
        <v>8221</v>
      </c>
      <c r="G987" t="s">
        <v>8230</v>
      </c>
      <c r="H987" t="s">
        <v>8249</v>
      </c>
      <c r="I987">
        <v>1480185673</v>
      </c>
      <c r="J987" s="11">
        <f>(((I987/60)/60)/24)+DATE(1970,1,1)+(-8/24)</f>
        <v>42700.445289351854</v>
      </c>
      <c r="K987">
        <v>1476294073</v>
      </c>
      <c r="L987" s="11">
        <f>(((K987/60)/60)/24)+DATE(1970,1,1)+(-8/24)</f>
        <v>42655.403622685182</v>
      </c>
      <c r="M987" t="b">
        <v>0</v>
      </c>
      <c r="N987">
        <v>0</v>
      </c>
      <c r="O987" t="b">
        <v>0</v>
      </c>
      <c r="P987" t="s">
        <v>8284</v>
      </c>
      <c r="Q987" s="6">
        <f>E987/D987</f>
        <v>0</v>
      </c>
      <c r="R987" s="7" t="str">
        <f>IFERROR(E987/N987,"N/A")</f>
        <v>N/A</v>
      </c>
      <c r="S987" t="str">
        <f>LEFT(P987,SEARCH("/",P987,1)-1)</f>
        <v>food</v>
      </c>
      <c r="T987" t="str">
        <f>RIGHT(P987,(LEN(P987)-SEARCH("/",P987)))</f>
        <v>food trucks</v>
      </c>
      <c r="Y987">
        <f t="shared" si="34"/>
        <v>5</v>
      </c>
      <c r="Z987">
        <f t="shared" si="35"/>
        <v>16</v>
      </c>
    </row>
    <row r="988" spans="1:26" ht="43.2" x14ac:dyDescent="0.3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 s="11">
        <f>(((I988/60)/60)/24)+DATE(1970,1,1)+(-8/24)</f>
        <v>42485.595092592594</v>
      </c>
      <c r="K988">
        <v>1456442216</v>
      </c>
      <c r="L988" s="11">
        <f>(((K988/60)/60)/24)+DATE(1970,1,1)+(-8/24)</f>
        <v>42425.636759259258</v>
      </c>
      <c r="M988" t="b">
        <v>0</v>
      </c>
      <c r="N988">
        <v>14</v>
      </c>
      <c r="O988" t="b">
        <v>0</v>
      </c>
      <c r="P988" t="s">
        <v>8272</v>
      </c>
      <c r="Q988" s="6">
        <f>E988/D988</f>
        <v>1.34E-2</v>
      </c>
      <c r="R988" s="7">
        <f>IFERROR(E988/N988,"N/A")</f>
        <v>47.857142857142854</v>
      </c>
      <c r="S988" t="str">
        <f>LEFT(P988,SEARCH("/",P988,1)-1)</f>
        <v>technology</v>
      </c>
      <c r="T988" t="str">
        <f>RIGHT(P988,(LEN(P988)-SEARCH("/",P988)))</f>
        <v>web</v>
      </c>
      <c r="Y988">
        <f t="shared" si="34"/>
        <v>11</v>
      </c>
      <c r="Z988">
        <f t="shared" si="35"/>
        <v>14</v>
      </c>
    </row>
    <row r="989" spans="1:26" ht="43.2" x14ac:dyDescent="0.3">
      <c r="A989">
        <v>2437</v>
      </c>
      <c r="B989" s="3" t="s">
        <v>2438</v>
      </c>
      <c r="C989" s="3" t="s">
        <v>6547</v>
      </c>
      <c r="D989">
        <v>8000</v>
      </c>
      <c r="E989">
        <v>0</v>
      </c>
      <c r="F989" t="s">
        <v>8221</v>
      </c>
      <c r="G989" t="s">
        <v>8224</v>
      </c>
      <c r="H989" t="s">
        <v>8246</v>
      </c>
      <c r="I989">
        <v>1426615200</v>
      </c>
      <c r="J989" s="11">
        <f>(((I989/60)/60)/24)+DATE(1970,1,1)+(-8/24)</f>
        <v>42080.416666666664</v>
      </c>
      <c r="K989">
        <v>1422400188</v>
      </c>
      <c r="L989" s="11">
        <f>(((K989/60)/60)/24)+DATE(1970,1,1)+(-8/24)</f>
        <v>42031.631805555553</v>
      </c>
      <c r="M989" t="b">
        <v>0</v>
      </c>
      <c r="N989">
        <v>0</v>
      </c>
      <c r="O989" t="b">
        <v>0</v>
      </c>
      <c r="P989" t="s">
        <v>8284</v>
      </c>
      <c r="Q989" s="6">
        <f>E989/D989</f>
        <v>0</v>
      </c>
      <c r="R989" s="7" t="str">
        <f>IFERROR(E989/N989,"N/A")</f>
        <v>N/A</v>
      </c>
      <c r="S989" t="str">
        <f>LEFT(P989,SEARCH("/",P989,1)-1)</f>
        <v>food</v>
      </c>
      <c r="T989" t="str">
        <f>RIGHT(P989,(LEN(P989)-SEARCH("/",P989)))</f>
        <v>food trucks</v>
      </c>
      <c r="Y989">
        <f t="shared" si="34"/>
        <v>5</v>
      </c>
      <c r="Z989">
        <f t="shared" si="35"/>
        <v>16</v>
      </c>
    </row>
    <row r="990" spans="1:26" ht="43.2" x14ac:dyDescent="0.3">
      <c r="A990">
        <v>2772</v>
      </c>
      <c r="B990" s="3" t="s">
        <v>2772</v>
      </c>
      <c r="C990" s="3" t="s">
        <v>6882</v>
      </c>
      <c r="D990">
        <v>8000</v>
      </c>
      <c r="E990">
        <v>0</v>
      </c>
      <c r="F990" t="s">
        <v>8221</v>
      </c>
      <c r="G990" t="s">
        <v>8224</v>
      </c>
      <c r="H990" t="s">
        <v>8246</v>
      </c>
      <c r="I990">
        <v>1381006294</v>
      </c>
      <c r="J990" s="11">
        <f>(((I990/60)/60)/24)+DATE(1970,1,1)+(-8/24)</f>
        <v>41552.535810185182</v>
      </c>
      <c r="K990">
        <v>1379710294</v>
      </c>
      <c r="L990" s="11">
        <f>(((K990/60)/60)/24)+DATE(1970,1,1)+(-8/24)</f>
        <v>41537.535810185182</v>
      </c>
      <c r="M990" t="b">
        <v>0</v>
      </c>
      <c r="N990">
        <v>0</v>
      </c>
      <c r="O990" t="b">
        <v>0</v>
      </c>
      <c r="P990" t="s">
        <v>8304</v>
      </c>
      <c r="Q990" s="6">
        <f>E990/D990</f>
        <v>0</v>
      </c>
      <c r="R990" s="7" t="str">
        <f>IFERROR(E990/N990,"N/A")</f>
        <v>N/A</v>
      </c>
      <c r="S990" t="str">
        <f>LEFT(P990,SEARCH("/",P990,1)-1)</f>
        <v>publishing</v>
      </c>
      <c r="T990" t="str">
        <f>RIGHT(P990,(LEN(P990)-SEARCH("/",P990)))</f>
        <v>children's books</v>
      </c>
      <c r="Y990">
        <f t="shared" si="34"/>
        <v>11</v>
      </c>
      <c r="Z990">
        <f t="shared" si="35"/>
        <v>27</v>
      </c>
    </row>
    <row r="991" spans="1:26" ht="43.2" x14ac:dyDescent="0.3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 s="11">
        <f>(((I991/60)/60)/24)+DATE(1970,1,1)+(-8/24)</f>
        <v>42599.170763888884</v>
      </c>
      <c r="K991">
        <v>1468843554</v>
      </c>
      <c r="L991" s="11">
        <f>(((K991/60)/60)/24)+DATE(1970,1,1)+(-8/24)</f>
        <v>42569.170763888884</v>
      </c>
      <c r="M991" t="b">
        <v>0</v>
      </c>
      <c r="N991">
        <v>34</v>
      </c>
      <c r="O991" t="b">
        <v>0</v>
      </c>
      <c r="P991" t="s">
        <v>8273</v>
      </c>
      <c r="Q991" s="6">
        <f>E991/D991</f>
        <v>1.3668E-2</v>
      </c>
      <c r="R991" s="7">
        <f>IFERROR(E991/N991,"N/A")</f>
        <v>100.5</v>
      </c>
      <c r="S991" t="str">
        <f>LEFT(P991,SEARCH("/",P991,1)-1)</f>
        <v>technology</v>
      </c>
      <c r="T991" t="str">
        <f>RIGHT(P991,(LEN(P991)-SEARCH("/",P991)))</f>
        <v>wearables</v>
      </c>
      <c r="Y991">
        <f t="shared" si="34"/>
        <v>11</v>
      </c>
      <c r="Z991">
        <f t="shared" si="35"/>
        <v>20</v>
      </c>
    </row>
    <row r="992" spans="1:26" ht="57.6" x14ac:dyDescent="0.3">
      <c r="A992">
        <v>2846</v>
      </c>
      <c r="B992" s="3" t="s">
        <v>2846</v>
      </c>
      <c r="C992" s="3" t="s">
        <v>6956</v>
      </c>
      <c r="D992">
        <v>8000</v>
      </c>
      <c r="E992">
        <v>0</v>
      </c>
      <c r="F992" t="s">
        <v>8221</v>
      </c>
      <c r="G992" t="s">
        <v>8224</v>
      </c>
      <c r="H992" t="s">
        <v>8246</v>
      </c>
      <c r="I992">
        <v>1432917394</v>
      </c>
      <c r="J992" s="11">
        <f>(((I992/60)/60)/24)+DATE(1970,1,1)+(-8/24)</f>
        <v>42153.358726851853</v>
      </c>
      <c r="K992">
        <v>1429029394</v>
      </c>
      <c r="L992" s="11">
        <f>(((K992/60)/60)/24)+DATE(1970,1,1)+(-8/24)</f>
        <v>42108.358726851853</v>
      </c>
      <c r="M992" t="b">
        <v>0</v>
      </c>
      <c r="N992">
        <v>0</v>
      </c>
      <c r="O992" t="b">
        <v>0</v>
      </c>
      <c r="P992" t="s">
        <v>8271</v>
      </c>
      <c r="Q992" s="6">
        <f>E992/D992</f>
        <v>0</v>
      </c>
      <c r="R992" s="7" t="str">
        <f>IFERROR(E992/N992,"N/A")</f>
        <v>N/A</v>
      </c>
      <c r="S992" t="str">
        <f>LEFT(P992,SEARCH("/",P992,1)-1)</f>
        <v>theater</v>
      </c>
      <c r="T992" t="str">
        <f>RIGHT(P992,(LEN(P992)-SEARCH("/",P992)))</f>
        <v>plays</v>
      </c>
      <c r="Y992">
        <f t="shared" si="34"/>
        <v>8</v>
      </c>
      <c r="Z992">
        <f t="shared" si="35"/>
        <v>13</v>
      </c>
    </row>
    <row r="993" spans="1:26" ht="28.8" x14ac:dyDescent="0.3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 s="11">
        <f>(((I993/60)/60)/24)+DATE(1970,1,1)+(-8/24)</f>
        <v>42518.438993055555</v>
      </c>
      <c r="K993">
        <v>1461954729</v>
      </c>
      <c r="L993" s="11">
        <f>(((K993/60)/60)/24)+DATE(1970,1,1)+(-8/24)</f>
        <v>42489.438993055555</v>
      </c>
      <c r="M993" t="b">
        <v>0</v>
      </c>
      <c r="N993">
        <v>9</v>
      </c>
      <c r="O993" t="b">
        <v>0</v>
      </c>
      <c r="P993" t="s">
        <v>8272</v>
      </c>
      <c r="Q993" s="6">
        <f>E993/D993</f>
        <v>1.38E-2</v>
      </c>
      <c r="R993" s="7">
        <f>IFERROR(E993/N993,"N/A")</f>
        <v>76.666666666666671</v>
      </c>
      <c r="S993" t="str">
        <f>LEFT(P993,SEARCH("/",P993,1)-1)</f>
        <v>technology</v>
      </c>
      <c r="T993" t="str">
        <f>RIGHT(P993,(LEN(P993)-SEARCH("/",P993)))</f>
        <v>web</v>
      </c>
      <c r="Y993">
        <f t="shared" si="34"/>
        <v>11</v>
      </c>
      <c r="Z993">
        <f t="shared" si="35"/>
        <v>14</v>
      </c>
    </row>
    <row r="994" spans="1:26" ht="43.2" x14ac:dyDescent="0.3">
      <c r="A994">
        <v>3804</v>
      </c>
      <c r="B994" s="3" t="s">
        <v>3801</v>
      </c>
      <c r="C994" s="3" t="s">
        <v>7914</v>
      </c>
      <c r="D994">
        <v>8000</v>
      </c>
      <c r="E994">
        <v>0</v>
      </c>
      <c r="F994" t="s">
        <v>8221</v>
      </c>
      <c r="G994" t="s">
        <v>8224</v>
      </c>
      <c r="H994" t="s">
        <v>8246</v>
      </c>
      <c r="I994">
        <v>1469948400</v>
      </c>
      <c r="J994" s="11">
        <f>(((I994/60)/60)/24)+DATE(1970,1,1)+(-8/24)</f>
        <v>42581.958333333336</v>
      </c>
      <c r="K994">
        <v>1465172024</v>
      </c>
      <c r="L994" s="11">
        <f>(((K994/60)/60)/24)+DATE(1970,1,1)+(-8/24)</f>
        <v>42526.676203703704</v>
      </c>
      <c r="M994" t="b">
        <v>0</v>
      </c>
      <c r="N994">
        <v>0</v>
      </c>
      <c r="O994" t="b">
        <v>0</v>
      </c>
      <c r="P994" t="s">
        <v>8305</v>
      </c>
      <c r="Q994" s="6">
        <f>E994/D994</f>
        <v>0</v>
      </c>
      <c r="R994" s="7" t="str">
        <f>IFERROR(E994/N994,"N/A")</f>
        <v>N/A</v>
      </c>
      <c r="S994" t="str">
        <f>LEFT(P994,SEARCH("/",P994,1)-1)</f>
        <v>theater</v>
      </c>
      <c r="T994" t="str">
        <f>RIGHT(P994,(LEN(P994)-SEARCH("/",P994)))</f>
        <v>musical</v>
      </c>
      <c r="Y994">
        <f t="shared" si="34"/>
        <v>8</v>
      </c>
      <c r="Z994">
        <f t="shared" si="35"/>
        <v>15</v>
      </c>
    </row>
    <row r="995" spans="1:26" ht="43.2" x14ac:dyDescent="0.3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 s="11">
        <f>(((I995/60)/60)/24)+DATE(1970,1,1)+(-8/24)</f>
        <v>41999.52475694444</v>
      </c>
      <c r="K995">
        <v>1417034139</v>
      </c>
      <c r="L995" s="11">
        <f>(((K995/60)/60)/24)+DATE(1970,1,1)+(-8/24)</f>
        <v>41969.52475694444</v>
      </c>
      <c r="M995" t="b">
        <v>0</v>
      </c>
      <c r="N995">
        <v>6</v>
      </c>
      <c r="O995" t="b">
        <v>0</v>
      </c>
      <c r="P995" t="s">
        <v>8272</v>
      </c>
      <c r="Q995" s="6">
        <f>E995/D995</f>
        <v>1.4E-2</v>
      </c>
      <c r="R995" s="7">
        <f>IFERROR(E995/N995,"N/A")</f>
        <v>23.333333333333332</v>
      </c>
      <c r="S995" t="str">
        <f>LEFT(P995,SEARCH("/",P995,1)-1)</f>
        <v>technology</v>
      </c>
      <c r="T995" t="str">
        <f>RIGHT(P995,(LEN(P995)-SEARCH("/",P995)))</f>
        <v>web</v>
      </c>
      <c r="Y995">
        <f t="shared" si="34"/>
        <v>11</v>
      </c>
      <c r="Z995">
        <f t="shared" si="35"/>
        <v>14</v>
      </c>
    </row>
    <row r="996" spans="1:26" ht="43.2" x14ac:dyDescent="0.3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 s="11">
        <f>(((I996/60)/60)/24)+DATE(1970,1,1)+(-8/24)</f>
        <v>42637.719780092586</v>
      </c>
      <c r="K996">
        <v>1471310189</v>
      </c>
      <c r="L996" s="11">
        <f>(((K996/60)/60)/24)+DATE(1970,1,1)+(-8/24)</f>
        <v>42597.719780092586</v>
      </c>
      <c r="M996" t="b">
        <v>0</v>
      </c>
      <c r="N996">
        <v>4</v>
      </c>
      <c r="O996" t="b">
        <v>0</v>
      </c>
      <c r="P996" t="s">
        <v>8281</v>
      </c>
      <c r="Q996" s="6">
        <f>E996/D996</f>
        <v>1.4133333333333333E-2</v>
      </c>
      <c r="R996" s="7">
        <f>IFERROR(E996/N996,"N/A")</f>
        <v>53</v>
      </c>
      <c r="S996" t="str">
        <f>LEFT(P996,SEARCH("/",P996,1)-1)</f>
        <v>journalism</v>
      </c>
      <c r="T996" t="str">
        <f>RIGHT(P996,(LEN(P996)-SEARCH("/",P996)))</f>
        <v>audio</v>
      </c>
      <c r="Y996">
        <f t="shared" si="34"/>
        <v>11</v>
      </c>
      <c r="Z996">
        <f t="shared" si="35"/>
        <v>16</v>
      </c>
    </row>
    <row r="997" spans="1:26" ht="43.2" x14ac:dyDescent="0.3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 s="11">
        <f>(((I997/60)/60)/24)+DATE(1970,1,1)+(-8/24)</f>
        <v>41712.367488425924</v>
      </c>
      <c r="K997">
        <v>1389635351</v>
      </c>
      <c r="L997" s="11">
        <f>(((K997/60)/60)/24)+DATE(1970,1,1)+(-8/24)</f>
        <v>41652.409155092588</v>
      </c>
      <c r="M997" t="b">
        <v>0</v>
      </c>
      <c r="N997">
        <v>2</v>
      </c>
      <c r="O997" t="b">
        <v>0</v>
      </c>
      <c r="P997" t="s">
        <v>8290</v>
      </c>
      <c r="Q997" s="6">
        <f>E997/D997</f>
        <v>1.4166666666666666E-2</v>
      </c>
      <c r="R997" s="7">
        <f>IFERROR(E997/N997,"N/A")</f>
        <v>42.5</v>
      </c>
      <c r="S997" t="str">
        <f>LEFT(P997,SEARCH("/",P997,1)-1)</f>
        <v>publishing</v>
      </c>
      <c r="T997" t="str">
        <f>RIGHT(P997,(LEN(P997)-SEARCH("/",P997)))</f>
        <v>art books</v>
      </c>
      <c r="Y997">
        <f t="shared" si="34"/>
        <v>11</v>
      </c>
      <c r="Z997">
        <f t="shared" si="35"/>
        <v>20</v>
      </c>
    </row>
    <row r="998" spans="1:26" ht="43.2" x14ac:dyDescent="0.3">
      <c r="A998">
        <v>3931</v>
      </c>
      <c r="B998" s="3" t="s">
        <v>3928</v>
      </c>
      <c r="C998" s="3" t="s">
        <v>8039</v>
      </c>
      <c r="D998">
        <v>8000</v>
      </c>
      <c r="E998">
        <v>0</v>
      </c>
      <c r="F998" t="s">
        <v>8221</v>
      </c>
      <c r="G998" t="s">
        <v>8224</v>
      </c>
      <c r="H998" t="s">
        <v>8246</v>
      </c>
      <c r="I998">
        <v>1441510707</v>
      </c>
      <c r="J998" s="11">
        <f>(((I998/60)/60)/24)+DATE(1970,1,1)+(-8/24)</f>
        <v>42252.818368055552</v>
      </c>
      <c r="K998">
        <v>1439350707</v>
      </c>
      <c r="L998" s="11">
        <f>(((K998/60)/60)/24)+DATE(1970,1,1)+(-8/24)</f>
        <v>42227.818368055552</v>
      </c>
      <c r="M998" t="b">
        <v>0</v>
      </c>
      <c r="N998">
        <v>0</v>
      </c>
      <c r="O998" t="b">
        <v>0</v>
      </c>
      <c r="P998" t="s">
        <v>8271</v>
      </c>
      <c r="Q998" s="6">
        <f>E998/D998</f>
        <v>0</v>
      </c>
      <c r="R998" s="7" t="str">
        <f>IFERROR(E998/N998,"N/A")</f>
        <v>N/A</v>
      </c>
      <c r="S998" t="str">
        <f>LEFT(P998,SEARCH("/",P998,1)-1)</f>
        <v>theater</v>
      </c>
      <c r="T998" t="str">
        <f>RIGHT(P998,(LEN(P998)-SEARCH("/",P998)))</f>
        <v>plays</v>
      </c>
      <c r="Y998">
        <f t="shared" si="34"/>
        <v>8</v>
      </c>
      <c r="Z998">
        <f t="shared" si="35"/>
        <v>13</v>
      </c>
    </row>
    <row r="999" spans="1:26" ht="43.2" x14ac:dyDescent="0.3">
      <c r="A999">
        <v>1139</v>
      </c>
      <c r="B999" s="3" t="s">
        <v>1140</v>
      </c>
      <c r="C999" s="3" t="s">
        <v>5249</v>
      </c>
      <c r="D999">
        <v>8000</v>
      </c>
      <c r="E999">
        <v>5</v>
      </c>
      <c r="F999" t="s">
        <v>8221</v>
      </c>
      <c r="G999" t="s">
        <v>8224</v>
      </c>
      <c r="H999" t="s">
        <v>8246</v>
      </c>
      <c r="I999">
        <v>1420100426</v>
      </c>
      <c r="J999" s="11">
        <f>(((I999/60)/60)/24)+DATE(1970,1,1)+(-8/24)</f>
        <v>42005.014189814807</v>
      </c>
      <c r="K999">
        <v>1417508426</v>
      </c>
      <c r="L999" s="11">
        <f>(((K999/60)/60)/24)+DATE(1970,1,1)+(-8/24)</f>
        <v>41975.014189814807</v>
      </c>
      <c r="M999" t="b">
        <v>0</v>
      </c>
      <c r="N999">
        <v>1</v>
      </c>
      <c r="O999" t="b">
        <v>0</v>
      </c>
      <c r="P999" t="s">
        <v>8283</v>
      </c>
      <c r="Q999" s="6">
        <f>E999/D999</f>
        <v>6.2500000000000001E-4</v>
      </c>
      <c r="R999" s="7">
        <f>IFERROR(E999/N999,"N/A")</f>
        <v>5</v>
      </c>
      <c r="S999" t="str">
        <f>LEFT(P999,SEARCH("/",P999,1)-1)</f>
        <v>games</v>
      </c>
      <c r="T999" t="str">
        <f>RIGHT(P999,(LEN(P999)-SEARCH("/",P999)))</f>
        <v>mobile games</v>
      </c>
      <c r="Y999">
        <f t="shared" si="34"/>
        <v>6</v>
      </c>
      <c r="Z999">
        <f t="shared" si="35"/>
        <v>18</v>
      </c>
    </row>
    <row r="1000" spans="1:26" ht="28.8" x14ac:dyDescent="0.3">
      <c r="A1000">
        <v>4000</v>
      </c>
      <c r="B1000" s="3" t="s">
        <v>3996</v>
      </c>
      <c r="C1000" s="3" t="s">
        <v>8106</v>
      </c>
      <c r="D1000">
        <v>8000</v>
      </c>
      <c r="E1000">
        <v>10</v>
      </c>
      <c r="F1000" t="s">
        <v>8221</v>
      </c>
      <c r="G1000" t="s">
        <v>8224</v>
      </c>
      <c r="H1000" t="s">
        <v>8246</v>
      </c>
      <c r="I1000">
        <v>1462631358</v>
      </c>
      <c r="J1000" s="11">
        <f>(((I1000/60)/60)/24)+DATE(1970,1,1)+(-8/24)</f>
        <v>42497.27034722222</v>
      </c>
      <c r="K1000">
        <v>1457450958</v>
      </c>
      <c r="L1000" s="11">
        <f>(((K1000/60)/60)/24)+DATE(1970,1,1)+(-8/24)</f>
        <v>42437.312013888884</v>
      </c>
      <c r="M1000" t="b">
        <v>0</v>
      </c>
      <c r="N1000">
        <v>1</v>
      </c>
      <c r="O1000" t="b">
        <v>0</v>
      </c>
      <c r="P1000" t="s">
        <v>8271</v>
      </c>
      <c r="Q1000" s="6">
        <f>E1000/D1000</f>
        <v>1.25E-3</v>
      </c>
      <c r="R1000" s="7">
        <f>IFERROR(E1000/N1000,"N/A")</f>
        <v>10</v>
      </c>
      <c r="S1000" t="str">
        <f>LEFT(P1000,SEARCH("/",P1000,1)-1)</f>
        <v>theater</v>
      </c>
      <c r="T1000" t="str">
        <f>RIGHT(P1000,(LEN(P1000)-SEARCH("/",P1000)))</f>
        <v>plays</v>
      </c>
      <c r="Y1000">
        <f t="shared" si="34"/>
        <v>8</v>
      </c>
      <c r="Z1000">
        <f t="shared" si="35"/>
        <v>13</v>
      </c>
    </row>
    <row r="1001" spans="1:26" ht="43.2" x14ac:dyDescent="0.3">
      <c r="A1001">
        <v>512</v>
      </c>
      <c r="B1001" s="3" t="s">
        <v>513</v>
      </c>
      <c r="C1001" s="3" t="s">
        <v>4622</v>
      </c>
      <c r="D1001">
        <v>8000</v>
      </c>
      <c r="E1001">
        <v>11</v>
      </c>
      <c r="F1001" t="s">
        <v>8221</v>
      </c>
      <c r="G1001" t="s">
        <v>8224</v>
      </c>
      <c r="H1001" t="s">
        <v>8246</v>
      </c>
      <c r="I1001">
        <v>1479667727</v>
      </c>
      <c r="J1001" s="11">
        <f>(((I1001/60)/60)/24)+DATE(1970,1,1)+(-8/24)</f>
        <v>42694.450543981475</v>
      </c>
      <c r="K1001">
        <v>1475776127</v>
      </c>
      <c r="L1001" s="11">
        <f>(((K1001/60)/60)/24)+DATE(1970,1,1)+(-8/24)</f>
        <v>42649.408877314818</v>
      </c>
      <c r="M1001" t="b">
        <v>0</v>
      </c>
      <c r="N1001">
        <v>2</v>
      </c>
      <c r="O1001" t="b">
        <v>0</v>
      </c>
      <c r="P1001" t="s">
        <v>8270</v>
      </c>
      <c r="Q1001" s="6">
        <f>E1001/D1001</f>
        <v>1.3749999999999999E-3</v>
      </c>
      <c r="R1001" s="7">
        <f>IFERROR(E1001/N1001,"N/A")</f>
        <v>5.5</v>
      </c>
      <c r="S1001" t="str">
        <f>LEFT(P1001,SEARCH("/",P1001,1)-1)</f>
        <v>film &amp; video</v>
      </c>
      <c r="T1001" t="str">
        <f>RIGHT(P1001,(LEN(P1001)-SEARCH("/",P1001)))</f>
        <v>animation</v>
      </c>
      <c r="Y1001">
        <f t="shared" si="34"/>
        <v>13</v>
      </c>
      <c r="Z1001">
        <f t="shared" si="35"/>
        <v>22</v>
      </c>
    </row>
    <row r="1002" spans="1:26" ht="43.2" x14ac:dyDescent="0.3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 s="11">
        <f>(((I1002/60)/60)/24)+DATE(1970,1,1)+(-8/24)</f>
        <v>42229.928460648145</v>
      </c>
      <c r="K1002">
        <v>1436941019</v>
      </c>
      <c r="L1002" s="11">
        <f>(((K1002/60)/60)/24)+DATE(1970,1,1)+(-8/24)</f>
        <v>42199.928460648145</v>
      </c>
      <c r="M1002" t="b">
        <v>0</v>
      </c>
      <c r="N1002">
        <v>3</v>
      </c>
      <c r="O1002" t="b">
        <v>0</v>
      </c>
      <c r="P1002" t="s">
        <v>8301</v>
      </c>
      <c r="Q1002" s="6">
        <f>E1002/D1002</f>
        <v>1.44E-2</v>
      </c>
      <c r="R1002" s="7">
        <f>IFERROR(E1002/N1002,"N/A")</f>
        <v>12</v>
      </c>
      <c r="S1002" t="str">
        <f>LEFT(P1002,SEARCH("/",P1002,1)-1)</f>
        <v>technology</v>
      </c>
      <c r="T1002" t="str">
        <f>RIGHT(P1002,(LEN(P1002)-SEARCH("/",P1002)))</f>
        <v>space exploration</v>
      </c>
      <c r="Y1002">
        <f t="shared" si="34"/>
        <v>11</v>
      </c>
      <c r="Z1002">
        <f t="shared" si="35"/>
        <v>28</v>
      </c>
    </row>
    <row r="1003" spans="1:26" ht="43.2" x14ac:dyDescent="0.3">
      <c r="A1003">
        <v>2698</v>
      </c>
      <c r="B1003" s="3" t="s">
        <v>2698</v>
      </c>
      <c r="C1003" s="3" t="s">
        <v>6808</v>
      </c>
      <c r="D1003">
        <v>8000</v>
      </c>
      <c r="E1003">
        <v>26.01</v>
      </c>
      <c r="F1003" t="s">
        <v>8221</v>
      </c>
      <c r="G1003" t="s">
        <v>8224</v>
      </c>
      <c r="H1003" t="s">
        <v>8246</v>
      </c>
      <c r="I1003">
        <v>1403904808</v>
      </c>
      <c r="J1003" s="11">
        <f>(((I1003/60)/60)/24)+DATE(1970,1,1)+(-8/24)</f>
        <v>41817.564907407403</v>
      </c>
      <c r="K1003">
        <v>1401312808</v>
      </c>
      <c r="L1003" s="11">
        <f>(((K1003/60)/60)/24)+DATE(1970,1,1)+(-8/24)</f>
        <v>41787.564907407403</v>
      </c>
      <c r="M1003" t="b">
        <v>0</v>
      </c>
      <c r="N1003">
        <v>2</v>
      </c>
      <c r="O1003" t="b">
        <v>0</v>
      </c>
      <c r="P1003" t="s">
        <v>8284</v>
      </c>
      <c r="Q1003" s="6">
        <f>E1003/D1003</f>
        <v>3.2512500000000002E-3</v>
      </c>
      <c r="R1003" s="7">
        <f>IFERROR(E1003/N1003,"N/A")</f>
        <v>13.005000000000001</v>
      </c>
      <c r="S1003" t="str">
        <f>LEFT(P1003,SEARCH("/",P1003,1)-1)</f>
        <v>food</v>
      </c>
      <c r="T1003" t="str">
        <f>RIGHT(P1003,(LEN(P1003)-SEARCH("/",P1003)))</f>
        <v>food trucks</v>
      </c>
      <c r="Y1003">
        <f t="shared" si="34"/>
        <v>5</v>
      </c>
      <c r="Z1003">
        <f t="shared" si="35"/>
        <v>16</v>
      </c>
    </row>
    <row r="1004" spans="1:26" ht="28.8" x14ac:dyDescent="0.3">
      <c r="A1004">
        <v>2741</v>
      </c>
      <c r="B1004" s="3" t="s">
        <v>2741</v>
      </c>
      <c r="C1004" s="3" t="s">
        <v>6851</v>
      </c>
      <c r="D1004">
        <v>8000</v>
      </c>
      <c r="E1004">
        <v>35</v>
      </c>
      <c r="F1004" t="s">
        <v>8221</v>
      </c>
      <c r="G1004" t="s">
        <v>8224</v>
      </c>
      <c r="H1004" t="s">
        <v>8246</v>
      </c>
      <c r="I1004">
        <v>1413770820</v>
      </c>
      <c r="J1004" s="11">
        <f>(((I1004/60)/60)/24)+DATE(1970,1,1)+(-8/24)</f>
        <v>41931.754861111105</v>
      </c>
      <c r="K1004">
        <v>1412005602</v>
      </c>
      <c r="L1004" s="11">
        <f>(((K1004/60)/60)/24)+DATE(1970,1,1)+(-8/24)</f>
        <v>41911.324097222219</v>
      </c>
      <c r="M1004" t="b">
        <v>0</v>
      </c>
      <c r="N1004">
        <v>4</v>
      </c>
      <c r="O1004" t="b">
        <v>0</v>
      </c>
      <c r="P1004" t="s">
        <v>8304</v>
      </c>
      <c r="Q1004" s="6">
        <f>E1004/D1004</f>
        <v>4.3750000000000004E-3</v>
      </c>
      <c r="R1004" s="7">
        <f>IFERROR(E1004/N1004,"N/A")</f>
        <v>8.75</v>
      </c>
      <c r="S1004" t="str">
        <f>LEFT(P1004,SEARCH("/",P1004,1)-1)</f>
        <v>publishing</v>
      </c>
      <c r="T1004" t="str">
        <f>RIGHT(P1004,(LEN(P1004)-SEARCH("/",P1004)))</f>
        <v>children's books</v>
      </c>
      <c r="Y1004">
        <f t="shared" si="34"/>
        <v>11</v>
      </c>
      <c r="Z1004">
        <f t="shared" si="35"/>
        <v>27</v>
      </c>
    </row>
    <row r="1005" spans="1:26" ht="43.2" x14ac:dyDescent="0.3">
      <c r="A1005">
        <v>1873</v>
      </c>
      <c r="B1005" s="3" t="s">
        <v>1874</v>
      </c>
      <c r="C1005" s="3" t="s">
        <v>5983</v>
      </c>
      <c r="D1005">
        <v>8000</v>
      </c>
      <c r="E1005">
        <v>36</v>
      </c>
      <c r="F1005" t="s">
        <v>8221</v>
      </c>
      <c r="G1005" t="s">
        <v>8229</v>
      </c>
      <c r="H1005" t="s">
        <v>8251</v>
      </c>
      <c r="I1005">
        <v>1436373900</v>
      </c>
      <c r="J1005" s="11">
        <f>(((I1005/60)/60)/24)+DATE(1970,1,1)+(-8/24)</f>
        <v>42193.364583333336</v>
      </c>
      <c r="K1005">
        <v>1433861210</v>
      </c>
      <c r="L1005" s="11">
        <f>(((K1005/60)/60)/24)+DATE(1970,1,1)+(-8/24)</f>
        <v>42164.282523148147</v>
      </c>
      <c r="M1005" t="b">
        <v>0</v>
      </c>
      <c r="N1005">
        <v>2</v>
      </c>
      <c r="O1005" t="b">
        <v>0</v>
      </c>
      <c r="P1005" t="s">
        <v>8283</v>
      </c>
      <c r="Q1005" s="6">
        <f>E1005/D1005</f>
        <v>4.4999999999999997E-3</v>
      </c>
      <c r="R1005" s="7">
        <f>IFERROR(E1005/N1005,"N/A")</f>
        <v>18</v>
      </c>
      <c r="S1005" t="str">
        <f>LEFT(P1005,SEARCH("/",P1005,1)-1)</f>
        <v>games</v>
      </c>
      <c r="T1005" t="str">
        <f>RIGHT(P1005,(LEN(P1005)-SEARCH("/",P1005)))</f>
        <v>mobile games</v>
      </c>
      <c r="Y1005">
        <f t="shared" si="34"/>
        <v>6</v>
      </c>
      <c r="Z1005">
        <f t="shared" si="35"/>
        <v>18</v>
      </c>
    </row>
    <row r="1006" spans="1:26" ht="43.2" x14ac:dyDescent="0.3">
      <c r="A1006">
        <v>1789</v>
      </c>
      <c r="B1006" s="3" t="s">
        <v>1790</v>
      </c>
      <c r="C1006" s="3" t="s">
        <v>5899</v>
      </c>
      <c r="D1006">
        <v>8000</v>
      </c>
      <c r="E1006">
        <v>40</v>
      </c>
      <c r="F1006" t="s">
        <v>8221</v>
      </c>
      <c r="G1006" t="s">
        <v>8224</v>
      </c>
      <c r="H1006" t="s">
        <v>8246</v>
      </c>
      <c r="I1006">
        <v>1421042403</v>
      </c>
      <c r="J1006" s="11">
        <f>(((I1006/60)/60)/24)+DATE(1970,1,1)+(-8/24)</f>
        <v>42015.916701388887</v>
      </c>
      <c r="K1006">
        <v>1415858403</v>
      </c>
      <c r="L1006" s="11">
        <f>(((K1006/60)/60)/24)+DATE(1970,1,1)+(-8/24)</f>
        <v>41955.916701388887</v>
      </c>
      <c r="M1006" t="b">
        <v>1</v>
      </c>
      <c r="N1006">
        <v>4</v>
      </c>
      <c r="O1006" t="b">
        <v>0</v>
      </c>
      <c r="P1006" t="s">
        <v>8285</v>
      </c>
      <c r="Q1006" s="6">
        <f>E1006/D1006</f>
        <v>5.0000000000000001E-3</v>
      </c>
      <c r="R1006" s="7">
        <f>IFERROR(E1006/N1006,"N/A")</f>
        <v>10</v>
      </c>
      <c r="S1006" t="str">
        <f>LEFT(P1006,SEARCH("/",P1006,1)-1)</f>
        <v>photography</v>
      </c>
      <c r="T1006" t="str">
        <f>RIGHT(P1006,(LEN(P1006)-SEARCH("/",P1006)))</f>
        <v>photobooks</v>
      </c>
      <c r="Y1006">
        <f t="shared" si="34"/>
        <v>12</v>
      </c>
      <c r="Z1006">
        <f t="shared" si="35"/>
        <v>22</v>
      </c>
    </row>
    <row r="1007" spans="1:26" ht="28.8" x14ac:dyDescent="0.3">
      <c r="A1007">
        <v>1153</v>
      </c>
      <c r="B1007" s="3" t="s">
        <v>1154</v>
      </c>
      <c r="C1007" s="3" t="s">
        <v>5263</v>
      </c>
      <c r="D1007">
        <v>8000</v>
      </c>
      <c r="E1007">
        <v>50</v>
      </c>
      <c r="F1007" t="s">
        <v>8221</v>
      </c>
      <c r="G1007" t="s">
        <v>8224</v>
      </c>
      <c r="H1007" t="s">
        <v>8246</v>
      </c>
      <c r="I1007">
        <v>1434647305</v>
      </c>
      <c r="J1007" s="11">
        <f>(((I1007/60)/60)/24)+DATE(1970,1,1)+(-8/24)</f>
        <v>42173.380844907406</v>
      </c>
      <c r="K1007">
        <v>1432055305</v>
      </c>
      <c r="L1007" s="11">
        <f>(((K1007/60)/60)/24)+DATE(1970,1,1)+(-8/24)</f>
        <v>42143.380844907406</v>
      </c>
      <c r="M1007" t="b">
        <v>0</v>
      </c>
      <c r="N1007">
        <v>1</v>
      </c>
      <c r="O1007" t="b">
        <v>0</v>
      </c>
      <c r="P1007" t="s">
        <v>8284</v>
      </c>
      <c r="Q1007" s="6">
        <f>E1007/D1007</f>
        <v>6.2500000000000003E-3</v>
      </c>
      <c r="R1007" s="7">
        <f>IFERROR(E1007/N1007,"N/A")</f>
        <v>50</v>
      </c>
      <c r="S1007" t="str">
        <f>LEFT(P1007,SEARCH("/",P1007,1)-1)</f>
        <v>food</v>
      </c>
      <c r="T1007" t="str">
        <f>RIGHT(P1007,(LEN(P1007)-SEARCH("/",P1007)))</f>
        <v>food trucks</v>
      </c>
      <c r="Y1007">
        <f t="shared" si="34"/>
        <v>5</v>
      </c>
      <c r="Z1007">
        <f t="shared" si="35"/>
        <v>16</v>
      </c>
    </row>
    <row r="1008" spans="1:26" ht="43.2" x14ac:dyDescent="0.3">
      <c r="A1008">
        <v>2681</v>
      </c>
      <c r="B1008" s="3" t="s">
        <v>2681</v>
      </c>
      <c r="C1008" s="3" t="s">
        <v>6791</v>
      </c>
      <c r="D1008">
        <v>8000</v>
      </c>
      <c r="E1008">
        <v>55</v>
      </c>
      <c r="F1008" t="s">
        <v>8221</v>
      </c>
      <c r="G1008" t="s">
        <v>8224</v>
      </c>
      <c r="H1008" t="s">
        <v>8246</v>
      </c>
      <c r="I1008">
        <v>1405027750</v>
      </c>
      <c r="J1008" s="11">
        <f>(((I1008/60)/60)/24)+DATE(1970,1,1)+(-8/24)</f>
        <v>41830.561921296292</v>
      </c>
      <c r="K1008">
        <v>1402867750</v>
      </c>
      <c r="L1008" s="11">
        <f>(((K1008/60)/60)/24)+DATE(1970,1,1)+(-8/24)</f>
        <v>41805.561921296292</v>
      </c>
      <c r="M1008" t="b">
        <v>0</v>
      </c>
      <c r="N1008">
        <v>2</v>
      </c>
      <c r="O1008" t="b">
        <v>0</v>
      </c>
      <c r="P1008" t="s">
        <v>8284</v>
      </c>
      <c r="Q1008" s="6">
        <f>E1008/D1008</f>
        <v>6.875E-3</v>
      </c>
      <c r="R1008" s="7">
        <f>IFERROR(E1008/N1008,"N/A")</f>
        <v>27.5</v>
      </c>
      <c r="S1008" t="str">
        <f>LEFT(P1008,SEARCH("/",P1008,1)-1)</f>
        <v>food</v>
      </c>
      <c r="T1008" t="str">
        <f>RIGHT(P1008,(LEN(P1008)-SEARCH("/",P1008)))</f>
        <v>food trucks</v>
      </c>
      <c r="Y1008">
        <f t="shared" si="34"/>
        <v>5</v>
      </c>
      <c r="Z1008">
        <f t="shared" si="35"/>
        <v>16</v>
      </c>
    </row>
    <row r="1009" spans="1:26" ht="43.2" x14ac:dyDescent="0.3">
      <c r="A1009">
        <v>872</v>
      </c>
      <c r="B1009" s="3" t="s">
        <v>873</v>
      </c>
      <c r="C1009" s="3" t="s">
        <v>4982</v>
      </c>
      <c r="D1009">
        <v>8000</v>
      </c>
      <c r="E1009">
        <v>65</v>
      </c>
      <c r="F1009" t="s">
        <v>8221</v>
      </c>
      <c r="G1009" t="s">
        <v>8224</v>
      </c>
      <c r="H1009" t="s">
        <v>8246</v>
      </c>
      <c r="I1009">
        <v>1299786527</v>
      </c>
      <c r="J1009" s="11">
        <f>(((I1009/60)/60)/24)+DATE(1970,1,1)+(-8/24)</f>
        <v>40612.492210648146</v>
      </c>
      <c r="K1009">
        <v>1295898527</v>
      </c>
      <c r="L1009" s="11">
        <f>(((K1009/60)/60)/24)+DATE(1970,1,1)+(-8/24)</f>
        <v>40567.492210648146</v>
      </c>
      <c r="M1009" t="b">
        <v>0</v>
      </c>
      <c r="N1009">
        <v>2</v>
      </c>
      <c r="O1009" t="b">
        <v>0</v>
      </c>
      <c r="P1009" t="s">
        <v>8278</v>
      </c>
      <c r="Q1009" s="6">
        <f>E1009/D1009</f>
        <v>8.1250000000000003E-3</v>
      </c>
      <c r="R1009" s="7">
        <f>IFERROR(E1009/N1009,"N/A")</f>
        <v>32.5</v>
      </c>
      <c r="S1009" t="str">
        <f>LEFT(P1009,SEARCH("/",P1009,1)-1)</f>
        <v>music</v>
      </c>
      <c r="T1009" t="str">
        <f>RIGHT(P1009,(LEN(P1009)-SEARCH("/",P1009)))</f>
        <v>jazz</v>
      </c>
      <c r="Y1009">
        <f t="shared" si="34"/>
        <v>6</v>
      </c>
      <c r="Z1009">
        <f t="shared" si="35"/>
        <v>10</v>
      </c>
    </row>
    <row r="1010" spans="1:26" ht="43.2" x14ac:dyDescent="0.3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 s="11">
        <f>(((I1010/60)/60)/24)+DATE(1970,1,1)+(-8/24)</f>
        <v>42607.274027777778</v>
      </c>
      <c r="K1010">
        <v>1469543676</v>
      </c>
      <c r="L1010" s="11">
        <f>(((K1010/60)/60)/24)+DATE(1970,1,1)+(-8/24)</f>
        <v>42577.274027777778</v>
      </c>
      <c r="M1010" t="b">
        <v>0</v>
      </c>
      <c r="N1010">
        <v>1</v>
      </c>
      <c r="O1010" t="b">
        <v>0</v>
      </c>
      <c r="P1010" t="s">
        <v>8272</v>
      </c>
      <c r="Q1010" s="6">
        <f>E1010/D1010</f>
        <v>1.4999999999999999E-2</v>
      </c>
      <c r="R1010" s="7">
        <f>IFERROR(E1010/N1010,"N/A")</f>
        <v>15</v>
      </c>
      <c r="S1010" t="str">
        <f>LEFT(P1010,SEARCH("/",P1010,1)-1)</f>
        <v>technology</v>
      </c>
      <c r="T1010" t="str">
        <f>RIGHT(P1010,(LEN(P1010)-SEARCH("/",P1010)))</f>
        <v>web</v>
      </c>
      <c r="Y1010">
        <f t="shared" si="34"/>
        <v>11</v>
      </c>
      <c r="Z1010">
        <f t="shared" si="35"/>
        <v>14</v>
      </c>
    </row>
    <row r="1011" spans="1:26" ht="43.2" x14ac:dyDescent="0.3">
      <c r="A1011">
        <v>968</v>
      </c>
      <c r="B1011" s="3" t="s">
        <v>969</v>
      </c>
      <c r="C1011" s="3" t="s">
        <v>5078</v>
      </c>
      <c r="D1011">
        <v>8000</v>
      </c>
      <c r="E1011">
        <v>106</v>
      </c>
      <c r="F1011" t="s">
        <v>8221</v>
      </c>
      <c r="G1011" t="s">
        <v>8224</v>
      </c>
      <c r="H1011" t="s">
        <v>8246</v>
      </c>
      <c r="I1011">
        <v>1408134034</v>
      </c>
      <c r="J1011" s="11">
        <f>(((I1011/60)/60)/24)+DATE(1970,1,1)+(-8/24)</f>
        <v>41866.514282407406</v>
      </c>
      <c r="K1011">
        <v>1405542034</v>
      </c>
      <c r="L1011" s="11">
        <f>(((K1011/60)/60)/24)+DATE(1970,1,1)+(-8/24)</f>
        <v>41836.514282407406</v>
      </c>
      <c r="M1011" t="b">
        <v>0</v>
      </c>
      <c r="N1011">
        <v>4</v>
      </c>
      <c r="O1011" t="b">
        <v>0</v>
      </c>
      <c r="P1011" t="s">
        <v>8273</v>
      </c>
      <c r="Q1011" s="6">
        <f>E1011/D1011</f>
        <v>1.325E-2</v>
      </c>
      <c r="R1011" s="7">
        <f>IFERROR(E1011/N1011,"N/A")</f>
        <v>26.5</v>
      </c>
      <c r="S1011" t="str">
        <f>LEFT(P1011,SEARCH("/",P1011,1)-1)</f>
        <v>technology</v>
      </c>
      <c r="T1011" t="str">
        <f>RIGHT(P1011,(LEN(P1011)-SEARCH("/",P1011)))</f>
        <v>wearables</v>
      </c>
      <c r="Y1011">
        <f t="shared" si="34"/>
        <v>11</v>
      </c>
      <c r="Z1011">
        <f t="shared" si="35"/>
        <v>20</v>
      </c>
    </row>
    <row r="1012" spans="1:26" ht="43.2" x14ac:dyDescent="0.3">
      <c r="A1012">
        <v>3889</v>
      </c>
      <c r="B1012" s="3" t="s">
        <v>3886</v>
      </c>
      <c r="C1012" s="3" t="s">
        <v>7997</v>
      </c>
      <c r="D1012">
        <v>8000</v>
      </c>
      <c r="E1012">
        <v>118</v>
      </c>
      <c r="F1012" t="s">
        <v>8221</v>
      </c>
      <c r="G1012" t="s">
        <v>8224</v>
      </c>
      <c r="H1012" t="s">
        <v>8246</v>
      </c>
      <c r="I1012">
        <v>1420413960</v>
      </c>
      <c r="J1012" s="11">
        <f>(((I1012/60)/60)/24)+DATE(1970,1,1)+(-8/24)</f>
        <v>42008.643055555549</v>
      </c>
      <c r="K1012">
        <v>1417651630</v>
      </c>
      <c r="L1012" s="11">
        <f>(((K1012/60)/60)/24)+DATE(1970,1,1)+(-8/24)</f>
        <v>41976.671643518515</v>
      </c>
      <c r="M1012" t="b">
        <v>0</v>
      </c>
      <c r="N1012">
        <v>9</v>
      </c>
      <c r="O1012" t="b">
        <v>0</v>
      </c>
      <c r="P1012" t="s">
        <v>8271</v>
      </c>
      <c r="Q1012" s="6">
        <f>E1012/D1012</f>
        <v>1.4749999999999999E-2</v>
      </c>
      <c r="R1012" s="7">
        <f>IFERROR(E1012/N1012,"N/A")</f>
        <v>13.111111111111111</v>
      </c>
      <c r="S1012" t="str">
        <f>LEFT(P1012,SEARCH("/",P1012,1)-1)</f>
        <v>theater</v>
      </c>
      <c r="T1012" t="str">
        <f>RIGHT(P1012,(LEN(P1012)-SEARCH("/",P1012)))</f>
        <v>plays</v>
      </c>
      <c r="Y1012">
        <f t="shared" si="34"/>
        <v>8</v>
      </c>
      <c r="Z1012">
        <f t="shared" si="35"/>
        <v>13</v>
      </c>
    </row>
    <row r="1013" spans="1:26" ht="43.2" x14ac:dyDescent="0.3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 s="11">
        <f>(((I1013/60)/60)/24)+DATE(1970,1,1)+(-8/24)</f>
        <v>41894.083333333328</v>
      </c>
      <c r="K1013">
        <v>1406824948</v>
      </c>
      <c r="L1013" s="11">
        <f>(((K1013/60)/60)/24)+DATE(1970,1,1)+(-8/24)</f>
        <v>41851.362824074073</v>
      </c>
      <c r="M1013" t="b">
        <v>0</v>
      </c>
      <c r="N1013">
        <v>1</v>
      </c>
      <c r="O1013" t="b">
        <v>0</v>
      </c>
      <c r="P1013" t="s">
        <v>8281</v>
      </c>
      <c r="Q1013" s="6">
        <f>E1013/D1013</f>
        <v>1.5384615384615385E-2</v>
      </c>
      <c r="R1013" s="7">
        <f>IFERROR(E1013/N1013,"N/A")</f>
        <v>10</v>
      </c>
      <c r="S1013" t="str">
        <f>LEFT(P1013,SEARCH("/",P1013,1)-1)</f>
        <v>journalism</v>
      </c>
      <c r="T1013" t="str">
        <f>RIGHT(P1013,(LEN(P1013)-SEARCH("/",P1013)))</f>
        <v>audio</v>
      </c>
      <c r="Y1013">
        <f t="shared" si="34"/>
        <v>11</v>
      </c>
      <c r="Z1013">
        <f t="shared" si="35"/>
        <v>16</v>
      </c>
    </row>
    <row r="1014" spans="1:26" ht="43.2" x14ac:dyDescent="0.3">
      <c r="A1014">
        <v>895</v>
      </c>
      <c r="B1014" s="3" t="s">
        <v>896</v>
      </c>
      <c r="C1014" s="3" t="s">
        <v>5005</v>
      </c>
      <c r="D1014">
        <v>8000</v>
      </c>
      <c r="E1014">
        <v>195</v>
      </c>
      <c r="F1014" t="s">
        <v>8221</v>
      </c>
      <c r="G1014" t="s">
        <v>8224</v>
      </c>
      <c r="H1014" t="s">
        <v>8246</v>
      </c>
      <c r="I1014">
        <v>1287975829</v>
      </c>
      <c r="J1014" s="11">
        <f>(((I1014/60)/60)/24)+DATE(1970,1,1)+(-8/24)</f>
        <v>40475.794317129628</v>
      </c>
      <c r="K1014">
        <v>1284087829</v>
      </c>
      <c r="L1014" s="11">
        <f>(((K1014/60)/60)/24)+DATE(1970,1,1)+(-8/24)</f>
        <v>40430.794317129628</v>
      </c>
      <c r="M1014" t="b">
        <v>0</v>
      </c>
      <c r="N1014">
        <v>7</v>
      </c>
      <c r="O1014" t="b">
        <v>0</v>
      </c>
      <c r="P1014" t="s">
        <v>8279</v>
      </c>
      <c r="Q1014" s="6">
        <f>E1014/D1014</f>
        <v>2.4375000000000001E-2</v>
      </c>
      <c r="R1014" s="7">
        <f>IFERROR(E1014/N1014,"N/A")</f>
        <v>27.857142857142858</v>
      </c>
      <c r="S1014" t="str">
        <f>LEFT(P1014,SEARCH("/",P1014,1)-1)</f>
        <v>music</v>
      </c>
      <c r="T1014" t="str">
        <f>RIGHT(P1014,(LEN(P1014)-SEARCH("/",P1014)))</f>
        <v>indie rock</v>
      </c>
      <c r="Y1014">
        <f t="shared" si="34"/>
        <v>6</v>
      </c>
      <c r="Z1014">
        <f t="shared" si="35"/>
        <v>16</v>
      </c>
    </row>
    <row r="1015" spans="1:26" ht="28.8" x14ac:dyDescent="0.3">
      <c r="A1015">
        <v>556</v>
      </c>
      <c r="B1015" s="3" t="s">
        <v>557</v>
      </c>
      <c r="C1015" s="3" t="s">
        <v>4666</v>
      </c>
      <c r="D1015">
        <v>8000</v>
      </c>
      <c r="E1015">
        <v>200</v>
      </c>
      <c r="F1015" t="s">
        <v>8221</v>
      </c>
      <c r="G1015" t="s">
        <v>8224</v>
      </c>
      <c r="H1015" t="s">
        <v>8246</v>
      </c>
      <c r="I1015">
        <v>1452112717</v>
      </c>
      <c r="J1015" s="11">
        <f>(((I1015/60)/60)/24)+DATE(1970,1,1)+(-8/24)</f>
        <v>42375.526817129627</v>
      </c>
      <c r="K1015">
        <v>1449520717</v>
      </c>
      <c r="L1015" s="11">
        <f>(((K1015/60)/60)/24)+DATE(1970,1,1)+(-8/24)</f>
        <v>42345.526817129627</v>
      </c>
      <c r="M1015" t="b">
        <v>0</v>
      </c>
      <c r="N1015">
        <v>1</v>
      </c>
      <c r="O1015" t="b">
        <v>0</v>
      </c>
      <c r="P1015" t="s">
        <v>8272</v>
      </c>
      <c r="Q1015" s="6">
        <f>E1015/D1015</f>
        <v>2.5000000000000001E-2</v>
      </c>
      <c r="R1015" s="7">
        <f>IFERROR(E1015/N1015,"N/A")</f>
        <v>200</v>
      </c>
      <c r="S1015" t="str">
        <f>LEFT(P1015,SEARCH("/",P1015,1)-1)</f>
        <v>technology</v>
      </c>
      <c r="T1015" t="str">
        <f>RIGHT(P1015,(LEN(P1015)-SEARCH("/",P1015)))</f>
        <v>web</v>
      </c>
      <c r="Y1015">
        <f t="shared" si="34"/>
        <v>11</v>
      </c>
      <c r="Z1015">
        <f t="shared" si="35"/>
        <v>14</v>
      </c>
    </row>
    <row r="1016" spans="1:26" ht="43.2" x14ac:dyDescent="0.3">
      <c r="A1016">
        <v>3067</v>
      </c>
      <c r="B1016" s="3" t="s">
        <v>3067</v>
      </c>
      <c r="C1016" s="3" t="s">
        <v>7177</v>
      </c>
      <c r="D1016">
        <v>8000</v>
      </c>
      <c r="E1016">
        <v>200</v>
      </c>
      <c r="F1016" t="s">
        <v>8221</v>
      </c>
      <c r="G1016" t="s">
        <v>8228</v>
      </c>
      <c r="H1016" t="s">
        <v>8250</v>
      </c>
      <c r="I1016">
        <v>1441837879</v>
      </c>
      <c r="J1016" s="11">
        <f>(((I1016/60)/60)/24)+DATE(1970,1,1)+(-8/24)</f>
        <v>42256.605081018519</v>
      </c>
      <c r="K1016">
        <v>1439245879</v>
      </c>
      <c r="L1016" s="11">
        <f>(((K1016/60)/60)/24)+DATE(1970,1,1)+(-8/24)</f>
        <v>42226.605081018519</v>
      </c>
      <c r="M1016" t="b">
        <v>0</v>
      </c>
      <c r="N1016">
        <v>1</v>
      </c>
      <c r="O1016" t="b">
        <v>0</v>
      </c>
      <c r="P1016" t="s">
        <v>8303</v>
      </c>
      <c r="Q1016" s="6">
        <f>E1016/D1016</f>
        <v>2.5000000000000001E-2</v>
      </c>
      <c r="R1016" s="7">
        <f>IFERROR(E1016/N1016,"N/A")</f>
        <v>200</v>
      </c>
      <c r="S1016" t="str">
        <f>LEFT(P1016,SEARCH("/",P1016,1)-1)</f>
        <v>theater</v>
      </c>
      <c r="T1016" t="str">
        <f>RIGHT(P1016,(LEN(P1016)-SEARCH("/",P1016)))</f>
        <v>spaces</v>
      </c>
      <c r="Y1016">
        <f t="shared" si="34"/>
        <v>8</v>
      </c>
      <c r="Z1016">
        <f t="shared" si="35"/>
        <v>14</v>
      </c>
    </row>
    <row r="1017" spans="1:26" ht="43.2" x14ac:dyDescent="0.3">
      <c r="A1017">
        <v>891</v>
      </c>
      <c r="B1017" s="3" t="s">
        <v>892</v>
      </c>
      <c r="C1017" s="3" t="s">
        <v>5001</v>
      </c>
      <c r="D1017">
        <v>8000</v>
      </c>
      <c r="E1017">
        <v>260</v>
      </c>
      <c r="F1017" t="s">
        <v>8221</v>
      </c>
      <c r="G1017" t="s">
        <v>8224</v>
      </c>
      <c r="H1017" t="s">
        <v>8246</v>
      </c>
      <c r="I1017">
        <v>1408581930</v>
      </c>
      <c r="J1017" s="11">
        <f>(((I1017/60)/60)/24)+DATE(1970,1,1)+(-8/24)</f>
        <v>41871.698263888888</v>
      </c>
      <c r="K1017">
        <v>1405989930</v>
      </c>
      <c r="L1017" s="11">
        <f>(((K1017/60)/60)/24)+DATE(1970,1,1)+(-8/24)</f>
        <v>41841.698263888888</v>
      </c>
      <c r="M1017" t="b">
        <v>0</v>
      </c>
      <c r="N1017">
        <v>9</v>
      </c>
      <c r="O1017" t="b">
        <v>0</v>
      </c>
      <c r="P1017" t="s">
        <v>8279</v>
      </c>
      <c r="Q1017" s="6">
        <f>E1017/D1017</f>
        <v>3.2500000000000001E-2</v>
      </c>
      <c r="R1017" s="7">
        <f>IFERROR(E1017/N1017,"N/A")</f>
        <v>28.888888888888889</v>
      </c>
      <c r="S1017" t="str">
        <f>LEFT(P1017,SEARCH("/",P1017,1)-1)</f>
        <v>music</v>
      </c>
      <c r="T1017" t="str">
        <f>RIGHT(P1017,(LEN(P1017)-SEARCH("/",P1017)))</f>
        <v>indie rock</v>
      </c>
      <c r="Y1017">
        <f t="shared" si="34"/>
        <v>6</v>
      </c>
      <c r="Z1017">
        <f t="shared" si="35"/>
        <v>16</v>
      </c>
    </row>
    <row r="1018" spans="1:26" ht="43.2" x14ac:dyDescent="0.3">
      <c r="A1018">
        <v>3205</v>
      </c>
      <c r="B1018" s="3" t="s">
        <v>3205</v>
      </c>
      <c r="C1018" s="3" t="s">
        <v>7315</v>
      </c>
      <c r="D1018">
        <v>8000</v>
      </c>
      <c r="E1018">
        <v>273</v>
      </c>
      <c r="F1018" t="s">
        <v>8221</v>
      </c>
      <c r="G1018" t="s">
        <v>8225</v>
      </c>
      <c r="H1018" t="s">
        <v>8247</v>
      </c>
      <c r="I1018">
        <v>1430470772</v>
      </c>
      <c r="J1018" s="11">
        <f>(((I1018/60)/60)/24)+DATE(1970,1,1)+(-8/24)</f>
        <v>42125.041342592587</v>
      </c>
      <c r="K1018">
        <v>1427878772</v>
      </c>
      <c r="L1018" s="11">
        <f>(((K1018/60)/60)/24)+DATE(1970,1,1)+(-8/24)</f>
        <v>42095.041342592587</v>
      </c>
      <c r="M1018" t="b">
        <v>0</v>
      </c>
      <c r="N1018">
        <v>12</v>
      </c>
      <c r="O1018" t="b">
        <v>0</v>
      </c>
      <c r="P1018" t="s">
        <v>8305</v>
      </c>
      <c r="Q1018" s="6">
        <f>E1018/D1018</f>
        <v>3.4125000000000003E-2</v>
      </c>
      <c r="R1018" s="7">
        <f>IFERROR(E1018/N1018,"N/A")</f>
        <v>22.75</v>
      </c>
      <c r="S1018" t="str">
        <f>LEFT(P1018,SEARCH("/",P1018,1)-1)</f>
        <v>theater</v>
      </c>
      <c r="T1018" t="str">
        <f>RIGHT(P1018,(LEN(P1018)-SEARCH("/",P1018)))</f>
        <v>musical</v>
      </c>
      <c r="Y1018">
        <f t="shared" si="34"/>
        <v>8</v>
      </c>
      <c r="Z1018">
        <f t="shared" si="35"/>
        <v>15</v>
      </c>
    </row>
    <row r="1019" spans="1:26" ht="43.2" x14ac:dyDescent="0.3">
      <c r="A1019">
        <v>2850</v>
      </c>
      <c r="B1019" s="3" t="s">
        <v>2850</v>
      </c>
      <c r="C1019" s="3" t="s">
        <v>6960</v>
      </c>
      <c r="D1019">
        <v>8000</v>
      </c>
      <c r="E1019">
        <v>311</v>
      </c>
      <c r="F1019" t="s">
        <v>8221</v>
      </c>
      <c r="G1019" t="s">
        <v>8224</v>
      </c>
      <c r="H1019" t="s">
        <v>8246</v>
      </c>
      <c r="I1019">
        <v>1409962211</v>
      </c>
      <c r="J1019" s="11">
        <f>(((I1019/60)/60)/24)+DATE(1970,1,1)+(-8/24)</f>
        <v>41887.673738425925</v>
      </c>
      <c r="K1019">
        <v>1407370211</v>
      </c>
      <c r="L1019" s="11">
        <f>(((K1019/60)/60)/24)+DATE(1970,1,1)+(-8/24)</f>
        <v>41857.673738425925</v>
      </c>
      <c r="M1019" t="b">
        <v>0</v>
      </c>
      <c r="N1019">
        <v>13</v>
      </c>
      <c r="O1019" t="b">
        <v>0</v>
      </c>
      <c r="P1019" t="s">
        <v>8271</v>
      </c>
      <c r="Q1019" s="6">
        <f>E1019/D1019</f>
        <v>3.8875E-2</v>
      </c>
      <c r="R1019" s="7">
        <f>IFERROR(E1019/N1019,"N/A")</f>
        <v>23.923076923076923</v>
      </c>
      <c r="S1019" t="str">
        <f>LEFT(P1019,SEARCH("/",P1019,1)-1)</f>
        <v>theater</v>
      </c>
      <c r="T1019" t="str">
        <f>RIGHT(P1019,(LEN(P1019)-SEARCH("/",P1019)))</f>
        <v>plays</v>
      </c>
      <c r="Y1019">
        <f t="shared" si="34"/>
        <v>8</v>
      </c>
      <c r="Z1019">
        <f t="shared" si="35"/>
        <v>13</v>
      </c>
    </row>
    <row r="1020" spans="1:26" ht="43.2" x14ac:dyDescent="0.3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 s="11">
        <f>(((I1020/60)/60)/24)+DATE(1970,1,1)+(-8/24)</f>
        <v>42813.138182870367</v>
      </c>
      <c r="K1020">
        <v>1487333939</v>
      </c>
      <c r="L1020" s="11">
        <f>(((K1020/60)/60)/24)+DATE(1970,1,1)+(-8/24)</f>
        <v>42783.179849537039</v>
      </c>
      <c r="M1020" t="b">
        <v>0</v>
      </c>
      <c r="N1020">
        <v>3</v>
      </c>
      <c r="O1020" t="b">
        <v>0</v>
      </c>
      <c r="P1020" t="s">
        <v>8271</v>
      </c>
      <c r="Q1020" s="6">
        <f>E1020/D1020</f>
        <v>1.6363636363636365E-2</v>
      </c>
      <c r="R1020" s="7">
        <f>IFERROR(E1020/N1020,"N/A")</f>
        <v>15</v>
      </c>
      <c r="S1020" t="str">
        <f>LEFT(P1020,SEARCH("/",P1020,1)-1)</f>
        <v>theater</v>
      </c>
      <c r="T1020" t="str">
        <f>RIGHT(P1020,(LEN(P1020)-SEARCH("/",P1020)))</f>
        <v>plays</v>
      </c>
      <c r="Y1020">
        <f t="shared" si="34"/>
        <v>8</v>
      </c>
      <c r="Z1020">
        <f t="shared" si="35"/>
        <v>13</v>
      </c>
    </row>
    <row r="1021" spans="1:26" ht="43.2" x14ac:dyDescent="0.3">
      <c r="A1021">
        <v>168</v>
      </c>
      <c r="B1021" s="3" t="s">
        <v>170</v>
      </c>
      <c r="C1021" s="3" t="s">
        <v>4278</v>
      </c>
      <c r="D1021">
        <v>8000</v>
      </c>
      <c r="E1021">
        <v>325</v>
      </c>
      <c r="F1021" t="s">
        <v>8221</v>
      </c>
      <c r="G1021" t="s">
        <v>8224</v>
      </c>
      <c r="H1021" t="s">
        <v>8246</v>
      </c>
      <c r="I1021">
        <v>1426791770</v>
      </c>
      <c r="J1021" s="11">
        <f>(((I1021/60)/60)/24)+DATE(1970,1,1)+(-8/24)</f>
        <v>42082.460300925923</v>
      </c>
      <c r="K1021">
        <v>1424203370</v>
      </c>
      <c r="L1021" s="11">
        <f>(((K1021/60)/60)/24)+DATE(1970,1,1)+(-8/24)</f>
        <v>42052.501967592594</v>
      </c>
      <c r="M1021" t="b">
        <v>0</v>
      </c>
      <c r="N1021">
        <v>3</v>
      </c>
      <c r="O1021" t="b">
        <v>0</v>
      </c>
      <c r="P1021" t="s">
        <v>8268</v>
      </c>
      <c r="Q1021" s="6">
        <f>E1021/D1021</f>
        <v>4.0625000000000001E-2</v>
      </c>
      <c r="R1021" s="7">
        <f>IFERROR(E1021/N1021,"N/A")</f>
        <v>108.33333333333333</v>
      </c>
      <c r="S1021" t="str">
        <f>LEFT(P1021,SEARCH("/",P1021,1)-1)</f>
        <v>film &amp; video</v>
      </c>
      <c r="T1021" t="str">
        <f>RIGHT(P1021,(LEN(P1021)-SEARCH("/",P1021)))</f>
        <v>drama</v>
      </c>
      <c r="Y1021">
        <f t="shared" si="34"/>
        <v>13</v>
      </c>
      <c r="Z1021">
        <f t="shared" si="35"/>
        <v>18</v>
      </c>
    </row>
    <row r="1022" spans="1:26" ht="43.2" x14ac:dyDescent="0.3">
      <c r="A1022">
        <v>1102</v>
      </c>
      <c r="B1022" s="3" t="s">
        <v>1103</v>
      </c>
      <c r="C1022" s="3" t="s">
        <v>5212</v>
      </c>
      <c r="D1022">
        <v>8000</v>
      </c>
      <c r="E1022">
        <v>425</v>
      </c>
      <c r="F1022" t="s">
        <v>8221</v>
      </c>
      <c r="G1022" t="s">
        <v>8224</v>
      </c>
      <c r="H1022" t="s">
        <v>8246</v>
      </c>
      <c r="I1022">
        <v>1386568740</v>
      </c>
      <c r="J1022" s="11">
        <f>(((I1022/60)/60)/24)+DATE(1970,1,1)+(-8/24)</f>
        <v>41616.915972222218</v>
      </c>
      <c r="K1022">
        <v>1383095125</v>
      </c>
      <c r="L1022" s="11">
        <f>(((K1022/60)/60)/24)+DATE(1970,1,1)+(-8/24)</f>
        <v>41576.712094907409</v>
      </c>
      <c r="M1022" t="b">
        <v>0</v>
      </c>
      <c r="N1022">
        <v>24</v>
      </c>
      <c r="O1022" t="b">
        <v>0</v>
      </c>
      <c r="P1022" t="s">
        <v>8282</v>
      </c>
      <c r="Q1022" s="6">
        <f>E1022/D1022</f>
        <v>5.3124999999999999E-2</v>
      </c>
      <c r="R1022" s="7">
        <f>IFERROR(E1022/N1022,"N/A")</f>
        <v>17.708333333333332</v>
      </c>
      <c r="S1022" t="str">
        <f>LEFT(P1022,SEARCH("/",P1022,1)-1)</f>
        <v>games</v>
      </c>
      <c r="T1022" t="str">
        <f>RIGHT(P1022,(LEN(P1022)-SEARCH("/",P1022)))</f>
        <v>video games</v>
      </c>
      <c r="Y1022">
        <f t="shared" si="34"/>
        <v>6</v>
      </c>
      <c r="Z1022">
        <f t="shared" si="35"/>
        <v>17</v>
      </c>
    </row>
    <row r="1023" spans="1:26" ht="43.2" x14ac:dyDescent="0.3">
      <c r="A1023">
        <v>205</v>
      </c>
      <c r="B1023" s="3" t="s">
        <v>207</v>
      </c>
      <c r="C1023" s="3" t="s">
        <v>4315</v>
      </c>
      <c r="D1023">
        <v>8000</v>
      </c>
      <c r="E1023">
        <v>1300</v>
      </c>
      <c r="F1023" t="s">
        <v>8221</v>
      </c>
      <c r="G1023" t="s">
        <v>8224</v>
      </c>
      <c r="H1023" t="s">
        <v>8246</v>
      </c>
      <c r="I1023">
        <v>1444144222</v>
      </c>
      <c r="J1023" s="11">
        <f>(((I1023/60)/60)/24)+DATE(1970,1,1)+(-8/24)</f>
        <v>42283.298865740733</v>
      </c>
      <c r="K1023">
        <v>1441120222</v>
      </c>
      <c r="L1023" s="11">
        <f>(((K1023/60)/60)/24)+DATE(1970,1,1)+(-8/24)</f>
        <v>42248.298865740733</v>
      </c>
      <c r="M1023" t="b">
        <v>0</v>
      </c>
      <c r="N1023">
        <v>17</v>
      </c>
      <c r="O1023" t="b">
        <v>0</v>
      </c>
      <c r="P1023" t="s">
        <v>8268</v>
      </c>
      <c r="Q1023" s="6">
        <f>E1023/D1023</f>
        <v>0.16250000000000001</v>
      </c>
      <c r="R1023" s="7">
        <f>IFERROR(E1023/N1023,"N/A")</f>
        <v>76.470588235294116</v>
      </c>
      <c r="S1023" t="str">
        <f>LEFT(P1023,SEARCH("/",P1023,1)-1)</f>
        <v>film &amp; video</v>
      </c>
      <c r="T1023" t="str">
        <f>RIGHT(P1023,(LEN(P1023)-SEARCH("/",P1023)))</f>
        <v>drama</v>
      </c>
      <c r="Y1023">
        <f t="shared" si="34"/>
        <v>13</v>
      </c>
      <c r="Z1023">
        <f t="shared" si="35"/>
        <v>18</v>
      </c>
    </row>
    <row r="1024" spans="1:26" ht="43.2" x14ac:dyDescent="0.3">
      <c r="A1024">
        <v>2745</v>
      </c>
      <c r="B1024" s="3" t="s">
        <v>2745</v>
      </c>
      <c r="C1024" s="3" t="s">
        <v>6855</v>
      </c>
      <c r="D1024">
        <v>8000</v>
      </c>
      <c r="E1024">
        <v>1751</v>
      </c>
      <c r="F1024" t="s">
        <v>8221</v>
      </c>
      <c r="G1024" t="s">
        <v>8224</v>
      </c>
      <c r="H1024" t="s">
        <v>8246</v>
      </c>
      <c r="I1024">
        <v>1342309368</v>
      </c>
      <c r="J1024" s="11">
        <f>(((I1024/60)/60)/24)+DATE(1970,1,1)+(-8/24)</f>
        <v>41104.654722222222</v>
      </c>
      <c r="K1024">
        <v>1337125368</v>
      </c>
      <c r="L1024" s="11">
        <f>(((K1024/60)/60)/24)+DATE(1970,1,1)+(-8/24)</f>
        <v>41044.654722222222</v>
      </c>
      <c r="M1024" t="b">
        <v>0</v>
      </c>
      <c r="N1024">
        <v>49</v>
      </c>
      <c r="O1024" t="b">
        <v>0</v>
      </c>
      <c r="P1024" t="s">
        <v>8304</v>
      </c>
      <c r="Q1024" s="6">
        <f>E1024/D1024</f>
        <v>0.21887499999999999</v>
      </c>
      <c r="R1024" s="7">
        <f>IFERROR(E1024/N1024,"N/A")</f>
        <v>35.734693877551024</v>
      </c>
      <c r="S1024" t="str">
        <f>LEFT(P1024,SEARCH("/",P1024,1)-1)</f>
        <v>publishing</v>
      </c>
      <c r="T1024" t="str">
        <f>RIGHT(P1024,(LEN(P1024)-SEARCH("/",P1024)))</f>
        <v>children's books</v>
      </c>
      <c r="Y1024">
        <f t="shared" si="34"/>
        <v>11</v>
      </c>
      <c r="Z1024">
        <f t="shared" si="35"/>
        <v>27</v>
      </c>
    </row>
    <row r="1025" spans="1:26" ht="43.2" x14ac:dyDescent="0.3">
      <c r="A1025">
        <v>4040</v>
      </c>
      <c r="B1025" s="3" t="s">
        <v>4036</v>
      </c>
      <c r="C1025" s="3" t="s">
        <v>8144</v>
      </c>
      <c r="D1025">
        <v>8000</v>
      </c>
      <c r="E1025">
        <v>2500</v>
      </c>
      <c r="F1025" t="s">
        <v>8221</v>
      </c>
      <c r="G1025" t="s">
        <v>8224</v>
      </c>
      <c r="H1025" t="s">
        <v>8246</v>
      </c>
      <c r="I1025">
        <v>1437188400</v>
      </c>
      <c r="J1025" s="11">
        <f>(((I1025/60)/60)/24)+DATE(1970,1,1)+(-8/24)</f>
        <v>42202.791666666664</v>
      </c>
      <c r="K1025">
        <v>1432100004</v>
      </c>
      <c r="L1025" s="11">
        <f>(((K1025/60)/60)/24)+DATE(1970,1,1)+(-8/24)</f>
        <v>42143.898194444446</v>
      </c>
      <c r="M1025" t="b">
        <v>0</v>
      </c>
      <c r="N1025">
        <v>2</v>
      </c>
      <c r="O1025" t="b">
        <v>0</v>
      </c>
      <c r="P1025" t="s">
        <v>8271</v>
      </c>
      <c r="Q1025" s="6">
        <f>E1025/D1025</f>
        <v>0.3125</v>
      </c>
      <c r="R1025" s="7">
        <f>IFERROR(E1025/N1025,"N/A")</f>
        <v>1250</v>
      </c>
      <c r="S1025" t="str">
        <f>LEFT(P1025,SEARCH("/",P1025,1)-1)</f>
        <v>theater</v>
      </c>
      <c r="T1025" t="str">
        <f>RIGHT(P1025,(LEN(P1025)-SEARCH("/",P1025)))</f>
        <v>plays</v>
      </c>
      <c r="Y1025">
        <f t="shared" si="34"/>
        <v>8</v>
      </c>
      <c r="Z1025">
        <f t="shared" si="35"/>
        <v>13</v>
      </c>
    </row>
    <row r="1026" spans="1:26" ht="43.2" x14ac:dyDescent="0.3">
      <c r="A1026">
        <v>3911</v>
      </c>
      <c r="B1026" s="3" t="s">
        <v>3908</v>
      </c>
      <c r="C1026" s="3" t="s">
        <v>8019</v>
      </c>
      <c r="D1026">
        <v>8000</v>
      </c>
      <c r="E1026">
        <v>2993</v>
      </c>
      <c r="F1026" t="s">
        <v>8221</v>
      </c>
      <c r="G1026" t="s">
        <v>8224</v>
      </c>
      <c r="H1026" t="s">
        <v>8246</v>
      </c>
      <c r="I1026">
        <v>1417033777</v>
      </c>
      <c r="J1026" s="11">
        <f>(((I1026/60)/60)/24)+DATE(1970,1,1)+(-8/24)</f>
        <v>41969.520567129628</v>
      </c>
      <c r="K1026">
        <v>1414438177</v>
      </c>
      <c r="L1026" s="11">
        <f>(((K1026/60)/60)/24)+DATE(1970,1,1)+(-8/24)</f>
        <v>41939.478900462964</v>
      </c>
      <c r="M1026" t="b">
        <v>0</v>
      </c>
      <c r="N1026">
        <v>36</v>
      </c>
      <c r="O1026" t="b">
        <v>0</v>
      </c>
      <c r="P1026" t="s">
        <v>8271</v>
      </c>
      <c r="Q1026" s="6">
        <f>E1026/D1026</f>
        <v>0.37412499999999999</v>
      </c>
      <c r="R1026" s="7">
        <f>IFERROR(E1026/N1026,"N/A")</f>
        <v>83.138888888888886</v>
      </c>
      <c r="S1026" t="str">
        <f>LEFT(P1026,SEARCH("/",P1026,1)-1)</f>
        <v>theater</v>
      </c>
      <c r="T1026" t="str">
        <f>RIGHT(P1026,(LEN(P1026)-SEARCH("/",P1026)))</f>
        <v>plays</v>
      </c>
      <c r="Y1026">
        <f t="shared" si="34"/>
        <v>8</v>
      </c>
      <c r="Z1026">
        <f t="shared" si="35"/>
        <v>13</v>
      </c>
    </row>
    <row r="1027" spans="1:26" ht="43.2" x14ac:dyDescent="0.3">
      <c r="A1027">
        <v>896</v>
      </c>
      <c r="B1027" s="3" t="s">
        <v>897</v>
      </c>
      <c r="C1027" s="3" t="s">
        <v>5006</v>
      </c>
      <c r="D1027">
        <v>8000</v>
      </c>
      <c r="E1027">
        <v>3200</v>
      </c>
      <c r="F1027" t="s">
        <v>8221</v>
      </c>
      <c r="G1027" t="s">
        <v>8224</v>
      </c>
      <c r="H1027" t="s">
        <v>8246</v>
      </c>
      <c r="I1027">
        <v>1440734400</v>
      </c>
      <c r="J1027" s="11">
        <f>(((I1027/60)/60)/24)+DATE(1970,1,1)+(-8/24)</f>
        <v>42243.833333333336</v>
      </c>
      <c r="K1027">
        <v>1438549026</v>
      </c>
      <c r="L1027" s="11">
        <f>(((K1027/60)/60)/24)+DATE(1970,1,1)+(-8/24)</f>
        <v>42218.539652777778</v>
      </c>
      <c r="M1027" t="b">
        <v>0</v>
      </c>
      <c r="N1027">
        <v>72</v>
      </c>
      <c r="O1027" t="b">
        <v>0</v>
      </c>
      <c r="P1027" t="s">
        <v>8279</v>
      </c>
      <c r="Q1027" s="6">
        <f>E1027/D1027</f>
        <v>0.4</v>
      </c>
      <c r="R1027" s="7">
        <f>IFERROR(E1027/N1027,"N/A")</f>
        <v>44.444444444444443</v>
      </c>
      <c r="S1027" t="str">
        <f>LEFT(P1027,SEARCH("/",P1027,1)-1)</f>
        <v>music</v>
      </c>
      <c r="T1027" t="str">
        <f>RIGHT(P1027,(LEN(P1027)-SEARCH("/",P1027)))</f>
        <v>indie rock</v>
      </c>
      <c r="Y1027">
        <f t="shared" ref="Y1027:Y1090" si="36">SEARCH("/",P1027)</f>
        <v>6</v>
      </c>
      <c r="Z1027">
        <f t="shared" ref="Z1027:Z1090" si="37">LEN(P1027)</f>
        <v>16</v>
      </c>
    </row>
    <row r="1028" spans="1:26" ht="28.8" x14ac:dyDescent="0.3">
      <c r="A1028">
        <v>460</v>
      </c>
      <c r="B1028" s="3" t="s">
        <v>461</v>
      </c>
      <c r="C1028" s="3" t="s">
        <v>4570</v>
      </c>
      <c r="D1028">
        <v>8500</v>
      </c>
      <c r="E1028">
        <v>25</v>
      </c>
      <c r="F1028" t="s">
        <v>8221</v>
      </c>
      <c r="G1028" t="s">
        <v>8224</v>
      </c>
      <c r="H1028" t="s">
        <v>8246</v>
      </c>
      <c r="I1028">
        <v>1401595200</v>
      </c>
      <c r="J1028" s="11">
        <f>(((I1028/60)/60)/24)+DATE(1970,1,1)+(-8/24)</f>
        <v>41790.833333333328</v>
      </c>
      <c r="K1028">
        <v>1398862875</v>
      </c>
      <c r="L1028" s="11">
        <f>(((K1028/60)/60)/24)+DATE(1970,1,1)+(-8/24)</f>
        <v>41759.209201388883</v>
      </c>
      <c r="M1028" t="b">
        <v>0</v>
      </c>
      <c r="N1028">
        <v>2</v>
      </c>
      <c r="O1028" t="b">
        <v>0</v>
      </c>
      <c r="P1028" t="s">
        <v>8270</v>
      </c>
      <c r="Q1028" s="6">
        <f>E1028/D1028</f>
        <v>2.9411764705882353E-3</v>
      </c>
      <c r="R1028" s="7">
        <f>IFERROR(E1028/N1028,"N/A")</f>
        <v>12.5</v>
      </c>
      <c r="S1028" t="str">
        <f>LEFT(P1028,SEARCH("/",P1028,1)-1)</f>
        <v>film &amp; video</v>
      </c>
      <c r="T1028" t="str">
        <f>RIGHT(P1028,(LEN(P1028)-SEARCH("/",P1028)))</f>
        <v>animation</v>
      </c>
      <c r="Y1028">
        <f t="shared" si="36"/>
        <v>13</v>
      </c>
      <c r="Z1028">
        <f t="shared" si="37"/>
        <v>22</v>
      </c>
    </row>
    <row r="1029" spans="1:26" x14ac:dyDescent="0.3">
      <c r="A1029">
        <v>3746</v>
      </c>
      <c r="B1029" s="3" t="s">
        <v>3743</v>
      </c>
      <c r="C1029" s="3" t="s">
        <v>7856</v>
      </c>
      <c r="D1029">
        <v>8500</v>
      </c>
      <c r="E1029">
        <v>202</v>
      </c>
      <c r="F1029" t="s">
        <v>8221</v>
      </c>
      <c r="G1029" t="s">
        <v>8224</v>
      </c>
      <c r="H1029" t="s">
        <v>8246</v>
      </c>
      <c r="I1029">
        <v>1475918439</v>
      </c>
      <c r="J1029" s="11">
        <f>(((I1029/60)/60)/24)+DATE(1970,1,1)+(-8/24)</f>
        <v>42651.05600694444</v>
      </c>
      <c r="K1029">
        <v>1473326439</v>
      </c>
      <c r="L1029" s="11">
        <f>(((K1029/60)/60)/24)+DATE(1970,1,1)+(-8/24)</f>
        <v>42621.05600694444</v>
      </c>
      <c r="M1029" t="b">
        <v>0</v>
      </c>
      <c r="N1029">
        <v>1</v>
      </c>
      <c r="O1029" t="b">
        <v>0</v>
      </c>
      <c r="P1029" t="s">
        <v>8271</v>
      </c>
      <c r="Q1029" s="6">
        <f>E1029/D1029</f>
        <v>2.3764705882352941E-2</v>
      </c>
      <c r="R1029" s="7">
        <f>IFERROR(E1029/N1029,"N/A")</f>
        <v>202</v>
      </c>
      <c r="S1029" t="str">
        <f>LEFT(P1029,SEARCH("/",P1029,1)-1)</f>
        <v>theater</v>
      </c>
      <c r="T1029" t="str">
        <f>RIGHT(P1029,(LEN(P1029)-SEARCH("/",P1029)))</f>
        <v>plays</v>
      </c>
      <c r="Y1029">
        <f t="shared" si="36"/>
        <v>8</v>
      </c>
      <c r="Z1029">
        <f t="shared" si="37"/>
        <v>13</v>
      </c>
    </row>
    <row r="1030" spans="1:26" ht="43.2" x14ac:dyDescent="0.3">
      <c r="A1030">
        <v>1813</v>
      </c>
      <c r="B1030" s="3" t="s">
        <v>1814</v>
      </c>
      <c r="C1030" s="3" t="s">
        <v>5923</v>
      </c>
      <c r="D1030">
        <v>8750</v>
      </c>
      <c r="E1030">
        <v>0</v>
      </c>
      <c r="F1030" t="s">
        <v>8221</v>
      </c>
      <c r="G1030" t="s">
        <v>8225</v>
      </c>
      <c r="H1030" t="s">
        <v>8247</v>
      </c>
      <c r="I1030">
        <v>1407532812</v>
      </c>
      <c r="J1030" s="11">
        <f>(((I1030/60)/60)/24)+DATE(1970,1,1)+(-8/24)</f>
        <v>41859.55569444444</v>
      </c>
      <c r="K1030">
        <v>1404940812</v>
      </c>
      <c r="L1030" s="11">
        <f>(((K1030/60)/60)/24)+DATE(1970,1,1)+(-8/24)</f>
        <v>41829.55569444444</v>
      </c>
      <c r="M1030" t="b">
        <v>0</v>
      </c>
      <c r="N1030">
        <v>0</v>
      </c>
      <c r="O1030" t="b">
        <v>0</v>
      </c>
      <c r="P1030" t="s">
        <v>8285</v>
      </c>
      <c r="Q1030" s="6">
        <f>E1030/D1030</f>
        <v>0</v>
      </c>
      <c r="R1030" s="7" t="str">
        <f>IFERROR(E1030/N1030,"N/A")</f>
        <v>N/A</v>
      </c>
      <c r="S1030" t="str">
        <f>LEFT(P1030,SEARCH("/",P1030,1)-1)</f>
        <v>photography</v>
      </c>
      <c r="T1030" t="str">
        <f>RIGHT(P1030,(LEN(P1030)-SEARCH("/",P1030)))</f>
        <v>photobooks</v>
      </c>
      <c r="Y1030">
        <f t="shared" si="36"/>
        <v>12</v>
      </c>
      <c r="Z1030">
        <f t="shared" si="37"/>
        <v>22</v>
      </c>
    </row>
    <row r="1031" spans="1:26" ht="57.6" x14ac:dyDescent="0.3">
      <c r="A1031">
        <v>869</v>
      </c>
      <c r="B1031" s="3" t="s">
        <v>870</v>
      </c>
      <c r="C1031" s="3" t="s">
        <v>4979</v>
      </c>
      <c r="D1031">
        <v>8800</v>
      </c>
      <c r="E1031">
        <v>1040</v>
      </c>
      <c r="F1031" t="s">
        <v>8221</v>
      </c>
      <c r="G1031" t="s">
        <v>8224</v>
      </c>
      <c r="H1031" t="s">
        <v>8246</v>
      </c>
      <c r="I1031">
        <v>1365448657</v>
      </c>
      <c r="J1031" s="11">
        <f>(((I1031/60)/60)/24)+DATE(1970,1,1)+(-8/24)</f>
        <v>41372.470567129625</v>
      </c>
      <c r="K1031">
        <v>1362860257</v>
      </c>
      <c r="L1031" s="11">
        <f>(((K1031/60)/60)/24)+DATE(1970,1,1)+(-8/24)</f>
        <v>41342.512233796297</v>
      </c>
      <c r="M1031" t="b">
        <v>0</v>
      </c>
      <c r="N1031">
        <v>3</v>
      </c>
      <c r="O1031" t="b">
        <v>0</v>
      </c>
      <c r="P1031" t="s">
        <v>8278</v>
      </c>
      <c r="Q1031" s="6">
        <f>E1031/D1031</f>
        <v>0.11818181818181818</v>
      </c>
      <c r="R1031" s="7">
        <f>IFERROR(E1031/N1031,"N/A")</f>
        <v>346.66666666666669</v>
      </c>
      <c r="S1031" t="str">
        <f>LEFT(P1031,SEARCH("/",P1031,1)-1)</f>
        <v>music</v>
      </c>
      <c r="T1031" t="str">
        <f>RIGHT(P1031,(LEN(P1031)-SEARCH("/",P1031)))</f>
        <v>jazz</v>
      </c>
      <c r="Y1031">
        <f t="shared" si="36"/>
        <v>6</v>
      </c>
      <c r="Z1031">
        <f t="shared" si="37"/>
        <v>10</v>
      </c>
    </row>
    <row r="1032" spans="1:26" ht="43.2" x14ac:dyDescent="0.3">
      <c r="A1032">
        <v>4054</v>
      </c>
      <c r="B1032" s="3" t="s">
        <v>4050</v>
      </c>
      <c r="C1032" s="3" t="s">
        <v>8158</v>
      </c>
      <c r="D1032">
        <v>8880</v>
      </c>
      <c r="E1032">
        <v>0</v>
      </c>
      <c r="F1032" t="s">
        <v>8221</v>
      </c>
      <c r="G1032" t="s">
        <v>8224</v>
      </c>
      <c r="H1032" t="s">
        <v>8246</v>
      </c>
      <c r="I1032">
        <v>1475294400</v>
      </c>
      <c r="J1032" s="11">
        <f>(((I1032/60)/60)/24)+DATE(1970,1,1)+(-8/24)</f>
        <v>42643.833333333336</v>
      </c>
      <c r="K1032">
        <v>1472674285</v>
      </c>
      <c r="L1032" s="11">
        <f>(((K1032/60)/60)/24)+DATE(1970,1,1)+(-8/24)</f>
        <v>42613.507928240739</v>
      </c>
      <c r="M1032" t="b">
        <v>0</v>
      </c>
      <c r="N1032">
        <v>0</v>
      </c>
      <c r="O1032" t="b">
        <v>0</v>
      </c>
      <c r="P1032" t="s">
        <v>8271</v>
      </c>
      <c r="Q1032" s="6">
        <f>E1032/D1032</f>
        <v>0</v>
      </c>
      <c r="R1032" s="7" t="str">
        <f>IFERROR(E1032/N1032,"N/A")</f>
        <v>N/A</v>
      </c>
      <c r="S1032" t="str">
        <f>LEFT(P1032,SEARCH("/",P1032,1)-1)</f>
        <v>theater</v>
      </c>
      <c r="T1032" t="str">
        <f>RIGHT(P1032,(LEN(P1032)-SEARCH("/",P1032)))</f>
        <v>plays</v>
      </c>
      <c r="Y1032">
        <f t="shared" si="36"/>
        <v>8</v>
      </c>
      <c r="Z1032">
        <f t="shared" si="37"/>
        <v>13</v>
      </c>
    </row>
    <row r="1033" spans="1:26" ht="43.2" x14ac:dyDescent="0.3">
      <c r="A1033">
        <v>1449</v>
      </c>
      <c r="B1033" s="3" t="s">
        <v>1450</v>
      </c>
      <c r="C1033" s="3" t="s">
        <v>5559</v>
      </c>
      <c r="D1033">
        <v>8888</v>
      </c>
      <c r="E1033">
        <v>0</v>
      </c>
      <c r="F1033" t="s">
        <v>8221</v>
      </c>
      <c r="G1033" t="s">
        <v>8224</v>
      </c>
      <c r="H1033" t="s">
        <v>8246</v>
      </c>
      <c r="I1033">
        <v>1431286105</v>
      </c>
      <c r="J1033" s="11">
        <f>(((I1033/60)/60)/24)+DATE(1970,1,1)+(-8/24)</f>
        <v>42134.478067129625</v>
      </c>
      <c r="K1033">
        <v>1427138905</v>
      </c>
      <c r="L1033" s="11">
        <f>(((K1033/60)/60)/24)+DATE(1970,1,1)+(-8/24)</f>
        <v>42086.478067129625</v>
      </c>
      <c r="M1033" t="b">
        <v>0</v>
      </c>
      <c r="N1033">
        <v>0</v>
      </c>
      <c r="O1033" t="b">
        <v>0</v>
      </c>
      <c r="P1033" t="s">
        <v>8287</v>
      </c>
      <c r="Q1033" s="6">
        <f>E1033/D1033</f>
        <v>0</v>
      </c>
      <c r="R1033" s="7" t="str">
        <f>IFERROR(E1033/N1033,"N/A")</f>
        <v>N/A</v>
      </c>
      <c r="S1033" t="str">
        <f>LEFT(P1033,SEARCH("/",P1033,1)-1)</f>
        <v>publishing</v>
      </c>
      <c r="T1033" t="str">
        <f>RIGHT(P1033,(LEN(P1033)-SEARCH("/",P1033)))</f>
        <v>translations</v>
      </c>
      <c r="Y1033">
        <f t="shared" si="36"/>
        <v>11</v>
      </c>
      <c r="Z1033">
        <f t="shared" si="37"/>
        <v>23</v>
      </c>
    </row>
    <row r="1034" spans="1:26" ht="43.2" x14ac:dyDescent="0.3">
      <c r="A1034">
        <v>456</v>
      </c>
      <c r="B1034" s="3" t="s">
        <v>457</v>
      </c>
      <c r="C1034" s="3" t="s">
        <v>4566</v>
      </c>
      <c r="D1034">
        <v>8888</v>
      </c>
      <c r="E1034">
        <v>61</v>
      </c>
      <c r="F1034" t="s">
        <v>8221</v>
      </c>
      <c r="G1034" t="s">
        <v>8224</v>
      </c>
      <c r="H1034" t="s">
        <v>8246</v>
      </c>
      <c r="I1034">
        <v>1382414340</v>
      </c>
      <c r="J1034" s="11">
        <f>(((I1034/60)/60)/24)+DATE(1970,1,1)+(-8/24)</f>
        <v>41568.832638888889</v>
      </c>
      <c r="K1034">
        <v>1380559201</v>
      </c>
      <c r="L1034" s="11">
        <f>(((K1034/60)/60)/24)+DATE(1970,1,1)+(-8/24)</f>
        <v>41547.361122685179</v>
      </c>
      <c r="M1034" t="b">
        <v>0</v>
      </c>
      <c r="N1034">
        <v>3</v>
      </c>
      <c r="O1034" t="b">
        <v>0</v>
      </c>
      <c r="P1034" t="s">
        <v>8270</v>
      </c>
      <c r="Q1034" s="6">
        <f>E1034/D1034</f>
        <v>6.8631863186318634E-3</v>
      </c>
      <c r="R1034" s="7">
        <f>IFERROR(E1034/N1034,"N/A")</f>
        <v>20.333333333333332</v>
      </c>
      <c r="S1034" t="str">
        <f>LEFT(P1034,SEARCH("/",P1034,1)-1)</f>
        <v>film &amp; video</v>
      </c>
      <c r="T1034" t="str">
        <f>RIGHT(P1034,(LEN(P1034)-SEARCH("/",P1034)))</f>
        <v>animation</v>
      </c>
      <c r="Y1034">
        <f t="shared" si="36"/>
        <v>13</v>
      </c>
      <c r="Z1034">
        <f t="shared" si="37"/>
        <v>22</v>
      </c>
    </row>
    <row r="1035" spans="1:26" ht="43.2" x14ac:dyDescent="0.3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 s="11">
        <f>(((I1035/60)/60)/24)+DATE(1970,1,1)+(-8/24)</f>
        <v>42125.583333333336</v>
      </c>
      <c r="K1035">
        <v>1426538129</v>
      </c>
      <c r="L1035" s="11">
        <f>(((K1035/60)/60)/24)+DATE(1970,1,1)+(-8/24)</f>
        <v>42079.524641203701</v>
      </c>
      <c r="M1035" t="b">
        <v>0</v>
      </c>
      <c r="N1035">
        <v>2</v>
      </c>
      <c r="O1035" t="b">
        <v>0</v>
      </c>
      <c r="P1035" t="s">
        <v>8305</v>
      </c>
      <c r="Q1035" s="6">
        <f>E1035/D1035</f>
        <v>1.7500000000000002E-2</v>
      </c>
      <c r="R1035" s="7">
        <f>IFERROR(E1035/N1035,"N/A")</f>
        <v>17.5</v>
      </c>
      <c r="S1035" t="str">
        <f>LEFT(P1035,SEARCH("/",P1035,1)-1)</f>
        <v>theater</v>
      </c>
      <c r="T1035" t="str">
        <f>RIGHT(P1035,(LEN(P1035)-SEARCH("/",P1035)))</f>
        <v>musical</v>
      </c>
      <c r="Y1035">
        <f t="shared" si="36"/>
        <v>8</v>
      </c>
      <c r="Z1035">
        <f t="shared" si="37"/>
        <v>15</v>
      </c>
    </row>
    <row r="1036" spans="1:26" ht="43.2" x14ac:dyDescent="0.3">
      <c r="A1036">
        <v>585</v>
      </c>
      <c r="B1036" s="3" t="s">
        <v>586</v>
      </c>
      <c r="C1036" s="3" t="s">
        <v>4695</v>
      </c>
      <c r="D1036">
        <v>9000</v>
      </c>
      <c r="E1036">
        <v>0</v>
      </c>
      <c r="F1036" t="s">
        <v>8221</v>
      </c>
      <c r="G1036" t="s">
        <v>8225</v>
      </c>
      <c r="H1036" t="s">
        <v>8247</v>
      </c>
      <c r="I1036">
        <v>1448928000</v>
      </c>
      <c r="J1036" s="11">
        <f>(((I1036/60)/60)/24)+DATE(1970,1,1)+(-8/24)</f>
        <v>42338.666666666664</v>
      </c>
      <c r="K1036">
        <v>1444123377</v>
      </c>
      <c r="L1036" s="11">
        <f>(((K1036/60)/60)/24)+DATE(1970,1,1)+(-8/24)</f>
        <v>42283.057604166665</v>
      </c>
      <c r="M1036" t="b">
        <v>0</v>
      </c>
      <c r="N1036">
        <v>0</v>
      </c>
      <c r="O1036" t="b">
        <v>0</v>
      </c>
      <c r="P1036" t="s">
        <v>8272</v>
      </c>
      <c r="Q1036" s="6">
        <f>E1036/D1036</f>
        <v>0</v>
      </c>
      <c r="R1036" s="7" t="str">
        <f>IFERROR(E1036/N1036,"N/A")</f>
        <v>N/A</v>
      </c>
      <c r="S1036" t="str">
        <f>LEFT(P1036,SEARCH("/",P1036,1)-1)</f>
        <v>technology</v>
      </c>
      <c r="T1036" t="str">
        <f>RIGHT(P1036,(LEN(P1036)-SEARCH("/",P1036)))</f>
        <v>web</v>
      </c>
      <c r="Y1036">
        <f t="shared" si="36"/>
        <v>11</v>
      </c>
      <c r="Z1036">
        <f t="shared" si="37"/>
        <v>14</v>
      </c>
    </row>
    <row r="1037" spans="1:26" ht="28.8" x14ac:dyDescent="0.3">
      <c r="A1037">
        <v>1172</v>
      </c>
      <c r="B1037" s="3" t="s">
        <v>1173</v>
      </c>
      <c r="C1037" s="3" t="s">
        <v>5282</v>
      </c>
      <c r="D1037">
        <v>9000</v>
      </c>
      <c r="E1037">
        <v>0</v>
      </c>
      <c r="F1037" t="s">
        <v>8221</v>
      </c>
      <c r="G1037" t="s">
        <v>8224</v>
      </c>
      <c r="H1037" t="s">
        <v>8246</v>
      </c>
      <c r="I1037">
        <v>1408551752</v>
      </c>
      <c r="J1037" s="11">
        <f>(((I1037/60)/60)/24)+DATE(1970,1,1)+(-8/24)</f>
        <v>41871.348981481482</v>
      </c>
      <c r="K1037">
        <v>1405959752</v>
      </c>
      <c r="L1037" s="11">
        <f>(((K1037/60)/60)/24)+DATE(1970,1,1)+(-8/24)</f>
        <v>41841.348981481482</v>
      </c>
      <c r="M1037" t="b">
        <v>0</v>
      </c>
      <c r="N1037">
        <v>0</v>
      </c>
      <c r="O1037" t="b">
        <v>0</v>
      </c>
      <c r="P1037" t="s">
        <v>8284</v>
      </c>
      <c r="Q1037" s="6">
        <f>E1037/D1037</f>
        <v>0</v>
      </c>
      <c r="R1037" s="7" t="str">
        <f>IFERROR(E1037/N1037,"N/A")</f>
        <v>N/A</v>
      </c>
      <c r="S1037" t="str">
        <f>LEFT(P1037,SEARCH("/",P1037,1)-1)</f>
        <v>food</v>
      </c>
      <c r="T1037" t="str">
        <f>RIGHT(P1037,(LEN(P1037)-SEARCH("/",P1037)))</f>
        <v>food trucks</v>
      </c>
      <c r="Y1037">
        <f t="shared" si="36"/>
        <v>5</v>
      </c>
      <c r="Z1037">
        <f t="shared" si="37"/>
        <v>16</v>
      </c>
    </row>
    <row r="1038" spans="1:26" ht="43.2" x14ac:dyDescent="0.3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 s="11">
        <f>(((I1038/60)/60)/24)+DATE(1970,1,1)+(-8/24)</f>
        <v>42104.602407407401</v>
      </c>
      <c r="K1038">
        <v>1426112848</v>
      </c>
      <c r="L1038" s="11">
        <f>(((K1038/60)/60)/24)+DATE(1970,1,1)+(-8/24)</f>
        <v>42074.602407407401</v>
      </c>
      <c r="M1038" t="b">
        <v>0</v>
      </c>
      <c r="N1038">
        <v>7</v>
      </c>
      <c r="O1038" t="b">
        <v>0</v>
      </c>
      <c r="P1038" t="s">
        <v>8272</v>
      </c>
      <c r="Q1038" s="6">
        <f>E1038/D1038</f>
        <v>1.8193398957730169E-2</v>
      </c>
      <c r="R1038" s="7">
        <f>IFERROR(E1038/N1038,"N/A")</f>
        <v>224.42857142857142</v>
      </c>
      <c r="S1038" t="str">
        <f>LEFT(P1038,SEARCH("/",P1038,1)-1)</f>
        <v>technology</v>
      </c>
      <c r="T1038" t="str">
        <f>RIGHT(P1038,(LEN(P1038)-SEARCH("/",P1038)))</f>
        <v>web</v>
      </c>
      <c r="Y1038">
        <f t="shared" si="36"/>
        <v>11</v>
      </c>
      <c r="Z1038">
        <f t="shared" si="37"/>
        <v>14</v>
      </c>
    </row>
    <row r="1039" spans="1:26" ht="43.2" x14ac:dyDescent="0.3">
      <c r="A1039">
        <v>3082</v>
      </c>
      <c r="B1039" s="3" t="s">
        <v>3082</v>
      </c>
      <c r="C1039" s="3" t="s">
        <v>7192</v>
      </c>
      <c r="D1039">
        <v>9000</v>
      </c>
      <c r="E1039">
        <v>0</v>
      </c>
      <c r="F1039" t="s">
        <v>8221</v>
      </c>
      <c r="G1039" t="s">
        <v>8224</v>
      </c>
      <c r="H1039" t="s">
        <v>8246</v>
      </c>
      <c r="I1039">
        <v>1447628946</v>
      </c>
      <c r="J1039" s="11">
        <f>(((I1039/60)/60)/24)+DATE(1970,1,1)+(-8/24)</f>
        <v>42323.631319444445</v>
      </c>
      <c r="K1039">
        <v>1445033346</v>
      </c>
      <c r="L1039" s="11">
        <f>(((K1039/60)/60)/24)+DATE(1970,1,1)+(-8/24)</f>
        <v>42293.589652777773</v>
      </c>
      <c r="M1039" t="b">
        <v>0</v>
      </c>
      <c r="N1039">
        <v>0</v>
      </c>
      <c r="O1039" t="b">
        <v>0</v>
      </c>
      <c r="P1039" t="s">
        <v>8303</v>
      </c>
      <c r="Q1039" s="6">
        <f>E1039/D1039</f>
        <v>0</v>
      </c>
      <c r="R1039" s="7" t="str">
        <f>IFERROR(E1039/N1039,"N/A")</f>
        <v>N/A</v>
      </c>
      <c r="S1039" t="str">
        <f>LEFT(P1039,SEARCH("/",P1039,1)-1)</f>
        <v>theater</v>
      </c>
      <c r="T1039" t="str">
        <f>RIGHT(P1039,(LEN(P1039)-SEARCH("/",P1039)))</f>
        <v>spaces</v>
      </c>
      <c r="Y1039">
        <f t="shared" si="36"/>
        <v>8</v>
      </c>
      <c r="Z1039">
        <f t="shared" si="37"/>
        <v>14</v>
      </c>
    </row>
    <row r="1040" spans="1:26" ht="43.2" x14ac:dyDescent="0.3">
      <c r="A1040">
        <v>4014</v>
      </c>
      <c r="B1040" s="3" t="s">
        <v>4010</v>
      </c>
      <c r="C1040" s="3" t="s">
        <v>8119</v>
      </c>
      <c r="D1040">
        <v>9000</v>
      </c>
      <c r="E1040">
        <v>0</v>
      </c>
      <c r="F1040" t="s">
        <v>8221</v>
      </c>
      <c r="G1040" t="s">
        <v>8224</v>
      </c>
      <c r="H1040" t="s">
        <v>8246</v>
      </c>
      <c r="I1040">
        <v>1457157269</v>
      </c>
      <c r="J1040" s="11">
        <f>(((I1040/60)/60)/24)+DATE(1970,1,1)+(-8/24)</f>
        <v>42433.912835648145</v>
      </c>
      <c r="K1040">
        <v>1455861269</v>
      </c>
      <c r="L1040" s="11">
        <f>(((K1040/60)/60)/24)+DATE(1970,1,1)+(-8/24)</f>
        <v>42418.912835648145</v>
      </c>
      <c r="M1040" t="b">
        <v>0</v>
      </c>
      <c r="N1040">
        <v>0</v>
      </c>
      <c r="O1040" t="b">
        <v>0</v>
      </c>
      <c r="P1040" t="s">
        <v>8271</v>
      </c>
      <c r="Q1040" s="6">
        <f>E1040/D1040</f>
        <v>0</v>
      </c>
      <c r="R1040" s="7" t="str">
        <f>IFERROR(E1040/N1040,"N/A")</f>
        <v>N/A</v>
      </c>
      <c r="S1040" t="str">
        <f>LEFT(P1040,SEARCH("/",P1040,1)-1)</f>
        <v>theater</v>
      </c>
      <c r="T1040" t="str">
        <f>RIGHT(P1040,(LEN(P1040)-SEARCH("/",P1040)))</f>
        <v>plays</v>
      </c>
      <c r="Y1040">
        <f t="shared" si="36"/>
        <v>8</v>
      </c>
      <c r="Z1040">
        <f t="shared" si="37"/>
        <v>13</v>
      </c>
    </row>
    <row r="1041" spans="1:26" ht="43.2" x14ac:dyDescent="0.3">
      <c r="A1041">
        <v>583</v>
      </c>
      <c r="B1041" s="3" t="s">
        <v>584</v>
      </c>
      <c r="C1041" s="3" t="s">
        <v>4693</v>
      </c>
      <c r="D1041">
        <v>9000</v>
      </c>
      <c r="E1041">
        <v>1</v>
      </c>
      <c r="F1041" t="s">
        <v>8221</v>
      </c>
      <c r="G1041" t="s">
        <v>8224</v>
      </c>
      <c r="H1041" t="s">
        <v>8246</v>
      </c>
      <c r="I1041">
        <v>1426800687</v>
      </c>
      <c r="J1041" s="11">
        <f>(((I1041/60)/60)/24)+DATE(1970,1,1)+(-8/24)</f>
        <v>42082.563506944447</v>
      </c>
      <c r="K1041">
        <v>1424212287</v>
      </c>
      <c r="L1041" s="11">
        <f>(((K1041/60)/60)/24)+DATE(1970,1,1)+(-8/24)</f>
        <v>42052.605173611104</v>
      </c>
      <c r="M1041" t="b">
        <v>0</v>
      </c>
      <c r="N1041">
        <v>1</v>
      </c>
      <c r="O1041" t="b">
        <v>0</v>
      </c>
      <c r="P1041" t="s">
        <v>8272</v>
      </c>
      <c r="Q1041" s="6">
        <f>E1041/D1041</f>
        <v>1.1111111111111112E-4</v>
      </c>
      <c r="R1041" s="7">
        <f>IFERROR(E1041/N1041,"N/A")</f>
        <v>1</v>
      </c>
      <c r="S1041" t="str">
        <f>LEFT(P1041,SEARCH("/",P1041,1)-1)</f>
        <v>technology</v>
      </c>
      <c r="T1041" t="str">
        <f>RIGHT(P1041,(LEN(P1041)-SEARCH("/",P1041)))</f>
        <v>web</v>
      </c>
      <c r="Y1041">
        <f t="shared" si="36"/>
        <v>11</v>
      </c>
      <c r="Z1041">
        <f t="shared" si="37"/>
        <v>14</v>
      </c>
    </row>
    <row r="1042" spans="1:26" ht="43.2" x14ac:dyDescent="0.3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 s="11">
        <f>(((I1042/60)/60)/24)+DATE(1970,1,1)+(-8/24)</f>
        <v>42090.636249999996</v>
      </c>
      <c r="K1042">
        <v>1422317772</v>
      </c>
      <c r="L1042" s="11">
        <f>(((K1042/60)/60)/24)+DATE(1970,1,1)+(-8/24)</f>
        <v>42030.67791666666</v>
      </c>
      <c r="M1042" t="b">
        <v>0</v>
      </c>
      <c r="N1042">
        <v>3</v>
      </c>
      <c r="O1042" t="b">
        <v>0</v>
      </c>
      <c r="P1042" t="s">
        <v>8303</v>
      </c>
      <c r="Q1042" s="6">
        <f>E1042/D1042</f>
        <v>1.8666666666666668E-2</v>
      </c>
      <c r="R1042" s="7">
        <f>IFERROR(E1042/N1042,"N/A")</f>
        <v>93.333333333333329</v>
      </c>
      <c r="S1042" t="str">
        <f>LEFT(P1042,SEARCH("/",P1042,1)-1)</f>
        <v>theater</v>
      </c>
      <c r="T1042" t="str">
        <f>RIGHT(P1042,(LEN(P1042)-SEARCH("/",P1042)))</f>
        <v>spaces</v>
      </c>
      <c r="Y1042">
        <f t="shared" si="36"/>
        <v>8</v>
      </c>
      <c r="Z1042">
        <f t="shared" si="37"/>
        <v>14</v>
      </c>
    </row>
    <row r="1043" spans="1:26" ht="28.8" x14ac:dyDescent="0.3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 s="11">
        <f>(((I1043/60)/60)/24)+DATE(1970,1,1)+(-8/24)</f>
        <v>42662.894594907404</v>
      </c>
      <c r="K1043">
        <v>1473917293</v>
      </c>
      <c r="L1043" s="11">
        <f>(((K1043/60)/60)/24)+DATE(1970,1,1)+(-8/24)</f>
        <v>42627.894594907404</v>
      </c>
      <c r="M1043" t="b">
        <v>0</v>
      </c>
      <c r="N1043">
        <v>6</v>
      </c>
      <c r="O1043" t="b">
        <v>0</v>
      </c>
      <c r="P1043" t="s">
        <v>8267</v>
      </c>
      <c r="Q1043" s="6">
        <f>E1043/D1043</f>
        <v>1.8669999999999999E-2</v>
      </c>
      <c r="R1043" s="7">
        <f>IFERROR(E1043/N1043,"N/A")</f>
        <v>311.16666666666669</v>
      </c>
      <c r="S1043" t="str">
        <f>LEFT(P1043,SEARCH("/",P1043,1)-1)</f>
        <v>film &amp; video</v>
      </c>
      <c r="T1043" t="str">
        <f>RIGHT(P1043,(LEN(P1043)-SEARCH("/",P1043)))</f>
        <v>science fiction</v>
      </c>
      <c r="Y1043">
        <f t="shared" si="36"/>
        <v>13</v>
      </c>
      <c r="Z1043">
        <f t="shared" si="37"/>
        <v>28</v>
      </c>
    </row>
    <row r="1044" spans="1:26" ht="43.2" x14ac:dyDescent="0.3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 s="11">
        <f>(((I1044/60)/60)/24)+DATE(1970,1,1)+(-8/24)</f>
        <v>42355.472326388881</v>
      </c>
      <c r="K1044">
        <v>1447960809</v>
      </c>
      <c r="L1044" s="11">
        <f>(((K1044/60)/60)/24)+DATE(1970,1,1)+(-8/24)</f>
        <v>42327.472326388881</v>
      </c>
      <c r="M1044" t="b">
        <v>0</v>
      </c>
      <c r="N1044">
        <v>17</v>
      </c>
      <c r="O1044" t="b">
        <v>0</v>
      </c>
      <c r="P1044" t="s">
        <v>8301</v>
      </c>
      <c r="Q1044" s="6">
        <f>E1044/D1044</f>
        <v>1.8689285714285714E-2</v>
      </c>
      <c r="R1044" s="7">
        <f>IFERROR(E1044/N1044,"N/A")</f>
        <v>307.8235294117647</v>
      </c>
      <c r="S1044" t="str">
        <f>LEFT(P1044,SEARCH("/",P1044,1)-1)</f>
        <v>technology</v>
      </c>
      <c r="T1044" t="str">
        <f>RIGHT(P1044,(LEN(P1044)-SEARCH("/",P1044)))</f>
        <v>space exploration</v>
      </c>
      <c r="Y1044">
        <f t="shared" si="36"/>
        <v>11</v>
      </c>
      <c r="Z1044">
        <f t="shared" si="37"/>
        <v>28</v>
      </c>
    </row>
    <row r="1045" spans="1:26" ht="43.2" x14ac:dyDescent="0.3">
      <c r="A1045">
        <v>588</v>
      </c>
      <c r="B1045" s="3" t="s">
        <v>589</v>
      </c>
      <c r="C1045" s="3" t="s">
        <v>4698</v>
      </c>
      <c r="D1045">
        <v>9000</v>
      </c>
      <c r="E1045">
        <v>301</v>
      </c>
      <c r="F1045" t="s">
        <v>8221</v>
      </c>
      <c r="G1045" t="s">
        <v>8237</v>
      </c>
      <c r="H1045" t="s">
        <v>8249</v>
      </c>
      <c r="I1045">
        <v>1479410886</v>
      </c>
      <c r="J1045" s="11">
        <f>(((I1045/60)/60)/24)+DATE(1970,1,1)+(-8/24)</f>
        <v>42691.477847222217</v>
      </c>
      <c r="K1045">
        <v>1474223286</v>
      </c>
      <c r="L1045" s="11">
        <f>(((K1045/60)/60)/24)+DATE(1970,1,1)+(-8/24)</f>
        <v>42631.43618055556</v>
      </c>
      <c r="M1045" t="b">
        <v>0</v>
      </c>
      <c r="N1045">
        <v>2</v>
      </c>
      <c r="O1045" t="b">
        <v>0</v>
      </c>
      <c r="P1045" t="s">
        <v>8272</v>
      </c>
      <c r="Q1045" s="6">
        <f>E1045/D1045</f>
        <v>3.3444444444444443E-2</v>
      </c>
      <c r="R1045" s="7">
        <f>IFERROR(E1045/N1045,"N/A")</f>
        <v>150.5</v>
      </c>
      <c r="S1045" t="str">
        <f>LEFT(P1045,SEARCH("/",P1045,1)-1)</f>
        <v>technology</v>
      </c>
      <c r="T1045" t="str">
        <f>RIGHT(P1045,(LEN(P1045)-SEARCH("/",P1045)))</f>
        <v>web</v>
      </c>
      <c r="Y1045">
        <f t="shared" si="36"/>
        <v>11</v>
      </c>
      <c r="Z1045">
        <f t="shared" si="37"/>
        <v>14</v>
      </c>
    </row>
    <row r="1046" spans="1:26" ht="43.2" x14ac:dyDescent="0.3">
      <c r="A1046">
        <v>1794</v>
      </c>
      <c r="B1046" s="3" t="s">
        <v>1795</v>
      </c>
      <c r="C1046" s="3" t="s">
        <v>5904</v>
      </c>
      <c r="D1046">
        <v>9000</v>
      </c>
      <c r="E1046">
        <v>997</v>
      </c>
      <c r="F1046" t="s">
        <v>8221</v>
      </c>
      <c r="G1046" t="s">
        <v>8224</v>
      </c>
      <c r="H1046" t="s">
        <v>8246</v>
      </c>
      <c r="I1046">
        <v>1423660422</v>
      </c>
      <c r="J1046" s="11">
        <f>(((I1046/60)/60)/24)+DATE(1970,1,1)+(-8/24)</f>
        <v>42046.217847222222</v>
      </c>
      <c r="K1046">
        <v>1420636422</v>
      </c>
      <c r="L1046" s="11">
        <f>(((K1046/60)/60)/24)+DATE(1970,1,1)+(-8/24)</f>
        <v>42011.217847222222</v>
      </c>
      <c r="M1046" t="b">
        <v>1</v>
      </c>
      <c r="N1046">
        <v>18</v>
      </c>
      <c r="O1046" t="b">
        <v>0</v>
      </c>
      <c r="P1046" t="s">
        <v>8285</v>
      </c>
      <c r="Q1046" s="6">
        <f>E1046/D1046</f>
        <v>0.11077777777777778</v>
      </c>
      <c r="R1046" s="7">
        <f>IFERROR(E1046/N1046,"N/A")</f>
        <v>55.388888888888886</v>
      </c>
      <c r="S1046" t="str">
        <f>LEFT(P1046,SEARCH("/",P1046,1)-1)</f>
        <v>photography</v>
      </c>
      <c r="T1046" t="str">
        <f>RIGHT(P1046,(LEN(P1046)-SEARCH("/",P1046)))</f>
        <v>photobooks</v>
      </c>
      <c r="Y1046">
        <f t="shared" si="36"/>
        <v>12</v>
      </c>
      <c r="Z1046">
        <f t="shared" si="37"/>
        <v>22</v>
      </c>
    </row>
    <row r="1047" spans="1:26" ht="43.2" x14ac:dyDescent="0.3">
      <c r="A1047">
        <v>940</v>
      </c>
      <c r="B1047" s="3" t="s">
        <v>941</v>
      </c>
      <c r="C1047" s="3" t="s">
        <v>5050</v>
      </c>
      <c r="D1047">
        <v>9000</v>
      </c>
      <c r="E1047">
        <v>1544</v>
      </c>
      <c r="F1047" t="s">
        <v>8221</v>
      </c>
      <c r="G1047" t="s">
        <v>8224</v>
      </c>
      <c r="H1047" t="s">
        <v>8246</v>
      </c>
      <c r="I1047">
        <v>1439251926</v>
      </c>
      <c r="J1047" s="11">
        <f>(((I1047/60)/60)/24)+DATE(1970,1,1)+(-8/24)</f>
        <v>42226.675069444442</v>
      </c>
      <c r="K1047">
        <v>1435363926</v>
      </c>
      <c r="L1047" s="11">
        <f>(((K1047/60)/60)/24)+DATE(1970,1,1)+(-8/24)</f>
        <v>42181.675069444442</v>
      </c>
      <c r="M1047" t="b">
        <v>0</v>
      </c>
      <c r="N1047">
        <v>14</v>
      </c>
      <c r="O1047" t="b">
        <v>0</v>
      </c>
      <c r="P1047" t="s">
        <v>8273</v>
      </c>
      <c r="Q1047" s="6">
        <f>E1047/D1047</f>
        <v>0.17155555555555554</v>
      </c>
      <c r="R1047" s="7">
        <f>IFERROR(E1047/N1047,"N/A")</f>
        <v>110.28571428571429</v>
      </c>
      <c r="S1047" t="str">
        <f>LEFT(P1047,SEARCH("/",P1047,1)-1)</f>
        <v>technology</v>
      </c>
      <c r="T1047" t="str">
        <f>RIGHT(P1047,(LEN(P1047)-SEARCH("/",P1047)))</f>
        <v>wearables</v>
      </c>
      <c r="Y1047">
        <f t="shared" si="36"/>
        <v>11</v>
      </c>
      <c r="Z1047">
        <f t="shared" si="37"/>
        <v>20</v>
      </c>
    </row>
    <row r="1048" spans="1:26" ht="28.8" x14ac:dyDescent="0.3">
      <c r="A1048">
        <v>2599</v>
      </c>
      <c r="B1048" s="3" t="s">
        <v>2599</v>
      </c>
      <c r="C1048" s="3" t="s">
        <v>6709</v>
      </c>
      <c r="D1048">
        <v>9041</v>
      </c>
      <c r="E1048">
        <v>90</v>
      </c>
      <c r="F1048" t="s">
        <v>8221</v>
      </c>
      <c r="G1048" t="s">
        <v>8224</v>
      </c>
      <c r="H1048" t="s">
        <v>8246</v>
      </c>
      <c r="I1048">
        <v>1407089147</v>
      </c>
      <c r="J1048" s="11">
        <f>(((I1048/60)/60)/24)+DATE(1970,1,1)+(-8/24)</f>
        <v>41854.420682870368</v>
      </c>
      <c r="K1048">
        <v>1403201147</v>
      </c>
      <c r="L1048" s="11">
        <f>(((K1048/60)/60)/24)+DATE(1970,1,1)+(-8/24)</f>
        <v>41809.420682870368</v>
      </c>
      <c r="M1048" t="b">
        <v>0</v>
      </c>
      <c r="N1048">
        <v>5</v>
      </c>
      <c r="O1048" t="b">
        <v>0</v>
      </c>
      <c r="P1048" t="s">
        <v>8284</v>
      </c>
      <c r="Q1048" s="6">
        <f>E1048/D1048</f>
        <v>9.9546510341776348E-3</v>
      </c>
      <c r="R1048" s="7">
        <f>IFERROR(E1048/N1048,"N/A")</f>
        <v>18</v>
      </c>
      <c r="S1048" t="str">
        <f>LEFT(P1048,SEARCH("/",P1048,1)-1)</f>
        <v>food</v>
      </c>
      <c r="T1048" t="str">
        <f>RIGHT(P1048,(LEN(P1048)-SEARCH("/",P1048)))</f>
        <v>food trucks</v>
      </c>
      <c r="Y1048">
        <f t="shared" si="36"/>
        <v>5</v>
      </c>
      <c r="Z1048">
        <f t="shared" si="37"/>
        <v>16</v>
      </c>
    </row>
    <row r="1049" spans="1:26" ht="43.2" x14ac:dyDescent="0.3">
      <c r="A1049">
        <v>1144</v>
      </c>
      <c r="B1049" s="3" t="s">
        <v>1145</v>
      </c>
      <c r="C1049" s="3" t="s">
        <v>5254</v>
      </c>
      <c r="D1049">
        <v>9300</v>
      </c>
      <c r="E1049">
        <v>0</v>
      </c>
      <c r="F1049" t="s">
        <v>8221</v>
      </c>
      <c r="G1049" t="s">
        <v>8224</v>
      </c>
      <c r="H1049" t="s">
        <v>8246</v>
      </c>
      <c r="I1049">
        <v>1430281320</v>
      </c>
      <c r="J1049" s="11">
        <f>(((I1049/60)/60)/24)+DATE(1970,1,1)+(-8/24)</f>
        <v>42122.848611111105</v>
      </c>
      <c r="K1049">
        <v>1427689320</v>
      </c>
      <c r="L1049" s="11">
        <f>(((K1049/60)/60)/24)+DATE(1970,1,1)+(-8/24)</f>
        <v>42092.848611111105</v>
      </c>
      <c r="M1049" t="b">
        <v>0</v>
      </c>
      <c r="N1049">
        <v>0</v>
      </c>
      <c r="O1049" t="b">
        <v>0</v>
      </c>
      <c r="P1049" t="s">
        <v>8284</v>
      </c>
      <c r="Q1049" s="6">
        <f>E1049/D1049</f>
        <v>0</v>
      </c>
      <c r="R1049" s="7" t="str">
        <f>IFERROR(E1049/N1049,"N/A")</f>
        <v>N/A</v>
      </c>
      <c r="S1049" t="str">
        <f>LEFT(P1049,SEARCH("/",P1049,1)-1)</f>
        <v>food</v>
      </c>
      <c r="T1049" t="str">
        <f>RIGHT(P1049,(LEN(P1049)-SEARCH("/",P1049)))</f>
        <v>food trucks</v>
      </c>
      <c r="Y1049">
        <f t="shared" si="36"/>
        <v>5</v>
      </c>
      <c r="Z1049">
        <f t="shared" si="37"/>
        <v>16</v>
      </c>
    </row>
    <row r="1050" spans="1:26" ht="43.2" x14ac:dyDescent="0.3">
      <c r="A1050">
        <v>2853</v>
      </c>
      <c r="B1050" s="3" t="s">
        <v>2853</v>
      </c>
      <c r="C1050" s="3" t="s">
        <v>6963</v>
      </c>
      <c r="D1050">
        <v>9500</v>
      </c>
      <c r="E1050">
        <v>0</v>
      </c>
      <c r="F1050" t="s">
        <v>8221</v>
      </c>
      <c r="G1050" t="s">
        <v>8229</v>
      </c>
      <c r="H1050" t="s">
        <v>8251</v>
      </c>
      <c r="I1050">
        <v>1410669297</v>
      </c>
      <c r="J1050" s="11">
        <f>(((I1050/60)/60)/24)+DATE(1970,1,1)+(-8/24)</f>
        <v>41895.85760416666</v>
      </c>
      <c r="K1050">
        <v>1405485297</v>
      </c>
      <c r="L1050" s="11">
        <f>(((K1050/60)/60)/24)+DATE(1970,1,1)+(-8/24)</f>
        <v>41835.85760416666</v>
      </c>
      <c r="M1050" t="b">
        <v>0</v>
      </c>
      <c r="N1050">
        <v>0</v>
      </c>
      <c r="O1050" t="b">
        <v>0</v>
      </c>
      <c r="P1050" t="s">
        <v>8271</v>
      </c>
      <c r="Q1050" s="6">
        <f>E1050/D1050</f>
        <v>0</v>
      </c>
      <c r="R1050" s="7" t="str">
        <f>IFERROR(E1050/N1050,"N/A")</f>
        <v>N/A</v>
      </c>
      <c r="S1050" t="str">
        <f>LEFT(P1050,SEARCH("/",P1050,1)-1)</f>
        <v>theater</v>
      </c>
      <c r="T1050" t="str">
        <f>RIGHT(P1050,(LEN(P1050)-SEARCH("/",P1050)))</f>
        <v>plays</v>
      </c>
      <c r="Y1050">
        <f t="shared" si="36"/>
        <v>8</v>
      </c>
      <c r="Z1050">
        <f t="shared" si="37"/>
        <v>13</v>
      </c>
    </row>
    <row r="1051" spans="1:26" ht="43.2" x14ac:dyDescent="0.3">
      <c r="A1051">
        <v>4063</v>
      </c>
      <c r="B1051" s="3" t="s">
        <v>4059</v>
      </c>
      <c r="C1051" s="3" t="s">
        <v>8167</v>
      </c>
      <c r="D1051">
        <v>9500</v>
      </c>
      <c r="E1051">
        <v>135</v>
      </c>
      <c r="F1051" t="s">
        <v>8221</v>
      </c>
      <c r="G1051" t="s">
        <v>8225</v>
      </c>
      <c r="H1051" t="s">
        <v>8247</v>
      </c>
      <c r="I1051">
        <v>1403886084</v>
      </c>
      <c r="J1051" s="11">
        <f>(((I1051/60)/60)/24)+DATE(1970,1,1)+(-8/24)</f>
        <v>41817.348194444443</v>
      </c>
      <c r="K1051">
        <v>1401294084</v>
      </c>
      <c r="L1051" s="11">
        <f>(((K1051/60)/60)/24)+DATE(1970,1,1)+(-8/24)</f>
        <v>41787.348194444443</v>
      </c>
      <c r="M1051" t="b">
        <v>0</v>
      </c>
      <c r="N1051">
        <v>9</v>
      </c>
      <c r="O1051" t="b">
        <v>0</v>
      </c>
      <c r="P1051" t="s">
        <v>8271</v>
      </c>
      <c r="Q1051" s="6">
        <f>E1051/D1051</f>
        <v>1.4210526315789474E-2</v>
      </c>
      <c r="R1051" s="7">
        <f>IFERROR(E1051/N1051,"N/A")</f>
        <v>15</v>
      </c>
      <c r="S1051" t="str">
        <f>LEFT(P1051,SEARCH("/",P1051,1)-1)</f>
        <v>theater</v>
      </c>
      <c r="T1051" t="str">
        <f>RIGHT(P1051,(LEN(P1051)-SEARCH("/",P1051)))</f>
        <v>plays</v>
      </c>
      <c r="Y1051">
        <f t="shared" si="36"/>
        <v>8</v>
      </c>
      <c r="Z1051">
        <f t="shared" si="37"/>
        <v>13</v>
      </c>
    </row>
    <row r="1052" spans="1:26" ht="28.8" x14ac:dyDescent="0.3">
      <c r="A1052">
        <v>932</v>
      </c>
      <c r="B1052" s="3" t="s">
        <v>933</v>
      </c>
      <c r="C1052" s="3" t="s">
        <v>5042</v>
      </c>
      <c r="D1052">
        <v>9500</v>
      </c>
      <c r="E1052">
        <v>1381</v>
      </c>
      <c r="F1052" t="s">
        <v>8221</v>
      </c>
      <c r="G1052" t="s">
        <v>8224</v>
      </c>
      <c r="H1052" t="s">
        <v>8246</v>
      </c>
      <c r="I1052">
        <v>1363990545</v>
      </c>
      <c r="J1052" s="11">
        <f>(((I1052/60)/60)/24)+DATE(1970,1,1)+(-8/24)</f>
        <v>41355.594270833331</v>
      </c>
      <c r="K1052">
        <v>1360106145</v>
      </c>
      <c r="L1052" s="11">
        <f>(((K1052/60)/60)/24)+DATE(1970,1,1)+(-8/24)</f>
        <v>41310.635937499996</v>
      </c>
      <c r="M1052" t="b">
        <v>0</v>
      </c>
      <c r="N1052">
        <v>30</v>
      </c>
      <c r="O1052" t="b">
        <v>0</v>
      </c>
      <c r="P1052" t="s">
        <v>8278</v>
      </c>
      <c r="Q1052" s="6">
        <f>E1052/D1052</f>
        <v>0.14536842105263159</v>
      </c>
      <c r="R1052" s="7">
        <f>IFERROR(E1052/N1052,"N/A")</f>
        <v>46.033333333333331</v>
      </c>
      <c r="S1052" t="str">
        <f>LEFT(P1052,SEARCH("/",P1052,1)-1)</f>
        <v>music</v>
      </c>
      <c r="T1052" t="str">
        <f>RIGHT(P1052,(LEN(P1052)-SEARCH("/",P1052)))</f>
        <v>jazz</v>
      </c>
      <c r="Y1052">
        <f t="shared" si="36"/>
        <v>6</v>
      </c>
      <c r="Z1052">
        <f t="shared" si="37"/>
        <v>10</v>
      </c>
    </row>
    <row r="1053" spans="1:26" ht="28.8" x14ac:dyDescent="0.3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 s="11">
        <f>(((I1053/60)/60)/24)+DATE(1970,1,1)+(-8/24)</f>
        <v>42133.464837962958</v>
      </c>
      <c r="K1053">
        <v>1426014562</v>
      </c>
      <c r="L1053" s="11">
        <f>(((K1053/60)/60)/24)+DATE(1970,1,1)+(-8/24)</f>
        <v>42073.464837962958</v>
      </c>
      <c r="M1053" t="b">
        <v>0</v>
      </c>
      <c r="N1053">
        <v>1</v>
      </c>
      <c r="O1053" t="b">
        <v>0</v>
      </c>
      <c r="P1053" t="s">
        <v>8272</v>
      </c>
      <c r="Q1053" s="6">
        <f>E1053/D1053</f>
        <v>0.02</v>
      </c>
      <c r="R1053" s="7">
        <f>IFERROR(E1053/N1053,"N/A")</f>
        <v>100</v>
      </c>
      <c r="S1053" t="str">
        <f>LEFT(P1053,SEARCH("/",P1053,1)-1)</f>
        <v>technology</v>
      </c>
      <c r="T1053" t="str">
        <f>RIGHT(P1053,(LEN(P1053)-SEARCH("/",P1053)))</f>
        <v>web</v>
      </c>
      <c r="Y1053">
        <f t="shared" si="36"/>
        <v>11</v>
      </c>
      <c r="Z1053">
        <f t="shared" si="37"/>
        <v>14</v>
      </c>
    </row>
    <row r="1054" spans="1:26" x14ac:dyDescent="0.3">
      <c r="A1054">
        <v>4087</v>
      </c>
      <c r="B1054" s="3" t="s">
        <v>4083</v>
      </c>
      <c r="C1054" s="3" t="s">
        <v>8190</v>
      </c>
      <c r="D1054">
        <v>9600</v>
      </c>
      <c r="E1054">
        <v>0</v>
      </c>
      <c r="F1054" t="s">
        <v>8221</v>
      </c>
      <c r="G1054" t="s">
        <v>8224</v>
      </c>
      <c r="H1054" t="s">
        <v>8246</v>
      </c>
      <c r="I1054">
        <v>1468777786</v>
      </c>
      <c r="J1054" s="11">
        <f>(((I1054/60)/60)/24)+DATE(1970,1,1)+(-8/24)</f>
        <v>42568.40956018518</v>
      </c>
      <c r="K1054">
        <v>1466185786</v>
      </c>
      <c r="L1054" s="11">
        <f>(((K1054/60)/60)/24)+DATE(1970,1,1)+(-8/24)</f>
        <v>42538.40956018518</v>
      </c>
      <c r="M1054" t="b">
        <v>0</v>
      </c>
      <c r="N1054">
        <v>0</v>
      </c>
      <c r="O1054" t="b">
        <v>0</v>
      </c>
      <c r="P1054" t="s">
        <v>8271</v>
      </c>
      <c r="Q1054" s="6">
        <f>E1054/D1054</f>
        <v>0</v>
      </c>
      <c r="R1054" s="7" t="str">
        <f>IFERROR(E1054/N1054,"N/A")</f>
        <v>N/A</v>
      </c>
      <c r="S1054" t="str">
        <f>LEFT(P1054,SEARCH("/",P1054,1)-1)</f>
        <v>theater</v>
      </c>
      <c r="T1054" t="str">
        <f>RIGHT(P1054,(LEN(P1054)-SEARCH("/",P1054)))</f>
        <v>plays</v>
      </c>
      <c r="Y1054">
        <f t="shared" si="36"/>
        <v>8</v>
      </c>
      <c r="Z1054">
        <f t="shared" si="37"/>
        <v>13</v>
      </c>
    </row>
    <row r="1055" spans="1:26" ht="57.6" x14ac:dyDescent="0.3">
      <c r="A1055">
        <v>2908</v>
      </c>
      <c r="B1055" s="3" t="s">
        <v>2908</v>
      </c>
      <c r="C1055" s="3" t="s">
        <v>7018</v>
      </c>
      <c r="D1055">
        <v>9600</v>
      </c>
      <c r="E1055">
        <v>264</v>
      </c>
      <c r="F1055" t="s">
        <v>8221</v>
      </c>
      <c r="G1055" t="s">
        <v>8224</v>
      </c>
      <c r="H1055" t="s">
        <v>8246</v>
      </c>
      <c r="I1055">
        <v>1465407219</v>
      </c>
      <c r="J1055" s="11">
        <f>(((I1055/60)/60)/24)+DATE(1970,1,1)+(-8/24)</f>
        <v>42529.398368055547</v>
      </c>
      <c r="K1055">
        <v>1462815219</v>
      </c>
      <c r="L1055" s="11">
        <f>(((K1055/60)/60)/24)+DATE(1970,1,1)+(-8/24)</f>
        <v>42499.398368055547</v>
      </c>
      <c r="M1055" t="b">
        <v>0</v>
      </c>
      <c r="N1055">
        <v>5</v>
      </c>
      <c r="O1055" t="b">
        <v>0</v>
      </c>
      <c r="P1055" t="s">
        <v>8271</v>
      </c>
      <c r="Q1055" s="6">
        <f>E1055/D1055</f>
        <v>2.75E-2</v>
      </c>
      <c r="R1055" s="7">
        <f>IFERROR(E1055/N1055,"N/A")</f>
        <v>52.8</v>
      </c>
      <c r="S1055" t="str">
        <f>LEFT(P1055,SEARCH("/",P1055,1)-1)</f>
        <v>theater</v>
      </c>
      <c r="T1055" t="str">
        <f>RIGHT(P1055,(LEN(P1055)-SEARCH("/",P1055)))</f>
        <v>plays</v>
      </c>
      <c r="Y1055">
        <f t="shared" si="36"/>
        <v>8</v>
      </c>
      <c r="Z1055">
        <f t="shared" si="37"/>
        <v>13</v>
      </c>
    </row>
    <row r="1056" spans="1:26" ht="43.2" x14ac:dyDescent="0.3">
      <c r="A1056">
        <v>3844</v>
      </c>
      <c r="B1056" s="3" t="s">
        <v>3841</v>
      </c>
      <c r="C1056" s="3" t="s">
        <v>7953</v>
      </c>
      <c r="D1056">
        <v>9800</v>
      </c>
      <c r="E1056">
        <v>4066</v>
      </c>
      <c r="F1056" t="s">
        <v>8221</v>
      </c>
      <c r="G1056" t="s">
        <v>8224</v>
      </c>
      <c r="H1056" t="s">
        <v>8246</v>
      </c>
      <c r="I1056">
        <v>1401778740</v>
      </c>
      <c r="J1056" s="11">
        <f>(((I1056/60)/60)/24)+DATE(1970,1,1)+(-8/24)</f>
        <v>41792.957638888889</v>
      </c>
      <c r="K1056">
        <v>1399474134</v>
      </c>
      <c r="L1056" s="11">
        <f>(((K1056/60)/60)/24)+DATE(1970,1,1)+(-8/24)</f>
        <v>41766.283958333333</v>
      </c>
      <c r="M1056" t="b">
        <v>1</v>
      </c>
      <c r="N1056">
        <v>50</v>
      </c>
      <c r="O1056" t="b">
        <v>0</v>
      </c>
      <c r="P1056" t="s">
        <v>8271</v>
      </c>
      <c r="Q1056" s="6">
        <f>E1056/D1056</f>
        <v>0.41489795918367345</v>
      </c>
      <c r="R1056" s="7">
        <f>IFERROR(E1056/N1056,"N/A")</f>
        <v>81.319999999999993</v>
      </c>
      <c r="S1056" t="str">
        <f>LEFT(P1056,SEARCH("/",P1056,1)-1)</f>
        <v>theater</v>
      </c>
      <c r="T1056" t="str">
        <f>RIGHT(P1056,(LEN(P1056)-SEARCH("/",P1056)))</f>
        <v>plays</v>
      </c>
      <c r="Y1056">
        <f t="shared" si="36"/>
        <v>8</v>
      </c>
      <c r="Z1056">
        <f t="shared" si="37"/>
        <v>13</v>
      </c>
    </row>
    <row r="1057" spans="1:26" ht="43.2" x14ac:dyDescent="0.3">
      <c r="A1057">
        <v>2700</v>
      </c>
      <c r="B1057" s="3" t="s">
        <v>2700</v>
      </c>
      <c r="C1057" s="3" t="s">
        <v>6810</v>
      </c>
      <c r="D1057">
        <v>9999</v>
      </c>
      <c r="E1057">
        <v>70</v>
      </c>
      <c r="F1057" t="s">
        <v>8221</v>
      </c>
      <c r="G1057" t="s">
        <v>8224</v>
      </c>
      <c r="H1057" t="s">
        <v>8246</v>
      </c>
      <c r="I1057">
        <v>1411073972</v>
      </c>
      <c r="J1057" s="11">
        <f>(((I1057/60)/60)/24)+DATE(1970,1,1)+(-8/24)</f>
        <v>41900.541342592594</v>
      </c>
      <c r="K1057">
        <v>1408481972</v>
      </c>
      <c r="L1057" s="11">
        <f>(((K1057/60)/60)/24)+DATE(1970,1,1)+(-8/24)</f>
        <v>41870.541342592594</v>
      </c>
      <c r="M1057" t="b">
        <v>0</v>
      </c>
      <c r="N1057">
        <v>4</v>
      </c>
      <c r="O1057" t="b">
        <v>0</v>
      </c>
      <c r="P1057" t="s">
        <v>8284</v>
      </c>
      <c r="Q1057" s="6">
        <f>E1057/D1057</f>
        <v>7.0007000700070005E-3</v>
      </c>
      <c r="R1057" s="7">
        <f>IFERROR(E1057/N1057,"N/A")</f>
        <v>17.5</v>
      </c>
      <c r="S1057" t="str">
        <f>LEFT(P1057,SEARCH("/",P1057,1)-1)</f>
        <v>food</v>
      </c>
      <c r="T1057" t="str">
        <f>RIGHT(P1057,(LEN(P1057)-SEARCH("/",P1057)))</f>
        <v>food trucks</v>
      </c>
      <c r="Y1057">
        <f t="shared" si="36"/>
        <v>5</v>
      </c>
      <c r="Z1057">
        <f t="shared" si="37"/>
        <v>16</v>
      </c>
    </row>
    <row r="1058" spans="1:26" ht="43.2" x14ac:dyDescent="0.3">
      <c r="A1058">
        <v>199</v>
      </c>
      <c r="B1058" s="3" t="s">
        <v>201</v>
      </c>
      <c r="C1058" s="3" t="s">
        <v>4309</v>
      </c>
      <c r="D1058">
        <v>10000</v>
      </c>
      <c r="E1058">
        <v>0</v>
      </c>
      <c r="F1058" t="s">
        <v>8221</v>
      </c>
      <c r="G1058" t="s">
        <v>8224</v>
      </c>
      <c r="H1058" t="s">
        <v>8246</v>
      </c>
      <c r="I1058">
        <v>1472698702</v>
      </c>
      <c r="J1058" s="11">
        <f>(((I1058/60)/60)/24)+DATE(1970,1,1)+(-8/24)</f>
        <v>42613.790532407402</v>
      </c>
      <c r="K1058">
        <v>1470106702</v>
      </c>
      <c r="L1058" s="11">
        <f>(((K1058/60)/60)/24)+DATE(1970,1,1)+(-8/24)</f>
        <v>42583.790532407402</v>
      </c>
      <c r="M1058" t="b">
        <v>0</v>
      </c>
      <c r="N1058">
        <v>0</v>
      </c>
      <c r="O1058" t="b">
        <v>0</v>
      </c>
      <c r="P1058" t="s">
        <v>8268</v>
      </c>
      <c r="Q1058" s="6">
        <f>E1058/D1058</f>
        <v>0</v>
      </c>
      <c r="R1058" s="7" t="str">
        <f>IFERROR(E1058/N1058,"N/A")</f>
        <v>N/A</v>
      </c>
      <c r="S1058" t="str">
        <f>LEFT(P1058,SEARCH("/",P1058,1)-1)</f>
        <v>film &amp; video</v>
      </c>
      <c r="T1058" t="str">
        <f>RIGHT(P1058,(LEN(P1058)-SEARCH("/",P1058)))</f>
        <v>drama</v>
      </c>
      <c r="Y1058">
        <f t="shared" si="36"/>
        <v>13</v>
      </c>
      <c r="Z1058">
        <f t="shared" si="37"/>
        <v>18</v>
      </c>
    </row>
    <row r="1059" spans="1:26" ht="43.2" x14ac:dyDescent="0.3">
      <c r="A1059">
        <v>235</v>
      </c>
      <c r="B1059" s="3" t="s">
        <v>237</v>
      </c>
      <c r="C1059" s="3" t="s">
        <v>4345</v>
      </c>
      <c r="D1059">
        <v>10000</v>
      </c>
      <c r="E1059">
        <v>0</v>
      </c>
      <c r="F1059" t="s">
        <v>8221</v>
      </c>
      <c r="G1059" t="s">
        <v>8224</v>
      </c>
      <c r="H1059" t="s">
        <v>8246</v>
      </c>
      <c r="I1059">
        <v>1436478497</v>
      </c>
      <c r="J1059" s="11">
        <f>(((I1059/60)/60)/24)+DATE(1970,1,1)+(-8/24)</f>
        <v>42194.575196759259</v>
      </c>
      <c r="K1059">
        <v>1433886497</v>
      </c>
      <c r="L1059" s="11">
        <f>(((K1059/60)/60)/24)+DATE(1970,1,1)+(-8/24)</f>
        <v>42164.575196759259</v>
      </c>
      <c r="M1059" t="b">
        <v>0</v>
      </c>
      <c r="N1059">
        <v>0</v>
      </c>
      <c r="O1059" t="b">
        <v>0</v>
      </c>
      <c r="P1059" t="s">
        <v>8268</v>
      </c>
      <c r="Q1059" s="6">
        <f>E1059/D1059</f>
        <v>0</v>
      </c>
      <c r="R1059" s="7" t="str">
        <f>IFERROR(E1059/N1059,"N/A")</f>
        <v>N/A</v>
      </c>
      <c r="S1059" t="str">
        <f>LEFT(P1059,SEARCH("/",P1059,1)-1)</f>
        <v>film &amp; video</v>
      </c>
      <c r="T1059" t="str">
        <f>RIGHT(P1059,(LEN(P1059)-SEARCH("/",P1059)))</f>
        <v>drama</v>
      </c>
      <c r="Y1059">
        <f t="shared" si="36"/>
        <v>13</v>
      </c>
      <c r="Z1059">
        <f t="shared" si="37"/>
        <v>18</v>
      </c>
    </row>
    <row r="1060" spans="1:26" ht="43.2" x14ac:dyDescent="0.3">
      <c r="A1060">
        <v>478</v>
      </c>
      <c r="B1060" s="3" t="s">
        <v>479</v>
      </c>
      <c r="C1060" s="3" t="s">
        <v>4588</v>
      </c>
      <c r="D1060">
        <v>10000</v>
      </c>
      <c r="E1060">
        <v>0</v>
      </c>
      <c r="F1060" t="s">
        <v>8221</v>
      </c>
      <c r="G1060" t="s">
        <v>8224</v>
      </c>
      <c r="H1060" t="s">
        <v>8246</v>
      </c>
      <c r="I1060">
        <v>1427921509</v>
      </c>
      <c r="J1060" s="11">
        <f>(((I1060/60)/60)/24)+DATE(1970,1,1)+(-8/24)</f>
        <v>42095.535983796297</v>
      </c>
      <c r="K1060">
        <v>1425333109</v>
      </c>
      <c r="L1060" s="11">
        <f>(((K1060/60)/60)/24)+DATE(1970,1,1)+(-8/24)</f>
        <v>42065.577650462961</v>
      </c>
      <c r="M1060" t="b">
        <v>0</v>
      </c>
      <c r="N1060">
        <v>0</v>
      </c>
      <c r="O1060" t="b">
        <v>0</v>
      </c>
      <c r="P1060" t="s">
        <v>8270</v>
      </c>
      <c r="Q1060" s="6">
        <f>E1060/D1060</f>
        <v>0</v>
      </c>
      <c r="R1060" s="7" t="str">
        <f>IFERROR(E1060/N1060,"N/A")</f>
        <v>N/A</v>
      </c>
      <c r="S1060" t="str">
        <f>LEFT(P1060,SEARCH("/",P1060,1)-1)</f>
        <v>film &amp; video</v>
      </c>
      <c r="T1060" t="str">
        <f>RIGHT(P1060,(LEN(P1060)-SEARCH("/",P1060)))</f>
        <v>animation</v>
      </c>
      <c r="Y1060">
        <f t="shared" si="36"/>
        <v>13</v>
      </c>
      <c r="Z1060">
        <f t="shared" si="37"/>
        <v>22</v>
      </c>
    </row>
    <row r="1061" spans="1:26" ht="43.2" x14ac:dyDescent="0.3">
      <c r="A1061">
        <v>491</v>
      </c>
      <c r="B1061" s="3" t="s">
        <v>492</v>
      </c>
      <c r="C1061" s="3" t="s">
        <v>4601</v>
      </c>
      <c r="D1061">
        <v>10000</v>
      </c>
      <c r="E1061">
        <v>0</v>
      </c>
      <c r="F1061" t="s">
        <v>8221</v>
      </c>
      <c r="G1061" t="s">
        <v>8224</v>
      </c>
      <c r="H1061" t="s">
        <v>8246</v>
      </c>
      <c r="I1061">
        <v>1453937699</v>
      </c>
      <c r="J1061" s="11">
        <f>(((I1061/60)/60)/24)+DATE(1970,1,1)+(-8/24)</f>
        <v>42396.649293981485</v>
      </c>
      <c r="K1061">
        <v>1451345699</v>
      </c>
      <c r="L1061" s="11">
        <f>(((K1061/60)/60)/24)+DATE(1970,1,1)+(-8/24)</f>
        <v>42366.649293981485</v>
      </c>
      <c r="M1061" t="b">
        <v>0</v>
      </c>
      <c r="N1061">
        <v>0</v>
      </c>
      <c r="O1061" t="b">
        <v>0</v>
      </c>
      <c r="P1061" t="s">
        <v>8270</v>
      </c>
      <c r="Q1061" s="6">
        <f>E1061/D1061</f>
        <v>0</v>
      </c>
      <c r="R1061" s="7" t="str">
        <f>IFERROR(E1061/N1061,"N/A")</f>
        <v>N/A</v>
      </c>
      <c r="S1061" t="str">
        <f>LEFT(P1061,SEARCH("/",P1061,1)-1)</f>
        <v>film &amp; video</v>
      </c>
      <c r="T1061" t="str">
        <f>RIGHT(P1061,(LEN(P1061)-SEARCH("/",P1061)))</f>
        <v>animation</v>
      </c>
      <c r="Y1061">
        <f t="shared" si="36"/>
        <v>13</v>
      </c>
      <c r="Z1061">
        <f t="shared" si="37"/>
        <v>22</v>
      </c>
    </row>
    <row r="1062" spans="1:26" ht="43.2" x14ac:dyDescent="0.3">
      <c r="A1062">
        <v>501</v>
      </c>
      <c r="B1062" s="3" t="s">
        <v>502</v>
      </c>
      <c r="C1062" s="3" t="s">
        <v>4611</v>
      </c>
      <c r="D1062">
        <v>10000</v>
      </c>
      <c r="E1062">
        <v>0</v>
      </c>
      <c r="F1062" t="s">
        <v>8221</v>
      </c>
      <c r="G1062" t="s">
        <v>8224</v>
      </c>
      <c r="H1062" t="s">
        <v>8246</v>
      </c>
      <c r="I1062">
        <v>1310189851</v>
      </c>
      <c r="J1062" s="11">
        <f>(((I1062/60)/60)/24)+DATE(1970,1,1)+(-8/24)</f>
        <v>40732.901053240741</v>
      </c>
      <c r="K1062">
        <v>1307597851</v>
      </c>
      <c r="L1062" s="11">
        <f>(((K1062/60)/60)/24)+DATE(1970,1,1)+(-8/24)</f>
        <v>40702.901053240741</v>
      </c>
      <c r="M1062" t="b">
        <v>0</v>
      </c>
      <c r="N1062">
        <v>0</v>
      </c>
      <c r="O1062" t="b">
        <v>0</v>
      </c>
      <c r="P1062" t="s">
        <v>8270</v>
      </c>
      <c r="Q1062" s="6">
        <f>E1062/D1062</f>
        <v>0</v>
      </c>
      <c r="R1062" s="7" t="str">
        <f>IFERROR(E1062/N1062,"N/A")</f>
        <v>N/A</v>
      </c>
      <c r="S1062" t="str">
        <f>LEFT(P1062,SEARCH("/",P1062,1)-1)</f>
        <v>film &amp; video</v>
      </c>
      <c r="T1062" t="str">
        <f>RIGHT(P1062,(LEN(P1062)-SEARCH("/",P1062)))</f>
        <v>animation</v>
      </c>
      <c r="Y1062">
        <f t="shared" si="36"/>
        <v>13</v>
      </c>
      <c r="Z1062">
        <f t="shared" si="37"/>
        <v>22</v>
      </c>
    </row>
    <row r="1063" spans="1:26" ht="43.2" x14ac:dyDescent="0.3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 s="11">
        <f>(((I1063/60)/60)/24)+DATE(1970,1,1)+(-8/24)</f>
        <v>42804.458738425928</v>
      </c>
      <c r="K1063">
        <v>1486580435</v>
      </c>
      <c r="L1063" s="11">
        <f>(((K1063/60)/60)/24)+DATE(1970,1,1)+(-8/24)</f>
        <v>42774.458738425928</v>
      </c>
      <c r="M1063" t="b">
        <v>1</v>
      </c>
      <c r="N1063">
        <v>52</v>
      </c>
      <c r="O1063" t="b">
        <v>0</v>
      </c>
      <c r="P1063" t="s">
        <v>8301</v>
      </c>
      <c r="Q1063" s="6">
        <f>E1063/D1063</f>
        <v>2.053E-2</v>
      </c>
      <c r="R1063" s="7">
        <f>IFERROR(E1063/N1063,"N/A")</f>
        <v>39.480769230769234</v>
      </c>
      <c r="S1063" t="str">
        <f>LEFT(P1063,SEARCH("/",P1063,1)-1)</f>
        <v>technology</v>
      </c>
      <c r="T1063" t="str">
        <f>RIGHT(P1063,(LEN(P1063)-SEARCH("/",P1063)))</f>
        <v>space exploration</v>
      </c>
      <c r="Y1063">
        <f t="shared" si="36"/>
        <v>11</v>
      </c>
      <c r="Z1063">
        <f t="shared" si="37"/>
        <v>28</v>
      </c>
    </row>
    <row r="1064" spans="1:26" ht="43.2" x14ac:dyDescent="0.3">
      <c r="A1064">
        <v>567</v>
      </c>
      <c r="B1064" s="3" t="s">
        <v>568</v>
      </c>
      <c r="C1064" s="3" t="s">
        <v>4677</v>
      </c>
      <c r="D1064">
        <v>10000</v>
      </c>
      <c r="E1064">
        <v>0</v>
      </c>
      <c r="F1064" t="s">
        <v>8221</v>
      </c>
      <c r="G1064" t="s">
        <v>8224</v>
      </c>
      <c r="H1064" t="s">
        <v>8246</v>
      </c>
      <c r="I1064">
        <v>1420143194</v>
      </c>
      <c r="J1064" s="11">
        <f>(((I1064/60)/60)/24)+DATE(1970,1,1)+(-8/24)</f>
        <v>42005.509189814817</v>
      </c>
      <c r="K1064">
        <v>1417551194</v>
      </c>
      <c r="L1064" s="11">
        <f>(((K1064/60)/60)/24)+DATE(1970,1,1)+(-8/24)</f>
        <v>41975.509189814817</v>
      </c>
      <c r="M1064" t="b">
        <v>0</v>
      </c>
      <c r="N1064">
        <v>0</v>
      </c>
      <c r="O1064" t="b">
        <v>0</v>
      </c>
      <c r="P1064" t="s">
        <v>8272</v>
      </c>
      <c r="Q1064" s="6">
        <f>E1064/D1064</f>
        <v>0</v>
      </c>
      <c r="R1064" s="7" t="str">
        <f>IFERROR(E1064/N1064,"N/A")</f>
        <v>N/A</v>
      </c>
      <c r="S1064" t="str">
        <f>LEFT(P1064,SEARCH("/",P1064,1)-1)</f>
        <v>technology</v>
      </c>
      <c r="T1064" t="str">
        <f>RIGHT(P1064,(LEN(P1064)-SEARCH("/",P1064)))</f>
        <v>web</v>
      </c>
      <c r="Y1064">
        <f t="shared" si="36"/>
        <v>11</v>
      </c>
      <c r="Z1064">
        <f t="shared" si="37"/>
        <v>14</v>
      </c>
    </row>
    <row r="1065" spans="1:26" ht="57.6" x14ac:dyDescent="0.3">
      <c r="A1065">
        <v>1107</v>
      </c>
      <c r="B1065" s="3" t="s">
        <v>1108</v>
      </c>
      <c r="C1065" s="3" t="s">
        <v>5217</v>
      </c>
      <c r="D1065">
        <v>10000</v>
      </c>
      <c r="E1065">
        <v>0</v>
      </c>
      <c r="F1065" t="s">
        <v>8221</v>
      </c>
      <c r="G1065" t="s">
        <v>8224</v>
      </c>
      <c r="H1065" t="s">
        <v>8246</v>
      </c>
      <c r="I1065">
        <v>1406148024</v>
      </c>
      <c r="J1065" s="11">
        <f>(((I1065/60)/60)/24)+DATE(1970,1,1)+(-8/24)</f>
        <v>41843.528055555551</v>
      </c>
      <c r="K1065">
        <v>1403556024</v>
      </c>
      <c r="L1065" s="11">
        <f>(((K1065/60)/60)/24)+DATE(1970,1,1)+(-8/24)</f>
        <v>41813.528055555551</v>
      </c>
      <c r="M1065" t="b">
        <v>0</v>
      </c>
      <c r="N1065">
        <v>0</v>
      </c>
      <c r="O1065" t="b">
        <v>0</v>
      </c>
      <c r="P1065" t="s">
        <v>8282</v>
      </c>
      <c r="Q1065" s="6">
        <f>E1065/D1065</f>
        <v>0</v>
      </c>
      <c r="R1065" s="7" t="str">
        <f>IFERROR(E1065/N1065,"N/A")</f>
        <v>N/A</v>
      </c>
      <c r="S1065" t="str">
        <f>LEFT(P1065,SEARCH("/",P1065,1)-1)</f>
        <v>games</v>
      </c>
      <c r="T1065" t="str">
        <f>RIGHT(P1065,(LEN(P1065)-SEARCH("/",P1065)))</f>
        <v>video games</v>
      </c>
      <c r="Y1065">
        <f t="shared" si="36"/>
        <v>6</v>
      </c>
      <c r="Z1065">
        <f t="shared" si="37"/>
        <v>17</v>
      </c>
    </row>
    <row r="1066" spans="1:26" ht="57.6" x14ac:dyDescent="0.3">
      <c r="A1066">
        <v>1164</v>
      </c>
      <c r="B1066" s="3" t="s">
        <v>1165</v>
      </c>
      <c r="C1066" s="3" t="s">
        <v>5274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1466270582</v>
      </c>
      <c r="J1066" s="11">
        <f>(((I1066/60)/60)/24)+DATE(1970,1,1)+(-8/24)</f>
        <v>42539.39099537037</v>
      </c>
      <c r="K1066">
        <v>1463678582</v>
      </c>
      <c r="L1066" s="11">
        <f>(((K1066/60)/60)/24)+DATE(1970,1,1)+(-8/24)</f>
        <v>42509.39099537037</v>
      </c>
      <c r="M1066" t="b">
        <v>0</v>
      </c>
      <c r="N1066">
        <v>0</v>
      </c>
      <c r="O1066" t="b">
        <v>0</v>
      </c>
      <c r="P1066" t="s">
        <v>8284</v>
      </c>
      <c r="Q1066" s="6">
        <f>E1066/D1066</f>
        <v>0</v>
      </c>
      <c r="R1066" s="7" t="str">
        <f>IFERROR(E1066/N1066,"N/A")</f>
        <v>N/A</v>
      </c>
      <c r="S1066" t="str">
        <f>LEFT(P1066,SEARCH("/",P1066,1)-1)</f>
        <v>food</v>
      </c>
      <c r="T1066" t="str">
        <f>RIGHT(P1066,(LEN(P1066)-SEARCH("/",P1066)))</f>
        <v>food trucks</v>
      </c>
      <c r="Y1066">
        <f t="shared" si="36"/>
        <v>5</v>
      </c>
      <c r="Z1066">
        <f t="shared" si="37"/>
        <v>16</v>
      </c>
    </row>
    <row r="1067" spans="1:26" ht="43.2" x14ac:dyDescent="0.3">
      <c r="A1067">
        <v>1429</v>
      </c>
      <c r="B1067" s="3" t="s">
        <v>1430</v>
      </c>
      <c r="C1067" s="3" t="s">
        <v>5539</v>
      </c>
      <c r="D1067">
        <v>10000</v>
      </c>
      <c r="E1067">
        <v>0</v>
      </c>
      <c r="F1067" t="s">
        <v>8221</v>
      </c>
      <c r="G1067" t="s">
        <v>8224</v>
      </c>
      <c r="H1067" t="s">
        <v>8246</v>
      </c>
      <c r="I1067">
        <v>1428629242</v>
      </c>
      <c r="J1067" s="11">
        <f>(((I1067/60)/60)/24)+DATE(1970,1,1)+(-8/24)</f>
        <v>42103.727337962955</v>
      </c>
      <c r="K1067">
        <v>1426037242</v>
      </c>
      <c r="L1067" s="11">
        <f>(((K1067/60)/60)/24)+DATE(1970,1,1)+(-8/24)</f>
        <v>42073.727337962955</v>
      </c>
      <c r="M1067" t="b">
        <v>0</v>
      </c>
      <c r="N1067">
        <v>0</v>
      </c>
      <c r="O1067" t="b">
        <v>0</v>
      </c>
      <c r="P1067" t="s">
        <v>8287</v>
      </c>
      <c r="Q1067" s="6">
        <f>E1067/D1067</f>
        <v>0</v>
      </c>
      <c r="R1067" s="7" t="str">
        <f>IFERROR(E1067/N1067,"N/A")</f>
        <v>N/A</v>
      </c>
      <c r="S1067" t="str">
        <f>LEFT(P1067,SEARCH("/",P1067,1)-1)</f>
        <v>publishing</v>
      </c>
      <c r="T1067" t="str">
        <f>RIGHT(P1067,(LEN(P1067)-SEARCH("/",P1067)))</f>
        <v>translations</v>
      </c>
      <c r="Y1067">
        <f t="shared" si="36"/>
        <v>11</v>
      </c>
      <c r="Z1067">
        <f t="shared" si="37"/>
        <v>23</v>
      </c>
    </row>
    <row r="1068" spans="1:26" ht="43.2" x14ac:dyDescent="0.3">
      <c r="A1068">
        <v>1487</v>
      </c>
      <c r="B1068" s="3" t="s">
        <v>1488</v>
      </c>
      <c r="C1068" s="3" t="s">
        <v>5597</v>
      </c>
      <c r="D1068">
        <v>10000</v>
      </c>
      <c r="E1068">
        <v>0</v>
      </c>
      <c r="F1068" t="s">
        <v>8221</v>
      </c>
      <c r="G1068" t="s">
        <v>8224</v>
      </c>
      <c r="H1068" t="s">
        <v>8246</v>
      </c>
      <c r="I1068">
        <v>1470175271</v>
      </c>
      <c r="J1068" s="11">
        <f>(((I1068/60)/60)/24)+DATE(1970,1,1)+(-8/24)</f>
        <v>42584.584155092591</v>
      </c>
      <c r="K1068">
        <v>1467583271</v>
      </c>
      <c r="L1068" s="11">
        <f>(((K1068/60)/60)/24)+DATE(1970,1,1)+(-8/24)</f>
        <v>42554.584155092591</v>
      </c>
      <c r="M1068" t="b">
        <v>0</v>
      </c>
      <c r="N1068">
        <v>0</v>
      </c>
      <c r="O1068" t="b">
        <v>0</v>
      </c>
      <c r="P1068" t="s">
        <v>8275</v>
      </c>
      <c r="Q1068" s="6">
        <f>E1068/D1068</f>
        <v>0</v>
      </c>
      <c r="R1068" s="7" t="str">
        <f>IFERROR(E1068/N1068,"N/A")</f>
        <v>N/A</v>
      </c>
      <c r="S1068" t="str">
        <f>LEFT(P1068,SEARCH("/",P1068,1)-1)</f>
        <v>publishing</v>
      </c>
      <c r="T1068" t="str">
        <f>RIGHT(P1068,(LEN(P1068)-SEARCH("/",P1068)))</f>
        <v>fiction</v>
      </c>
      <c r="Y1068">
        <f t="shared" si="36"/>
        <v>11</v>
      </c>
      <c r="Z1068">
        <f t="shared" si="37"/>
        <v>18</v>
      </c>
    </row>
    <row r="1069" spans="1:26" ht="43.2" x14ac:dyDescent="0.3">
      <c r="A1069">
        <v>1729</v>
      </c>
      <c r="B1069" s="3" t="s">
        <v>1730</v>
      </c>
      <c r="C1069" s="3" t="s">
        <v>5839</v>
      </c>
      <c r="D1069">
        <v>10000</v>
      </c>
      <c r="E1069">
        <v>0</v>
      </c>
      <c r="F1069" t="s">
        <v>8221</v>
      </c>
      <c r="G1069" t="s">
        <v>8224</v>
      </c>
      <c r="H1069" t="s">
        <v>8246</v>
      </c>
      <c r="I1069">
        <v>1465521306</v>
      </c>
      <c r="J1069" s="11">
        <f>(((I1069/60)/60)/24)+DATE(1970,1,1)+(-8/24)</f>
        <v>42530.718819444439</v>
      </c>
      <c r="K1069">
        <v>1460337306</v>
      </c>
      <c r="L1069" s="11">
        <f>(((K1069/60)/60)/24)+DATE(1970,1,1)+(-8/24)</f>
        <v>42470.718819444439</v>
      </c>
      <c r="M1069" t="b">
        <v>0</v>
      </c>
      <c r="N1069">
        <v>0</v>
      </c>
      <c r="O1069" t="b">
        <v>0</v>
      </c>
      <c r="P1069" t="s">
        <v>8293</v>
      </c>
      <c r="Q1069" s="6">
        <f>E1069/D1069</f>
        <v>0</v>
      </c>
      <c r="R1069" s="7" t="str">
        <f>IFERROR(E1069/N1069,"N/A")</f>
        <v>N/A</v>
      </c>
      <c r="S1069" t="str">
        <f>LEFT(P1069,SEARCH("/",P1069,1)-1)</f>
        <v>music</v>
      </c>
      <c r="T1069" t="str">
        <f>RIGHT(P1069,(LEN(P1069)-SEARCH("/",P1069)))</f>
        <v>faith</v>
      </c>
      <c r="Y1069">
        <f t="shared" si="36"/>
        <v>6</v>
      </c>
      <c r="Z1069">
        <f t="shared" si="37"/>
        <v>11</v>
      </c>
    </row>
    <row r="1070" spans="1:26" ht="43.2" x14ac:dyDescent="0.3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 s="11">
        <f>(((I1070/60)/60)/24)+DATE(1970,1,1)+(-8/24)</f>
        <v>42626.562499999993</v>
      </c>
      <c r="K1070">
        <v>1472746374</v>
      </c>
      <c r="L1070" s="11">
        <f>(((K1070/60)/60)/24)+DATE(1970,1,1)+(-8/24)</f>
        <v>42614.342291666668</v>
      </c>
      <c r="M1070" t="b">
        <v>0</v>
      </c>
      <c r="N1070">
        <v>0</v>
      </c>
      <c r="O1070" t="b">
        <v>0</v>
      </c>
      <c r="P1070" t="s">
        <v>8293</v>
      </c>
      <c r="Q1070" s="6">
        <f>E1070/D1070</f>
        <v>0</v>
      </c>
      <c r="R1070" s="7" t="str">
        <f>IFERROR(E1070/N1070,"N/A")</f>
        <v>N/A</v>
      </c>
      <c r="S1070" t="str">
        <f>LEFT(P1070,SEARCH("/",P1070,1)-1)</f>
        <v>music</v>
      </c>
      <c r="T1070" t="str">
        <f>RIGHT(P1070,(LEN(P1070)-SEARCH("/",P1070)))</f>
        <v>faith</v>
      </c>
      <c r="Y1070">
        <f t="shared" si="36"/>
        <v>6</v>
      </c>
      <c r="Z1070">
        <f t="shared" si="37"/>
        <v>11</v>
      </c>
    </row>
    <row r="1071" spans="1:26" ht="43.2" x14ac:dyDescent="0.3">
      <c r="A1071">
        <v>1869</v>
      </c>
      <c r="B1071" s="3" t="s">
        <v>1870</v>
      </c>
      <c r="C1071" s="3" t="s">
        <v>5979</v>
      </c>
      <c r="D1071">
        <v>10000</v>
      </c>
      <c r="E1071">
        <v>0</v>
      </c>
      <c r="F1071" t="s">
        <v>8221</v>
      </c>
      <c r="G1071" t="s">
        <v>8224</v>
      </c>
      <c r="H1071" t="s">
        <v>8246</v>
      </c>
      <c r="I1071">
        <v>1483488249</v>
      </c>
      <c r="J1071" s="11">
        <f>(((I1071/60)/60)/24)+DATE(1970,1,1)+(-8/24)</f>
        <v>42738.669548611106</v>
      </c>
      <c r="K1071">
        <v>1480896249</v>
      </c>
      <c r="L1071" s="11">
        <f>(((K1071/60)/60)/24)+DATE(1970,1,1)+(-8/24)</f>
        <v>42708.669548611106</v>
      </c>
      <c r="M1071" t="b">
        <v>0</v>
      </c>
      <c r="N1071">
        <v>0</v>
      </c>
      <c r="O1071" t="b">
        <v>0</v>
      </c>
      <c r="P1071" t="s">
        <v>8283</v>
      </c>
      <c r="Q1071" s="6">
        <f>E1071/D1071</f>
        <v>0</v>
      </c>
      <c r="R1071" s="7" t="str">
        <f>IFERROR(E1071/N1071,"N/A")</f>
        <v>N/A</v>
      </c>
      <c r="S1071" t="str">
        <f>LEFT(P1071,SEARCH("/",P1071,1)-1)</f>
        <v>games</v>
      </c>
      <c r="T1071" t="str">
        <f>RIGHT(P1071,(LEN(P1071)-SEARCH("/",P1071)))</f>
        <v>mobile games</v>
      </c>
      <c r="Y1071">
        <f t="shared" si="36"/>
        <v>6</v>
      </c>
      <c r="Z1071">
        <f t="shared" si="37"/>
        <v>18</v>
      </c>
    </row>
    <row r="1072" spans="1:26" ht="43.2" x14ac:dyDescent="0.3">
      <c r="A1072">
        <v>2433</v>
      </c>
      <c r="B1072" s="3" t="s">
        <v>2434</v>
      </c>
      <c r="C1072" s="3" t="s">
        <v>6543</v>
      </c>
      <c r="D1072">
        <v>10000</v>
      </c>
      <c r="E1072">
        <v>0</v>
      </c>
      <c r="F1072" t="s">
        <v>8221</v>
      </c>
      <c r="G1072" t="s">
        <v>8224</v>
      </c>
      <c r="H1072" t="s">
        <v>8246</v>
      </c>
      <c r="I1072">
        <v>1456608943</v>
      </c>
      <c r="J1072" s="11">
        <f>(((I1072/60)/60)/24)+DATE(1970,1,1)+(-8/24)</f>
        <v>42427.566469907404</v>
      </c>
      <c r="K1072">
        <v>1454016943</v>
      </c>
      <c r="L1072" s="11">
        <f>(((K1072/60)/60)/24)+DATE(1970,1,1)+(-8/24)</f>
        <v>42397.566469907404</v>
      </c>
      <c r="M1072" t="b">
        <v>0</v>
      </c>
      <c r="N1072">
        <v>0</v>
      </c>
      <c r="O1072" t="b">
        <v>0</v>
      </c>
      <c r="P1072" t="s">
        <v>8284</v>
      </c>
      <c r="Q1072" s="6">
        <f>E1072/D1072</f>
        <v>0</v>
      </c>
      <c r="R1072" s="7" t="str">
        <f>IFERROR(E1072/N1072,"N/A")</f>
        <v>N/A</v>
      </c>
      <c r="S1072" t="str">
        <f>LEFT(P1072,SEARCH("/",P1072,1)-1)</f>
        <v>food</v>
      </c>
      <c r="T1072" t="str">
        <f>RIGHT(P1072,(LEN(P1072)-SEARCH("/",P1072)))</f>
        <v>food trucks</v>
      </c>
      <c r="Y1072">
        <f t="shared" si="36"/>
        <v>5</v>
      </c>
      <c r="Z1072">
        <f t="shared" si="37"/>
        <v>16</v>
      </c>
    </row>
    <row r="1073" spans="1:26" ht="57.6" x14ac:dyDescent="0.3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 s="11">
        <f>(((I1073/60)/60)/24)+DATE(1970,1,1)+(-8/24)</f>
        <v>41917.469594907401</v>
      </c>
      <c r="K1073">
        <v>1408648573</v>
      </c>
      <c r="L1073" s="11">
        <f>(((K1073/60)/60)/24)+DATE(1970,1,1)+(-8/24)</f>
        <v>41872.469594907401</v>
      </c>
      <c r="M1073" t="b">
        <v>0</v>
      </c>
      <c r="N1073">
        <v>58</v>
      </c>
      <c r="O1073" t="b">
        <v>0</v>
      </c>
      <c r="P1073" t="s">
        <v>8303</v>
      </c>
      <c r="Q1073" s="6">
        <f>E1073/D1073</f>
        <v>2.1919999999999999E-2</v>
      </c>
      <c r="R1073" s="7">
        <f>IFERROR(E1073/N1073,"N/A")</f>
        <v>18.896551724137932</v>
      </c>
      <c r="S1073" t="str">
        <f>LEFT(P1073,SEARCH("/",P1073,1)-1)</f>
        <v>theater</v>
      </c>
      <c r="T1073" t="str">
        <f>RIGHT(P1073,(LEN(P1073)-SEARCH("/",P1073)))</f>
        <v>spaces</v>
      </c>
      <c r="Y1073">
        <f t="shared" si="36"/>
        <v>8</v>
      </c>
      <c r="Z1073">
        <f t="shared" si="37"/>
        <v>14</v>
      </c>
    </row>
    <row r="1074" spans="1:26" ht="57.6" x14ac:dyDescent="0.3">
      <c r="A1074">
        <v>2439</v>
      </c>
      <c r="B1074" s="3" t="s">
        <v>2440</v>
      </c>
      <c r="C1074" s="3" t="s">
        <v>6549</v>
      </c>
      <c r="D1074">
        <v>10000</v>
      </c>
      <c r="E1074">
        <v>0</v>
      </c>
      <c r="F1074" t="s">
        <v>8221</v>
      </c>
      <c r="G1074" t="s">
        <v>8224</v>
      </c>
      <c r="H1074" t="s">
        <v>8246</v>
      </c>
      <c r="I1074">
        <v>1445197129</v>
      </c>
      <c r="J1074" s="11">
        <f>(((I1074/60)/60)/24)+DATE(1970,1,1)+(-8/24)</f>
        <v>42295.485289351847</v>
      </c>
      <c r="K1074">
        <v>1442605129</v>
      </c>
      <c r="L1074" s="11">
        <f>(((K1074/60)/60)/24)+DATE(1970,1,1)+(-8/24)</f>
        <v>42265.485289351847</v>
      </c>
      <c r="M1074" t="b">
        <v>0</v>
      </c>
      <c r="N1074">
        <v>0</v>
      </c>
      <c r="O1074" t="b">
        <v>0</v>
      </c>
      <c r="P1074" t="s">
        <v>8284</v>
      </c>
      <c r="Q1074" s="6">
        <f>E1074/D1074</f>
        <v>0</v>
      </c>
      <c r="R1074" s="7" t="str">
        <f>IFERROR(E1074/N1074,"N/A")</f>
        <v>N/A</v>
      </c>
      <c r="S1074" t="str">
        <f>LEFT(P1074,SEARCH("/",P1074,1)-1)</f>
        <v>food</v>
      </c>
      <c r="T1074" t="str">
        <f>RIGHT(P1074,(LEN(P1074)-SEARCH("/",P1074)))</f>
        <v>food trucks</v>
      </c>
      <c r="Y1074">
        <f t="shared" si="36"/>
        <v>5</v>
      </c>
      <c r="Z1074">
        <f t="shared" si="37"/>
        <v>16</v>
      </c>
    </row>
    <row r="1075" spans="1:26" ht="43.2" x14ac:dyDescent="0.3">
      <c r="A1075">
        <v>2503</v>
      </c>
      <c r="B1075" s="3" t="s">
        <v>2503</v>
      </c>
      <c r="C1075" s="3" t="s">
        <v>6613</v>
      </c>
      <c r="D1075">
        <v>10000</v>
      </c>
      <c r="E1075">
        <v>0</v>
      </c>
      <c r="F1075" t="s">
        <v>8221</v>
      </c>
      <c r="G1075" t="s">
        <v>8224</v>
      </c>
      <c r="H1075" t="s">
        <v>8246</v>
      </c>
      <c r="I1075">
        <v>1465333560</v>
      </c>
      <c r="J1075" s="11">
        <f>(((I1075/60)/60)/24)+DATE(1970,1,1)+(-8/24)</f>
        <v>42528.54583333333</v>
      </c>
      <c r="K1075">
        <v>1462743308</v>
      </c>
      <c r="L1075" s="11">
        <f>(((K1075/60)/60)/24)+DATE(1970,1,1)+(-8/24)</f>
        <v>42498.566064814811</v>
      </c>
      <c r="M1075" t="b">
        <v>0</v>
      </c>
      <c r="N1075">
        <v>0</v>
      </c>
      <c r="O1075" t="b">
        <v>0</v>
      </c>
      <c r="P1075" t="s">
        <v>8299</v>
      </c>
      <c r="Q1075" s="6">
        <f>E1075/D1075</f>
        <v>0</v>
      </c>
      <c r="R1075" s="7" t="str">
        <f>IFERROR(E1075/N1075,"N/A")</f>
        <v>N/A</v>
      </c>
      <c r="S1075" t="str">
        <f>LEFT(P1075,SEARCH("/",P1075,1)-1)</f>
        <v>food</v>
      </c>
      <c r="T1075" t="str">
        <f>RIGHT(P1075,(LEN(P1075)-SEARCH("/",P1075)))</f>
        <v>restaurants</v>
      </c>
      <c r="Y1075">
        <f t="shared" si="36"/>
        <v>5</v>
      </c>
      <c r="Z1075">
        <f t="shared" si="37"/>
        <v>16</v>
      </c>
    </row>
    <row r="1076" spans="1:26" ht="43.2" x14ac:dyDescent="0.3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 s="11">
        <f>(((I1076/60)/60)/24)+DATE(1970,1,1)+(-8/24)</f>
        <v>42808.68472222222</v>
      </c>
      <c r="K1076">
        <v>1484357160</v>
      </c>
      <c r="L1076" s="11">
        <f>(((K1076/60)/60)/24)+DATE(1970,1,1)+(-8/24)</f>
        <v>42748.726388888892</v>
      </c>
      <c r="M1076" t="b">
        <v>0</v>
      </c>
      <c r="N1076">
        <v>6</v>
      </c>
      <c r="O1076" t="b">
        <v>0</v>
      </c>
      <c r="P1076" t="s">
        <v>8273</v>
      </c>
      <c r="Q1076" s="6">
        <f>E1076/D1076</f>
        <v>2.2157147647256063E-2</v>
      </c>
      <c r="R1076" s="7">
        <f>IFERROR(E1076/N1076,"N/A")</f>
        <v>3304</v>
      </c>
      <c r="S1076" t="str">
        <f>LEFT(P1076,SEARCH("/",P1076,1)-1)</f>
        <v>technology</v>
      </c>
      <c r="T1076" t="str">
        <f>RIGHT(P1076,(LEN(P1076)-SEARCH("/",P1076)))</f>
        <v>wearables</v>
      </c>
      <c r="Y1076">
        <f t="shared" si="36"/>
        <v>11</v>
      </c>
      <c r="Z1076">
        <f t="shared" si="37"/>
        <v>20</v>
      </c>
    </row>
    <row r="1077" spans="1:26" ht="28.8" x14ac:dyDescent="0.3">
      <c r="A1077">
        <v>2584</v>
      </c>
      <c r="B1077" s="3" t="s">
        <v>2584</v>
      </c>
      <c r="C1077" s="3" t="s">
        <v>6694</v>
      </c>
      <c r="D1077">
        <v>10000</v>
      </c>
      <c r="E1077">
        <v>0</v>
      </c>
      <c r="F1077" t="s">
        <v>8221</v>
      </c>
      <c r="G1077" t="s">
        <v>8224</v>
      </c>
      <c r="H1077" t="s">
        <v>8246</v>
      </c>
      <c r="I1077">
        <v>1434341369</v>
      </c>
      <c r="J1077" s="11">
        <f>(((I1077/60)/60)/24)+DATE(1970,1,1)+(-8/24)</f>
        <v>42169.839918981481</v>
      </c>
      <c r="K1077">
        <v>1431749369</v>
      </c>
      <c r="L1077" s="11">
        <f>(((K1077/60)/60)/24)+DATE(1970,1,1)+(-8/24)</f>
        <v>42139.839918981481</v>
      </c>
      <c r="M1077" t="b">
        <v>0</v>
      </c>
      <c r="N1077">
        <v>0</v>
      </c>
      <c r="O1077" t="b">
        <v>0</v>
      </c>
      <c r="P1077" t="s">
        <v>8284</v>
      </c>
      <c r="Q1077" s="6">
        <f>E1077/D1077</f>
        <v>0</v>
      </c>
      <c r="R1077" s="7" t="str">
        <f>IFERROR(E1077/N1077,"N/A")</f>
        <v>N/A</v>
      </c>
      <c r="S1077" t="str">
        <f>LEFT(P1077,SEARCH("/",P1077,1)-1)</f>
        <v>food</v>
      </c>
      <c r="T1077" t="str">
        <f>RIGHT(P1077,(LEN(P1077)-SEARCH("/",P1077)))</f>
        <v>food trucks</v>
      </c>
      <c r="Y1077">
        <f t="shared" si="36"/>
        <v>5</v>
      </c>
      <c r="Z1077">
        <f t="shared" si="37"/>
        <v>16</v>
      </c>
    </row>
    <row r="1078" spans="1:26" ht="43.2" x14ac:dyDescent="0.3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 s="11">
        <f>(((I1078/60)/60)/24)+DATE(1970,1,1)+(-8/24)</f>
        <v>42263.772129629629</v>
      </c>
      <c r="K1078">
        <v>1439865112</v>
      </c>
      <c r="L1078" s="11">
        <f>(((K1078/60)/60)/24)+DATE(1970,1,1)+(-8/24)</f>
        <v>42233.772129629629</v>
      </c>
      <c r="M1078" t="b">
        <v>0</v>
      </c>
      <c r="N1078">
        <v>2</v>
      </c>
      <c r="O1078" t="b">
        <v>0</v>
      </c>
      <c r="P1078" t="s">
        <v>8284</v>
      </c>
      <c r="Q1078" s="6">
        <f>E1078/D1078</f>
        <v>2.2307692307692306E-2</v>
      </c>
      <c r="R1078" s="7">
        <f>IFERROR(E1078/N1078,"N/A")</f>
        <v>72.5</v>
      </c>
      <c r="S1078" t="str">
        <f>LEFT(P1078,SEARCH("/",P1078,1)-1)</f>
        <v>food</v>
      </c>
      <c r="T1078" t="str">
        <f>RIGHT(P1078,(LEN(P1078)-SEARCH("/",P1078)))</f>
        <v>food trucks</v>
      </c>
      <c r="Y1078">
        <f t="shared" si="36"/>
        <v>5</v>
      </c>
      <c r="Z1078">
        <f t="shared" si="37"/>
        <v>16</v>
      </c>
    </row>
    <row r="1079" spans="1:26" ht="43.2" x14ac:dyDescent="0.3">
      <c r="A1079">
        <v>2593</v>
      </c>
      <c r="B1079" s="3" t="s">
        <v>2593</v>
      </c>
      <c r="C1079" s="3" t="s">
        <v>6703</v>
      </c>
      <c r="D1079">
        <v>10000</v>
      </c>
      <c r="E1079">
        <v>0</v>
      </c>
      <c r="F1079" t="s">
        <v>8221</v>
      </c>
      <c r="G1079" t="s">
        <v>8224</v>
      </c>
      <c r="H1079" t="s">
        <v>8246</v>
      </c>
      <c r="I1079">
        <v>1429993026</v>
      </c>
      <c r="J1079" s="11">
        <f>(((I1079/60)/60)/24)+DATE(1970,1,1)+(-8/24)</f>
        <v>42119.511875000004</v>
      </c>
      <c r="K1079">
        <v>1427401026</v>
      </c>
      <c r="L1079" s="11">
        <f>(((K1079/60)/60)/24)+DATE(1970,1,1)+(-8/24)</f>
        <v>42089.511875000004</v>
      </c>
      <c r="M1079" t="b">
        <v>0</v>
      </c>
      <c r="N1079">
        <v>0</v>
      </c>
      <c r="O1079" t="b">
        <v>0</v>
      </c>
      <c r="P1079" t="s">
        <v>8284</v>
      </c>
      <c r="Q1079" s="6">
        <f>E1079/D1079</f>
        <v>0</v>
      </c>
      <c r="R1079" s="7" t="str">
        <f>IFERROR(E1079/N1079,"N/A")</f>
        <v>N/A</v>
      </c>
      <c r="S1079" t="str">
        <f>LEFT(P1079,SEARCH("/",P1079,1)-1)</f>
        <v>food</v>
      </c>
      <c r="T1079" t="str">
        <f>RIGHT(P1079,(LEN(P1079)-SEARCH("/",P1079)))</f>
        <v>food trucks</v>
      </c>
      <c r="Y1079">
        <f t="shared" si="36"/>
        <v>5</v>
      </c>
      <c r="Z1079">
        <f t="shared" si="37"/>
        <v>16</v>
      </c>
    </row>
    <row r="1080" spans="1:26" ht="43.2" x14ac:dyDescent="0.3">
      <c r="A1080">
        <v>2754</v>
      </c>
      <c r="B1080" s="3" t="s">
        <v>2754</v>
      </c>
      <c r="C1080" s="3" t="s">
        <v>6864</v>
      </c>
      <c r="D1080">
        <v>10000</v>
      </c>
      <c r="E1080">
        <v>0</v>
      </c>
      <c r="F1080" t="s">
        <v>8221</v>
      </c>
      <c r="G1080" t="s">
        <v>8224</v>
      </c>
      <c r="H1080" t="s">
        <v>8246</v>
      </c>
      <c r="I1080">
        <v>1410448551</v>
      </c>
      <c r="J1080" s="11">
        <f>(((I1080/60)/60)/24)+DATE(1970,1,1)+(-8/24)</f>
        <v>41893.302673611113</v>
      </c>
      <c r="K1080">
        <v>1407856551</v>
      </c>
      <c r="L1080" s="11">
        <f>(((K1080/60)/60)/24)+DATE(1970,1,1)+(-8/24)</f>
        <v>41863.302673611113</v>
      </c>
      <c r="M1080" t="b">
        <v>0</v>
      </c>
      <c r="N1080">
        <v>0</v>
      </c>
      <c r="O1080" t="b">
        <v>0</v>
      </c>
      <c r="P1080" t="s">
        <v>8304</v>
      </c>
      <c r="Q1080" s="6">
        <f>E1080/D1080</f>
        <v>0</v>
      </c>
      <c r="R1080" s="7" t="str">
        <f>IFERROR(E1080/N1080,"N/A")</f>
        <v>N/A</v>
      </c>
      <c r="S1080" t="str">
        <f>LEFT(P1080,SEARCH("/",P1080,1)-1)</f>
        <v>publishing</v>
      </c>
      <c r="T1080" t="str">
        <f>RIGHT(P1080,(LEN(P1080)-SEARCH("/",P1080)))</f>
        <v>children's books</v>
      </c>
      <c r="Y1080">
        <f t="shared" si="36"/>
        <v>11</v>
      </c>
      <c r="Z1080">
        <f t="shared" si="37"/>
        <v>27</v>
      </c>
    </row>
    <row r="1081" spans="1:26" ht="43.2" x14ac:dyDescent="0.3">
      <c r="A1081">
        <v>2899</v>
      </c>
      <c r="B1081" s="3" t="s">
        <v>2899</v>
      </c>
      <c r="C1081" s="3" t="s">
        <v>7009</v>
      </c>
      <c r="D1081">
        <v>10000</v>
      </c>
      <c r="E1081">
        <v>0</v>
      </c>
      <c r="F1081" t="s">
        <v>8221</v>
      </c>
      <c r="G1081" t="s">
        <v>8224</v>
      </c>
      <c r="H1081" t="s">
        <v>8246</v>
      </c>
      <c r="I1081">
        <v>1469325158</v>
      </c>
      <c r="J1081" s="11">
        <f>(((I1081/60)/60)/24)+DATE(1970,1,1)+(-8/24)</f>
        <v>42574.744884259257</v>
      </c>
      <c r="K1081">
        <v>1464141158</v>
      </c>
      <c r="L1081" s="11">
        <f>(((K1081/60)/60)/24)+DATE(1970,1,1)+(-8/24)</f>
        <v>42514.744884259257</v>
      </c>
      <c r="M1081" t="b">
        <v>0</v>
      </c>
      <c r="N1081">
        <v>0</v>
      </c>
      <c r="O1081" t="b">
        <v>0</v>
      </c>
      <c r="P1081" t="s">
        <v>8271</v>
      </c>
      <c r="Q1081" s="6">
        <f>E1081/D1081</f>
        <v>0</v>
      </c>
      <c r="R1081" s="7" t="str">
        <f>IFERROR(E1081/N1081,"N/A")</f>
        <v>N/A</v>
      </c>
      <c r="S1081" t="str">
        <f>LEFT(P1081,SEARCH("/",P1081,1)-1)</f>
        <v>theater</v>
      </c>
      <c r="T1081" t="str">
        <f>RIGHT(P1081,(LEN(P1081)-SEARCH("/",P1081)))</f>
        <v>plays</v>
      </c>
      <c r="Y1081">
        <f t="shared" si="36"/>
        <v>8</v>
      </c>
      <c r="Z1081">
        <f t="shared" si="37"/>
        <v>13</v>
      </c>
    </row>
    <row r="1082" spans="1:26" ht="43.2" x14ac:dyDescent="0.3">
      <c r="A1082">
        <v>3930</v>
      </c>
      <c r="B1082" s="3" t="s">
        <v>3927</v>
      </c>
      <c r="C1082" s="3" t="s">
        <v>8038</v>
      </c>
      <c r="D1082">
        <v>10000</v>
      </c>
      <c r="E1082">
        <v>0</v>
      </c>
      <c r="F1082" t="s">
        <v>8221</v>
      </c>
      <c r="G1082" t="s">
        <v>8226</v>
      </c>
      <c r="H1082" t="s">
        <v>8248</v>
      </c>
      <c r="I1082">
        <v>1459490400</v>
      </c>
      <c r="J1082" s="11">
        <f>(((I1082/60)/60)/24)+DATE(1970,1,1)+(-8/24)</f>
        <v>42460.916666666664</v>
      </c>
      <c r="K1082">
        <v>1457078868</v>
      </c>
      <c r="L1082" s="11">
        <f>(((K1082/60)/60)/24)+DATE(1970,1,1)+(-8/24)</f>
        <v>42433.00541666666</v>
      </c>
      <c r="M1082" t="b">
        <v>0</v>
      </c>
      <c r="N1082">
        <v>0</v>
      </c>
      <c r="O1082" t="b">
        <v>0</v>
      </c>
      <c r="P1082" t="s">
        <v>8271</v>
      </c>
      <c r="Q1082" s="6">
        <f>E1082/D1082</f>
        <v>0</v>
      </c>
      <c r="R1082" s="7" t="str">
        <f>IFERROR(E1082/N1082,"N/A")</f>
        <v>N/A</v>
      </c>
      <c r="S1082" t="str">
        <f>LEFT(P1082,SEARCH("/",P1082,1)-1)</f>
        <v>theater</v>
      </c>
      <c r="T1082" t="str">
        <f>RIGHT(P1082,(LEN(P1082)-SEARCH("/",P1082)))</f>
        <v>plays</v>
      </c>
      <c r="Y1082">
        <f t="shared" si="36"/>
        <v>8</v>
      </c>
      <c r="Z1082">
        <f t="shared" si="37"/>
        <v>13</v>
      </c>
    </row>
    <row r="1083" spans="1:26" ht="43.2" x14ac:dyDescent="0.3">
      <c r="A1083">
        <v>3963</v>
      </c>
      <c r="B1083" s="3" t="s">
        <v>3960</v>
      </c>
      <c r="C1083" s="3" t="s">
        <v>8070</v>
      </c>
      <c r="D1083">
        <v>10000</v>
      </c>
      <c r="E1083">
        <v>0</v>
      </c>
      <c r="F1083" t="s">
        <v>8221</v>
      </c>
      <c r="G1083" t="s">
        <v>8229</v>
      </c>
      <c r="H1083" t="s">
        <v>8251</v>
      </c>
      <c r="I1083">
        <v>1447821717</v>
      </c>
      <c r="J1083" s="11">
        <f>(((I1083/60)/60)/24)+DATE(1970,1,1)+(-8/24)</f>
        <v>42325.862465277773</v>
      </c>
      <c r="K1083">
        <v>1445226117</v>
      </c>
      <c r="L1083" s="11">
        <f>(((K1083/60)/60)/24)+DATE(1970,1,1)+(-8/24)</f>
        <v>42295.820798611108</v>
      </c>
      <c r="M1083" t="b">
        <v>0</v>
      </c>
      <c r="N1083">
        <v>0</v>
      </c>
      <c r="O1083" t="b">
        <v>0</v>
      </c>
      <c r="P1083" t="s">
        <v>8271</v>
      </c>
      <c r="Q1083" s="6">
        <f>E1083/D1083</f>
        <v>0</v>
      </c>
      <c r="R1083" s="7" t="str">
        <f>IFERROR(E1083/N1083,"N/A")</f>
        <v>N/A</v>
      </c>
      <c r="S1083" t="str">
        <f>LEFT(P1083,SEARCH("/",P1083,1)-1)</f>
        <v>theater</v>
      </c>
      <c r="T1083" t="str">
        <f>RIGHT(P1083,(LEN(P1083)-SEARCH("/",P1083)))</f>
        <v>plays</v>
      </c>
      <c r="Y1083">
        <f t="shared" si="36"/>
        <v>8</v>
      </c>
      <c r="Z1083">
        <f t="shared" si="37"/>
        <v>13</v>
      </c>
    </row>
    <row r="1084" spans="1:26" ht="43.2" x14ac:dyDescent="0.3">
      <c r="A1084">
        <v>4097</v>
      </c>
      <c r="B1084" s="3" t="s">
        <v>4093</v>
      </c>
      <c r="C1084" s="3" t="s">
        <v>8200</v>
      </c>
      <c r="D1084">
        <v>10000</v>
      </c>
      <c r="E1084">
        <v>0</v>
      </c>
      <c r="F1084" t="s">
        <v>8221</v>
      </c>
      <c r="G1084" t="s">
        <v>8225</v>
      </c>
      <c r="H1084" t="s">
        <v>8247</v>
      </c>
      <c r="I1084">
        <v>1454284500</v>
      </c>
      <c r="J1084" s="11">
        <f>(((I1084/60)/60)/24)+DATE(1970,1,1)+(-8/24)</f>
        <v>42400.663194444445</v>
      </c>
      <c r="K1084">
        <v>1449431237</v>
      </c>
      <c r="L1084" s="11">
        <f>(((K1084/60)/60)/24)+DATE(1970,1,1)+(-8/24)</f>
        <v>42344.491168981483</v>
      </c>
      <c r="M1084" t="b">
        <v>0</v>
      </c>
      <c r="N1084">
        <v>0</v>
      </c>
      <c r="O1084" t="b">
        <v>0</v>
      </c>
      <c r="P1084" t="s">
        <v>8271</v>
      </c>
      <c r="Q1084" s="6">
        <f>E1084/D1084</f>
        <v>0</v>
      </c>
      <c r="R1084" s="7" t="str">
        <f>IFERROR(E1084/N1084,"N/A")</f>
        <v>N/A</v>
      </c>
      <c r="S1084" t="str">
        <f>LEFT(P1084,SEARCH("/",P1084,1)-1)</f>
        <v>theater</v>
      </c>
      <c r="T1084" t="str">
        <f>RIGHT(P1084,(LEN(P1084)-SEARCH("/",P1084)))</f>
        <v>plays</v>
      </c>
      <c r="Y1084">
        <f t="shared" si="36"/>
        <v>8</v>
      </c>
      <c r="Z1084">
        <f t="shared" si="37"/>
        <v>13</v>
      </c>
    </row>
    <row r="1085" spans="1:26" ht="43.2" x14ac:dyDescent="0.3">
      <c r="A1085">
        <v>2913</v>
      </c>
      <c r="B1085" s="3" t="s">
        <v>2913</v>
      </c>
      <c r="C1085" s="3" t="s">
        <v>7023</v>
      </c>
      <c r="D1085">
        <v>10000</v>
      </c>
      <c r="E1085">
        <v>2</v>
      </c>
      <c r="F1085" t="s">
        <v>8221</v>
      </c>
      <c r="G1085" t="s">
        <v>8224</v>
      </c>
      <c r="H1085" t="s">
        <v>8246</v>
      </c>
      <c r="I1085">
        <v>1410041339</v>
      </c>
      <c r="J1085" s="11">
        <f>(((I1085/60)/60)/24)+DATE(1970,1,1)+(-8/24)</f>
        <v>41888.589571759258</v>
      </c>
      <c r="K1085">
        <v>1404857339</v>
      </c>
      <c r="L1085" s="11">
        <f>(((K1085/60)/60)/24)+DATE(1970,1,1)+(-8/24)</f>
        <v>41828.589571759258</v>
      </c>
      <c r="M1085" t="b">
        <v>0</v>
      </c>
      <c r="N1085">
        <v>2</v>
      </c>
      <c r="O1085" t="b">
        <v>0</v>
      </c>
      <c r="P1085" t="s">
        <v>8271</v>
      </c>
      <c r="Q1085" s="6">
        <f>E1085/D1085</f>
        <v>2.0000000000000001E-4</v>
      </c>
      <c r="R1085" s="7">
        <f>IFERROR(E1085/N1085,"N/A")</f>
        <v>1</v>
      </c>
      <c r="S1085" t="str">
        <f>LEFT(P1085,SEARCH("/",P1085,1)-1)</f>
        <v>theater</v>
      </c>
      <c r="T1085" t="str">
        <f>RIGHT(P1085,(LEN(P1085)-SEARCH("/",P1085)))</f>
        <v>plays</v>
      </c>
      <c r="Y1085">
        <f t="shared" si="36"/>
        <v>8</v>
      </c>
      <c r="Z1085">
        <f t="shared" si="37"/>
        <v>13</v>
      </c>
    </row>
    <row r="1086" spans="1:26" ht="28.8" x14ac:dyDescent="0.3">
      <c r="A1086">
        <v>3904</v>
      </c>
      <c r="B1086" s="3" t="s">
        <v>3901</v>
      </c>
      <c r="C1086" s="3" t="s">
        <v>8012</v>
      </c>
      <c r="D1086">
        <v>10000</v>
      </c>
      <c r="E1086">
        <v>3</v>
      </c>
      <c r="F1086" t="s">
        <v>8221</v>
      </c>
      <c r="G1086" t="s">
        <v>8224</v>
      </c>
      <c r="H1086" t="s">
        <v>8246</v>
      </c>
      <c r="I1086">
        <v>1429074240</v>
      </c>
      <c r="J1086" s="11">
        <f>(((I1086/60)/60)/24)+DATE(1970,1,1)+(-8/24)</f>
        <v>42108.87777777778</v>
      </c>
      <c r="K1086">
        <v>1427866200</v>
      </c>
      <c r="L1086" s="11">
        <f>(((K1086/60)/60)/24)+DATE(1970,1,1)+(-8/24)</f>
        <v>42094.895833333336</v>
      </c>
      <c r="M1086" t="b">
        <v>0</v>
      </c>
      <c r="N1086">
        <v>2</v>
      </c>
      <c r="O1086" t="b">
        <v>0</v>
      </c>
      <c r="P1086" t="s">
        <v>8271</v>
      </c>
      <c r="Q1086" s="6">
        <f>E1086/D1086</f>
        <v>2.9999999999999997E-4</v>
      </c>
      <c r="R1086" s="7">
        <f>IFERROR(E1086/N1086,"N/A")</f>
        <v>1.5</v>
      </c>
      <c r="S1086" t="str">
        <f>LEFT(P1086,SEARCH("/",P1086,1)-1)</f>
        <v>theater</v>
      </c>
      <c r="T1086" t="str">
        <f>RIGHT(P1086,(LEN(P1086)-SEARCH("/",P1086)))</f>
        <v>plays</v>
      </c>
      <c r="Y1086">
        <f t="shared" si="36"/>
        <v>8</v>
      </c>
      <c r="Z1086">
        <f t="shared" si="37"/>
        <v>13</v>
      </c>
    </row>
    <row r="1087" spans="1:26" ht="43.2" x14ac:dyDescent="0.3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 s="11">
        <f>(((I1087/60)/60)/24)+DATE(1970,1,1)+(-8/24)</f>
        <v>42657.309421296297</v>
      </c>
      <c r="K1087">
        <v>1472570734</v>
      </c>
      <c r="L1087" s="11">
        <f>(((K1087/60)/60)/24)+DATE(1970,1,1)+(-8/24)</f>
        <v>42612.309421296297</v>
      </c>
      <c r="M1087" t="b">
        <v>0</v>
      </c>
      <c r="N1087">
        <v>15</v>
      </c>
      <c r="O1087" t="b">
        <v>0</v>
      </c>
      <c r="P1087" t="s">
        <v>8273</v>
      </c>
      <c r="Q1087" s="6">
        <f>E1087/D1087</f>
        <v>2.3306666666666667E-2</v>
      </c>
      <c r="R1087" s="7">
        <f>IFERROR(E1087/N1087,"N/A")</f>
        <v>116.53333333333333</v>
      </c>
      <c r="S1087" t="str">
        <f>LEFT(P1087,SEARCH("/",P1087,1)-1)</f>
        <v>technology</v>
      </c>
      <c r="T1087" t="str">
        <f>RIGHT(P1087,(LEN(P1087)-SEARCH("/",P1087)))</f>
        <v>wearables</v>
      </c>
      <c r="Y1087">
        <f t="shared" si="36"/>
        <v>11</v>
      </c>
      <c r="Z1087">
        <f t="shared" si="37"/>
        <v>20</v>
      </c>
    </row>
    <row r="1088" spans="1:26" ht="57.6" x14ac:dyDescent="0.3">
      <c r="A1088">
        <v>3119</v>
      </c>
      <c r="B1088" s="3" t="s">
        <v>3119</v>
      </c>
      <c r="C1088" s="3" t="s">
        <v>7229</v>
      </c>
      <c r="D1088">
        <v>10000</v>
      </c>
      <c r="E1088">
        <v>5</v>
      </c>
      <c r="F1088" t="s">
        <v>8221</v>
      </c>
      <c r="G1088" t="s">
        <v>8224</v>
      </c>
      <c r="H1088" t="s">
        <v>8246</v>
      </c>
      <c r="I1088">
        <v>1427414732</v>
      </c>
      <c r="J1088" s="11">
        <f>(((I1088/60)/60)/24)+DATE(1970,1,1)+(-8/24)</f>
        <v>42089.670509259253</v>
      </c>
      <c r="K1088">
        <v>1424826332</v>
      </c>
      <c r="L1088" s="11">
        <f>(((K1088/60)/60)/24)+DATE(1970,1,1)+(-8/24)</f>
        <v>42059.712175925924</v>
      </c>
      <c r="M1088" t="b">
        <v>0</v>
      </c>
      <c r="N1088">
        <v>1</v>
      </c>
      <c r="O1088" t="b">
        <v>0</v>
      </c>
      <c r="P1088" t="s">
        <v>8303</v>
      </c>
      <c r="Q1088" s="6">
        <f>E1088/D1088</f>
        <v>5.0000000000000001E-4</v>
      </c>
      <c r="R1088" s="7">
        <f>IFERROR(E1088/N1088,"N/A")</f>
        <v>5</v>
      </c>
      <c r="S1088" t="str">
        <f>LEFT(P1088,SEARCH("/",P1088,1)-1)</f>
        <v>theater</v>
      </c>
      <c r="T1088" t="str">
        <f>RIGHT(P1088,(LEN(P1088)-SEARCH("/",P1088)))</f>
        <v>spaces</v>
      </c>
      <c r="Y1088">
        <f t="shared" si="36"/>
        <v>8</v>
      </c>
      <c r="Z1088">
        <f t="shared" si="37"/>
        <v>14</v>
      </c>
    </row>
    <row r="1089" spans="1:26" ht="43.2" x14ac:dyDescent="0.3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 s="11">
        <f>(((I1089/60)/60)/24)+DATE(1970,1,1)+(-8/24)</f>
        <v>42097.24931712963</v>
      </c>
      <c r="K1089">
        <v>1425481141</v>
      </c>
      <c r="L1089" s="11">
        <f>(((K1089/60)/60)/24)+DATE(1970,1,1)+(-8/24)</f>
        <v>42067.290983796294</v>
      </c>
      <c r="M1089" t="b">
        <v>0</v>
      </c>
      <c r="N1089">
        <v>4</v>
      </c>
      <c r="O1089" t="b">
        <v>0</v>
      </c>
      <c r="P1089" t="s">
        <v>8267</v>
      </c>
      <c r="Q1089" s="6">
        <f>E1089/D1089</f>
        <v>2.375E-2</v>
      </c>
      <c r="R1089" s="7">
        <f>IFERROR(E1089/N1089,"N/A")</f>
        <v>47.5</v>
      </c>
      <c r="S1089" t="str">
        <f>LEFT(P1089,SEARCH("/",P1089,1)-1)</f>
        <v>film &amp; video</v>
      </c>
      <c r="T1089" t="str">
        <f>RIGHT(P1089,(LEN(P1089)-SEARCH("/",P1089)))</f>
        <v>science fiction</v>
      </c>
      <c r="Y1089">
        <f t="shared" si="36"/>
        <v>13</v>
      </c>
      <c r="Z1089">
        <f t="shared" si="37"/>
        <v>28</v>
      </c>
    </row>
    <row r="1090" spans="1:26" ht="43.2" x14ac:dyDescent="0.3">
      <c r="A1090">
        <v>548</v>
      </c>
      <c r="B1090" s="3" t="s">
        <v>549</v>
      </c>
      <c r="C1090" s="3" t="s">
        <v>4658</v>
      </c>
      <c r="D1090">
        <v>10000</v>
      </c>
      <c r="E1090">
        <v>9</v>
      </c>
      <c r="F1090" t="s">
        <v>8221</v>
      </c>
      <c r="G1090" t="s">
        <v>8225</v>
      </c>
      <c r="H1090" t="s">
        <v>8247</v>
      </c>
      <c r="I1090">
        <v>1446154848</v>
      </c>
      <c r="J1090" s="11">
        <f>(((I1090/60)/60)/24)+DATE(1970,1,1)+(-8/24)</f>
        <v>42306.57</v>
      </c>
      <c r="K1090">
        <v>1443562848</v>
      </c>
      <c r="L1090" s="11">
        <f>(((K1090/60)/60)/24)+DATE(1970,1,1)+(-8/24)</f>
        <v>42276.57</v>
      </c>
      <c r="M1090" t="b">
        <v>0</v>
      </c>
      <c r="N1090">
        <v>1</v>
      </c>
      <c r="O1090" t="b">
        <v>0</v>
      </c>
      <c r="P1090" t="s">
        <v>8272</v>
      </c>
      <c r="Q1090" s="6">
        <f>E1090/D1090</f>
        <v>8.9999999999999998E-4</v>
      </c>
      <c r="R1090" s="7">
        <f>IFERROR(E1090/N1090,"N/A")</f>
        <v>9</v>
      </c>
      <c r="S1090" t="str">
        <f>LEFT(P1090,SEARCH("/",P1090,1)-1)</f>
        <v>technology</v>
      </c>
      <c r="T1090" t="str">
        <f>RIGHT(P1090,(LEN(P1090)-SEARCH("/",P1090)))</f>
        <v>web</v>
      </c>
      <c r="Y1090">
        <f t="shared" si="36"/>
        <v>11</v>
      </c>
      <c r="Z1090">
        <f t="shared" si="37"/>
        <v>14</v>
      </c>
    </row>
    <row r="1091" spans="1:26" ht="43.2" x14ac:dyDescent="0.3">
      <c r="A1091">
        <v>443</v>
      </c>
      <c r="B1091" s="3" t="s">
        <v>444</v>
      </c>
      <c r="C1091" s="3" t="s">
        <v>4553</v>
      </c>
      <c r="D1091">
        <v>10000</v>
      </c>
      <c r="E1091">
        <v>10</v>
      </c>
      <c r="F1091" t="s">
        <v>8221</v>
      </c>
      <c r="G1091" t="s">
        <v>8229</v>
      </c>
      <c r="H1091" t="s">
        <v>8251</v>
      </c>
      <c r="I1091">
        <v>1391991701</v>
      </c>
      <c r="J1091" s="11">
        <f>(((I1091/60)/60)/24)+DATE(1970,1,1)+(-8/24)</f>
        <v>41679.681724537033</v>
      </c>
      <c r="K1091">
        <v>1389399701</v>
      </c>
      <c r="L1091" s="11">
        <f>(((K1091/60)/60)/24)+DATE(1970,1,1)+(-8/24)</f>
        <v>41649.681724537033</v>
      </c>
      <c r="M1091" t="b">
        <v>0</v>
      </c>
      <c r="N1091">
        <v>2</v>
      </c>
      <c r="O1091" t="b">
        <v>0</v>
      </c>
      <c r="P1091" t="s">
        <v>8270</v>
      </c>
      <c r="Q1091" s="6">
        <f>E1091/D1091</f>
        <v>1E-3</v>
      </c>
      <c r="R1091" s="7">
        <f>IFERROR(E1091/N1091,"N/A")</f>
        <v>5</v>
      </c>
      <c r="S1091" t="str">
        <f>LEFT(P1091,SEARCH("/",P1091,1)-1)</f>
        <v>film &amp; video</v>
      </c>
      <c r="T1091" t="str">
        <f>RIGHT(P1091,(LEN(P1091)-SEARCH("/",P1091)))</f>
        <v>animation</v>
      </c>
      <c r="Y1091">
        <f t="shared" ref="Y1091:Y1154" si="38">SEARCH("/",P1091)</f>
        <v>13</v>
      </c>
      <c r="Z1091">
        <f t="shared" ref="Z1091:Z1154" si="39">LEN(P1091)</f>
        <v>22</v>
      </c>
    </row>
    <row r="1092" spans="1:26" ht="43.2" x14ac:dyDescent="0.3">
      <c r="A1092">
        <v>482</v>
      </c>
      <c r="B1092" s="3" t="s">
        <v>483</v>
      </c>
      <c r="C1092" s="3" t="s">
        <v>4592</v>
      </c>
      <c r="D1092">
        <v>10000</v>
      </c>
      <c r="E1092">
        <v>10</v>
      </c>
      <c r="F1092" t="s">
        <v>8221</v>
      </c>
      <c r="G1092" t="s">
        <v>8224</v>
      </c>
      <c r="H1092" t="s">
        <v>8246</v>
      </c>
      <c r="I1092">
        <v>1460644440</v>
      </c>
      <c r="J1092" s="11">
        <f>(((I1092/60)/60)/24)+DATE(1970,1,1)+(-8/24)</f>
        <v>42474.273611111108</v>
      </c>
      <c r="K1092">
        <v>1458336690</v>
      </c>
      <c r="L1092" s="11">
        <f>(((K1092/60)/60)/24)+DATE(1970,1,1)+(-8/24)</f>
        <v>42447.56354166667</v>
      </c>
      <c r="M1092" t="b">
        <v>0</v>
      </c>
      <c r="N1092">
        <v>1</v>
      </c>
      <c r="O1092" t="b">
        <v>0</v>
      </c>
      <c r="P1092" t="s">
        <v>8270</v>
      </c>
      <c r="Q1092" s="6">
        <f>E1092/D1092</f>
        <v>1E-3</v>
      </c>
      <c r="R1092" s="7">
        <f>IFERROR(E1092/N1092,"N/A")</f>
        <v>10</v>
      </c>
      <c r="S1092" t="str">
        <f>LEFT(P1092,SEARCH("/",P1092,1)-1)</f>
        <v>film &amp; video</v>
      </c>
      <c r="T1092" t="str">
        <f>RIGHT(P1092,(LEN(P1092)-SEARCH("/",P1092)))</f>
        <v>animation</v>
      </c>
      <c r="Y1092">
        <f t="shared" si="38"/>
        <v>13</v>
      </c>
      <c r="Z1092">
        <f t="shared" si="39"/>
        <v>22</v>
      </c>
    </row>
    <row r="1093" spans="1:26" ht="43.2" x14ac:dyDescent="0.3">
      <c r="A1093">
        <v>1169</v>
      </c>
      <c r="B1093" s="3" t="s">
        <v>1170</v>
      </c>
      <c r="C1093" s="3" t="s">
        <v>5279</v>
      </c>
      <c r="D1093">
        <v>10000</v>
      </c>
      <c r="E1093">
        <v>17</v>
      </c>
      <c r="F1093" t="s">
        <v>8221</v>
      </c>
      <c r="G1093" t="s">
        <v>8224</v>
      </c>
      <c r="H1093" t="s">
        <v>8246</v>
      </c>
      <c r="I1093">
        <v>1424593763</v>
      </c>
      <c r="J1093" s="11">
        <f>(((I1093/60)/60)/24)+DATE(1970,1,1)+(-8/24)</f>
        <v>42057.020405092589</v>
      </c>
      <c r="K1093">
        <v>1422001763</v>
      </c>
      <c r="L1093" s="11">
        <f>(((K1093/60)/60)/24)+DATE(1970,1,1)+(-8/24)</f>
        <v>42027.020405092589</v>
      </c>
      <c r="M1093" t="b">
        <v>0</v>
      </c>
      <c r="N1093">
        <v>3</v>
      </c>
      <c r="O1093" t="b">
        <v>0</v>
      </c>
      <c r="P1093" t="s">
        <v>8284</v>
      </c>
      <c r="Q1093" s="6">
        <f>E1093/D1093</f>
        <v>1.6999999999999999E-3</v>
      </c>
      <c r="R1093" s="7">
        <f>IFERROR(E1093/N1093,"N/A")</f>
        <v>5.666666666666667</v>
      </c>
      <c r="S1093" t="str">
        <f>LEFT(P1093,SEARCH("/",P1093,1)-1)</f>
        <v>food</v>
      </c>
      <c r="T1093" t="str">
        <f>RIGHT(P1093,(LEN(P1093)-SEARCH("/",P1093)))</f>
        <v>food trucks</v>
      </c>
      <c r="Y1093">
        <f t="shared" si="38"/>
        <v>5</v>
      </c>
      <c r="Z1093">
        <f t="shared" si="39"/>
        <v>16</v>
      </c>
    </row>
    <row r="1094" spans="1:26" ht="43.2" x14ac:dyDescent="0.3">
      <c r="A1094">
        <v>3852</v>
      </c>
      <c r="B1094" s="3" t="s">
        <v>3849</v>
      </c>
      <c r="C1094" s="3" t="s">
        <v>7961</v>
      </c>
      <c r="D1094">
        <v>10000</v>
      </c>
      <c r="E1094">
        <v>20</v>
      </c>
      <c r="F1094" t="s">
        <v>8221</v>
      </c>
      <c r="G1094" t="s">
        <v>8224</v>
      </c>
      <c r="H1094" t="s">
        <v>8246</v>
      </c>
      <c r="I1094">
        <v>1427427276</v>
      </c>
      <c r="J1094" s="11">
        <f>(((I1094/60)/60)/24)+DATE(1970,1,1)+(-8/24)</f>
        <v>42089.815694444442</v>
      </c>
      <c r="K1094">
        <v>1425270876</v>
      </c>
      <c r="L1094" s="11">
        <f>(((K1094/60)/60)/24)+DATE(1970,1,1)+(-8/24)</f>
        <v>42064.857361111113</v>
      </c>
      <c r="M1094" t="b">
        <v>0</v>
      </c>
      <c r="N1094">
        <v>2</v>
      </c>
      <c r="O1094" t="b">
        <v>0</v>
      </c>
      <c r="P1094" t="s">
        <v>8271</v>
      </c>
      <c r="Q1094" s="6">
        <f>E1094/D1094</f>
        <v>2E-3</v>
      </c>
      <c r="R1094" s="7">
        <f>IFERROR(E1094/N1094,"N/A")</f>
        <v>10</v>
      </c>
      <c r="S1094" t="str">
        <f>LEFT(P1094,SEARCH("/",P1094,1)-1)</f>
        <v>theater</v>
      </c>
      <c r="T1094" t="str">
        <f>RIGHT(P1094,(LEN(P1094)-SEARCH("/",P1094)))</f>
        <v>plays</v>
      </c>
      <c r="Y1094">
        <f t="shared" si="38"/>
        <v>8</v>
      </c>
      <c r="Z1094">
        <f t="shared" si="39"/>
        <v>13</v>
      </c>
    </row>
    <row r="1095" spans="1:26" ht="43.2" x14ac:dyDescent="0.3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 s="11">
        <f>(((I1095/60)/60)/24)+DATE(1970,1,1)+(-8/24)</f>
        <v>42733.752719907403</v>
      </c>
      <c r="K1095">
        <v>1480471435</v>
      </c>
      <c r="L1095" s="11">
        <f>(((K1095/60)/60)/24)+DATE(1970,1,1)+(-8/24)</f>
        <v>42703.752719907403</v>
      </c>
      <c r="M1095" t="b">
        <v>0</v>
      </c>
      <c r="N1095">
        <v>8</v>
      </c>
      <c r="O1095" t="b">
        <v>0</v>
      </c>
      <c r="P1095" t="s">
        <v>8273</v>
      </c>
      <c r="Q1095" s="6">
        <f>E1095/D1095</f>
        <v>2.4299999999999999E-2</v>
      </c>
      <c r="R1095" s="7">
        <f>IFERROR(E1095/N1095,"N/A")</f>
        <v>60.75</v>
      </c>
      <c r="S1095" t="str">
        <f>LEFT(P1095,SEARCH("/",P1095,1)-1)</f>
        <v>technology</v>
      </c>
      <c r="T1095" t="str">
        <f>RIGHT(P1095,(LEN(P1095)-SEARCH("/",P1095)))</f>
        <v>wearables</v>
      </c>
      <c r="Y1095">
        <f t="shared" si="38"/>
        <v>11</v>
      </c>
      <c r="Z1095">
        <f t="shared" si="39"/>
        <v>20</v>
      </c>
    </row>
    <row r="1096" spans="1:26" ht="43.2" x14ac:dyDescent="0.3">
      <c r="A1096">
        <v>4042</v>
      </c>
      <c r="B1096" s="3" t="s">
        <v>4038</v>
      </c>
      <c r="C1096" s="3" t="s">
        <v>8146</v>
      </c>
      <c r="D1096">
        <v>10000</v>
      </c>
      <c r="E1096">
        <v>21</v>
      </c>
      <c r="F1096" t="s">
        <v>8221</v>
      </c>
      <c r="G1096" t="s">
        <v>8224</v>
      </c>
      <c r="H1096" t="s">
        <v>8246</v>
      </c>
      <c r="I1096">
        <v>1421781360</v>
      </c>
      <c r="J1096" s="11">
        <f>(((I1096/60)/60)/24)+DATE(1970,1,1)+(-8/24)</f>
        <v>42024.469444444439</v>
      </c>
      <c r="K1096">
        <v>1419213664</v>
      </c>
      <c r="L1096" s="11">
        <f>(((K1096/60)/60)/24)+DATE(1970,1,1)+(-8/24)</f>
        <v>41994.750740740739</v>
      </c>
      <c r="M1096" t="b">
        <v>0</v>
      </c>
      <c r="N1096">
        <v>3</v>
      </c>
      <c r="O1096" t="b">
        <v>0</v>
      </c>
      <c r="P1096" t="s">
        <v>8271</v>
      </c>
      <c r="Q1096" s="6">
        <f>E1096/D1096</f>
        <v>2.0999999999999999E-3</v>
      </c>
      <c r="R1096" s="7">
        <f>IFERROR(E1096/N1096,"N/A")</f>
        <v>7</v>
      </c>
      <c r="S1096" t="str">
        <f>LEFT(P1096,SEARCH("/",P1096,1)-1)</f>
        <v>theater</v>
      </c>
      <c r="T1096" t="str">
        <f>RIGHT(P1096,(LEN(P1096)-SEARCH("/",P1096)))</f>
        <v>plays</v>
      </c>
      <c r="Y1096">
        <f t="shared" si="38"/>
        <v>8</v>
      </c>
      <c r="Z1096">
        <f t="shared" si="39"/>
        <v>13</v>
      </c>
    </row>
    <row r="1097" spans="1:26" ht="57.6" x14ac:dyDescent="0.3">
      <c r="A1097">
        <v>3053</v>
      </c>
      <c r="B1097" s="3" t="s">
        <v>3053</v>
      </c>
      <c r="C1097" s="3" t="s">
        <v>7163</v>
      </c>
      <c r="D1097">
        <v>10000</v>
      </c>
      <c r="E1097">
        <v>40</v>
      </c>
      <c r="F1097" t="s">
        <v>8221</v>
      </c>
      <c r="G1097" t="s">
        <v>8224</v>
      </c>
      <c r="H1097" t="s">
        <v>8246</v>
      </c>
      <c r="I1097">
        <v>1412222340</v>
      </c>
      <c r="J1097" s="11">
        <f>(((I1097/60)/60)/24)+DATE(1970,1,1)+(-8/24)</f>
        <v>41913.832638888889</v>
      </c>
      <c r="K1097">
        <v>1407781013</v>
      </c>
      <c r="L1097" s="11">
        <f>(((K1097/60)/60)/24)+DATE(1970,1,1)+(-8/24)</f>
        <v>41862.428391203699</v>
      </c>
      <c r="M1097" t="b">
        <v>0</v>
      </c>
      <c r="N1097">
        <v>3</v>
      </c>
      <c r="O1097" t="b">
        <v>0</v>
      </c>
      <c r="P1097" t="s">
        <v>8303</v>
      </c>
      <c r="Q1097" s="6">
        <f>E1097/D1097</f>
        <v>4.0000000000000001E-3</v>
      </c>
      <c r="R1097" s="7">
        <f>IFERROR(E1097/N1097,"N/A")</f>
        <v>13.333333333333334</v>
      </c>
      <c r="S1097" t="str">
        <f>LEFT(P1097,SEARCH("/",P1097,1)-1)</f>
        <v>theater</v>
      </c>
      <c r="T1097" t="str">
        <f>RIGHT(P1097,(LEN(P1097)-SEARCH("/",P1097)))</f>
        <v>spaces</v>
      </c>
      <c r="Y1097">
        <f t="shared" si="38"/>
        <v>8</v>
      </c>
      <c r="Z1097">
        <f t="shared" si="39"/>
        <v>14</v>
      </c>
    </row>
    <row r="1098" spans="1:26" ht="43.2" x14ac:dyDescent="0.3">
      <c r="A1098">
        <v>1109</v>
      </c>
      <c r="B1098" s="3" t="s">
        <v>1110</v>
      </c>
      <c r="C1098" s="3" t="s">
        <v>5219</v>
      </c>
      <c r="D1098">
        <v>10000</v>
      </c>
      <c r="E1098">
        <v>45</v>
      </c>
      <c r="F1098" t="s">
        <v>8221</v>
      </c>
      <c r="G1098" t="s">
        <v>8224</v>
      </c>
      <c r="H1098" t="s">
        <v>8246</v>
      </c>
      <c r="I1098">
        <v>1479495790</v>
      </c>
      <c r="J1098" s="11">
        <f>(((I1098/60)/60)/24)+DATE(1970,1,1)+(-8/24)</f>
        <v>42692.4605324074</v>
      </c>
      <c r="K1098">
        <v>1476900190</v>
      </c>
      <c r="L1098" s="11">
        <f>(((K1098/60)/60)/24)+DATE(1970,1,1)+(-8/24)</f>
        <v>42662.418865740743</v>
      </c>
      <c r="M1098" t="b">
        <v>0</v>
      </c>
      <c r="N1098">
        <v>3</v>
      </c>
      <c r="O1098" t="b">
        <v>0</v>
      </c>
      <c r="P1098" t="s">
        <v>8282</v>
      </c>
      <c r="Q1098" s="6">
        <f>E1098/D1098</f>
        <v>4.4999999999999997E-3</v>
      </c>
      <c r="R1098" s="7">
        <f>IFERROR(E1098/N1098,"N/A")</f>
        <v>15</v>
      </c>
      <c r="S1098" t="str">
        <f>LEFT(P1098,SEARCH("/",P1098,1)-1)</f>
        <v>games</v>
      </c>
      <c r="T1098" t="str">
        <f>RIGHT(P1098,(LEN(P1098)-SEARCH("/",P1098)))</f>
        <v>video games</v>
      </c>
      <c r="Y1098">
        <f t="shared" si="38"/>
        <v>6</v>
      </c>
      <c r="Z1098">
        <f t="shared" si="39"/>
        <v>17</v>
      </c>
    </row>
    <row r="1099" spans="1:26" ht="43.2" x14ac:dyDescent="0.3">
      <c r="A1099">
        <v>1875</v>
      </c>
      <c r="B1099" s="3" t="s">
        <v>1876</v>
      </c>
      <c r="C1099" s="3" t="s">
        <v>5985</v>
      </c>
      <c r="D1099">
        <v>10000</v>
      </c>
      <c r="E1099">
        <v>51</v>
      </c>
      <c r="F1099" t="s">
        <v>8221</v>
      </c>
      <c r="G1099" t="s">
        <v>8224</v>
      </c>
      <c r="H1099" t="s">
        <v>8246</v>
      </c>
      <c r="I1099">
        <v>1470519308</v>
      </c>
      <c r="J1099" s="11">
        <f>(((I1099/60)/60)/24)+DATE(1970,1,1)+(-8/24)</f>
        <v>42588.566064814811</v>
      </c>
      <c r="K1099">
        <v>1465335308</v>
      </c>
      <c r="L1099" s="11">
        <f>(((K1099/60)/60)/24)+DATE(1970,1,1)+(-8/24)</f>
        <v>42528.566064814811</v>
      </c>
      <c r="M1099" t="b">
        <v>0</v>
      </c>
      <c r="N1099">
        <v>3</v>
      </c>
      <c r="O1099" t="b">
        <v>0</v>
      </c>
      <c r="P1099" t="s">
        <v>8283</v>
      </c>
      <c r="Q1099" s="6">
        <f>E1099/D1099</f>
        <v>5.1000000000000004E-3</v>
      </c>
      <c r="R1099" s="7">
        <f>IFERROR(E1099/N1099,"N/A")</f>
        <v>17</v>
      </c>
      <c r="S1099" t="str">
        <f>LEFT(P1099,SEARCH("/",P1099,1)-1)</f>
        <v>games</v>
      </c>
      <c r="T1099" t="str">
        <f>RIGHT(P1099,(LEN(P1099)-SEARCH("/",P1099)))</f>
        <v>mobile games</v>
      </c>
      <c r="Y1099">
        <f t="shared" si="38"/>
        <v>6</v>
      </c>
      <c r="Z1099">
        <f t="shared" si="39"/>
        <v>18</v>
      </c>
    </row>
    <row r="1100" spans="1:26" ht="43.2" x14ac:dyDescent="0.3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 s="11">
        <f>(((I1100/60)/60)/24)+DATE(1970,1,1)+(-8/24)</f>
        <v>42825.832638888889</v>
      </c>
      <c r="K1100">
        <v>1487548802</v>
      </c>
      <c r="L1100" s="11">
        <f>(((K1100/60)/60)/24)+DATE(1970,1,1)+(-8/24)</f>
        <v>42785.666689814818</v>
      </c>
      <c r="M1100" t="b">
        <v>0</v>
      </c>
      <c r="N1100">
        <v>3</v>
      </c>
      <c r="O1100" t="b">
        <v>0</v>
      </c>
      <c r="P1100" t="s">
        <v>8290</v>
      </c>
      <c r="Q1100" s="6">
        <f>E1100/D1100</f>
        <v>2.4777777777777777E-2</v>
      </c>
      <c r="R1100" s="7">
        <f>IFERROR(E1100/N1100,"N/A")</f>
        <v>74.333333333333329</v>
      </c>
      <c r="S1100" t="str">
        <f>LEFT(P1100,SEARCH("/",P1100,1)-1)</f>
        <v>publishing</v>
      </c>
      <c r="T1100" t="str">
        <f>RIGHT(P1100,(LEN(P1100)-SEARCH("/",P1100)))</f>
        <v>art books</v>
      </c>
      <c r="Y1100">
        <f t="shared" si="38"/>
        <v>11</v>
      </c>
      <c r="Z1100">
        <f t="shared" si="39"/>
        <v>20</v>
      </c>
    </row>
    <row r="1101" spans="1:26" ht="43.2" x14ac:dyDescent="0.3">
      <c r="A1101">
        <v>586</v>
      </c>
      <c r="B1101" s="3" t="s">
        <v>587</v>
      </c>
      <c r="C1101" s="3" t="s">
        <v>4696</v>
      </c>
      <c r="D1101">
        <v>10000</v>
      </c>
      <c r="E1101">
        <v>56</v>
      </c>
      <c r="F1101" t="s">
        <v>8221</v>
      </c>
      <c r="G1101" t="s">
        <v>8224</v>
      </c>
      <c r="H1101" t="s">
        <v>8246</v>
      </c>
      <c r="I1101">
        <v>1424032207</v>
      </c>
      <c r="J1101" s="11">
        <f>(((I1101/60)/60)/24)+DATE(1970,1,1)+(-8/24)</f>
        <v>42050.520914351851</v>
      </c>
      <c r="K1101">
        <v>1421440207</v>
      </c>
      <c r="L1101" s="11">
        <f>(((K1101/60)/60)/24)+DATE(1970,1,1)+(-8/24)</f>
        <v>42020.520914351851</v>
      </c>
      <c r="M1101" t="b">
        <v>0</v>
      </c>
      <c r="N1101">
        <v>4</v>
      </c>
      <c r="O1101" t="b">
        <v>0</v>
      </c>
      <c r="P1101" t="s">
        <v>8272</v>
      </c>
      <c r="Q1101" s="6">
        <f>E1101/D1101</f>
        <v>5.5999999999999999E-3</v>
      </c>
      <c r="R1101" s="7">
        <f>IFERROR(E1101/N1101,"N/A")</f>
        <v>14</v>
      </c>
      <c r="S1101" t="str">
        <f>LEFT(P1101,SEARCH("/",P1101,1)-1)</f>
        <v>technology</v>
      </c>
      <c r="T1101" t="str">
        <f>RIGHT(P1101,(LEN(P1101)-SEARCH("/",P1101)))</f>
        <v>web</v>
      </c>
      <c r="Y1101">
        <f t="shared" si="38"/>
        <v>11</v>
      </c>
      <c r="Z1101">
        <f t="shared" si="39"/>
        <v>14</v>
      </c>
    </row>
    <row r="1102" spans="1:26" ht="43.2" x14ac:dyDescent="0.3">
      <c r="A1102">
        <v>1082</v>
      </c>
      <c r="B1102" s="3" t="s">
        <v>1083</v>
      </c>
      <c r="C1102" s="3" t="s">
        <v>5192</v>
      </c>
      <c r="D1102">
        <v>10000</v>
      </c>
      <c r="E1102">
        <v>56</v>
      </c>
      <c r="F1102" t="s">
        <v>8221</v>
      </c>
      <c r="G1102" t="s">
        <v>8224</v>
      </c>
      <c r="H1102" t="s">
        <v>8246</v>
      </c>
      <c r="I1102">
        <v>1344635088</v>
      </c>
      <c r="J1102" s="11">
        <f>(((I1102/60)/60)/24)+DATE(1970,1,1)+(-8/24)</f>
        <v>41131.572777777779</v>
      </c>
      <c r="K1102">
        <v>1342043088</v>
      </c>
      <c r="L1102" s="11">
        <f>(((K1102/60)/60)/24)+DATE(1970,1,1)+(-8/24)</f>
        <v>41101.572777777779</v>
      </c>
      <c r="M1102" t="b">
        <v>0</v>
      </c>
      <c r="N1102">
        <v>3</v>
      </c>
      <c r="O1102" t="b">
        <v>0</v>
      </c>
      <c r="P1102" t="s">
        <v>8282</v>
      </c>
      <c r="Q1102" s="6">
        <f>E1102/D1102</f>
        <v>5.5999999999999999E-3</v>
      </c>
      <c r="R1102" s="7">
        <f>IFERROR(E1102/N1102,"N/A")</f>
        <v>18.666666666666668</v>
      </c>
      <c r="S1102" t="str">
        <f>LEFT(P1102,SEARCH("/",P1102,1)-1)</f>
        <v>games</v>
      </c>
      <c r="T1102" t="str">
        <f>RIGHT(P1102,(LEN(P1102)-SEARCH("/",P1102)))</f>
        <v>video games</v>
      </c>
      <c r="Y1102">
        <f t="shared" si="38"/>
        <v>6</v>
      </c>
      <c r="Z1102">
        <f t="shared" si="39"/>
        <v>17</v>
      </c>
    </row>
    <row r="1103" spans="1:26" ht="43.2" x14ac:dyDescent="0.3">
      <c r="A1103">
        <v>1070</v>
      </c>
      <c r="B1103" s="3" t="s">
        <v>1071</v>
      </c>
      <c r="C1103" s="3" t="s">
        <v>5180</v>
      </c>
      <c r="D1103">
        <v>10000</v>
      </c>
      <c r="E1103">
        <v>70</v>
      </c>
      <c r="F1103" t="s">
        <v>8221</v>
      </c>
      <c r="G1103" t="s">
        <v>8224</v>
      </c>
      <c r="H1103" t="s">
        <v>8246</v>
      </c>
      <c r="I1103">
        <v>1349050622</v>
      </c>
      <c r="J1103" s="11">
        <f>(((I1103/60)/60)/24)+DATE(1970,1,1)+(-8/24)</f>
        <v>41182.678495370368</v>
      </c>
      <c r="K1103">
        <v>1347322622</v>
      </c>
      <c r="L1103" s="11">
        <f>(((K1103/60)/60)/24)+DATE(1970,1,1)+(-8/24)</f>
        <v>41162.678495370368</v>
      </c>
      <c r="M1103" t="b">
        <v>0</v>
      </c>
      <c r="N1103">
        <v>2</v>
      </c>
      <c r="O1103" t="b">
        <v>0</v>
      </c>
      <c r="P1103" t="s">
        <v>8282</v>
      </c>
      <c r="Q1103" s="6">
        <f>E1103/D1103</f>
        <v>7.0000000000000001E-3</v>
      </c>
      <c r="R1103" s="7">
        <f>IFERROR(E1103/N1103,"N/A")</f>
        <v>35</v>
      </c>
      <c r="S1103" t="str">
        <f>LEFT(P1103,SEARCH("/",P1103,1)-1)</f>
        <v>games</v>
      </c>
      <c r="T1103" t="str">
        <f>RIGHT(P1103,(LEN(P1103)-SEARCH("/",P1103)))</f>
        <v>video games</v>
      </c>
      <c r="Y1103">
        <f t="shared" si="38"/>
        <v>6</v>
      </c>
      <c r="Z1103">
        <f t="shared" si="39"/>
        <v>17</v>
      </c>
    </row>
    <row r="1104" spans="1:26" ht="43.2" x14ac:dyDescent="0.3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 s="11">
        <f>(((I1104/60)/60)/24)+DATE(1970,1,1)+(-8/24)</f>
        <v>40702.396539351852</v>
      </c>
      <c r="K1104">
        <v>1304962261</v>
      </c>
      <c r="L1104" s="11">
        <f>(((K1104/60)/60)/24)+DATE(1970,1,1)+(-8/24)</f>
        <v>40672.396539351852</v>
      </c>
      <c r="M1104" t="b">
        <v>0</v>
      </c>
      <c r="N1104">
        <v>1</v>
      </c>
      <c r="O1104" t="b">
        <v>0</v>
      </c>
      <c r="P1104" t="s">
        <v>8290</v>
      </c>
      <c r="Q1104" s="6">
        <f>E1104/D1104</f>
        <v>2.5000000000000001E-2</v>
      </c>
      <c r="R1104" s="7">
        <f>IFERROR(E1104/N1104,"N/A")</f>
        <v>100</v>
      </c>
      <c r="S1104" t="str">
        <f>LEFT(P1104,SEARCH("/",P1104,1)-1)</f>
        <v>publishing</v>
      </c>
      <c r="T1104" t="str">
        <f>RIGHT(P1104,(LEN(P1104)-SEARCH("/",P1104)))</f>
        <v>art books</v>
      </c>
      <c r="Y1104">
        <f t="shared" si="38"/>
        <v>11</v>
      </c>
      <c r="Z1104">
        <f t="shared" si="39"/>
        <v>20</v>
      </c>
    </row>
    <row r="1105" spans="1:26" ht="57.6" x14ac:dyDescent="0.3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 s="11">
        <f>(((I1105/60)/60)/24)+DATE(1970,1,1)+(-8/24)</f>
        <v>42219.854201388887</v>
      </c>
      <c r="K1105">
        <v>1436502603</v>
      </c>
      <c r="L1105" s="11">
        <f>(((K1105/60)/60)/24)+DATE(1970,1,1)+(-8/24)</f>
        <v>42194.854201388887</v>
      </c>
      <c r="M1105" t="b">
        <v>0</v>
      </c>
      <c r="N1105">
        <v>2</v>
      </c>
      <c r="O1105" t="b">
        <v>0</v>
      </c>
      <c r="P1105" t="s">
        <v>8272</v>
      </c>
      <c r="Q1105" s="6">
        <f>E1105/D1105</f>
        <v>2.5000000000000001E-2</v>
      </c>
      <c r="R1105" s="7">
        <f>IFERROR(E1105/N1105,"N/A")</f>
        <v>37.5</v>
      </c>
      <c r="S1105" t="str">
        <f>LEFT(P1105,SEARCH("/",P1105,1)-1)</f>
        <v>technology</v>
      </c>
      <c r="T1105" t="str">
        <f>RIGHT(P1105,(LEN(P1105)-SEARCH("/",P1105)))</f>
        <v>web</v>
      </c>
      <c r="Y1105">
        <f t="shared" si="38"/>
        <v>11</v>
      </c>
      <c r="Z1105">
        <f t="shared" si="39"/>
        <v>14</v>
      </c>
    </row>
    <row r="1106" spans="1:26" ht="43.2" x14ac:dyDescent="0.3">
      <c r="A1106">
        <v>466</v>
      </c>
      <c r="B1106" s="3" t="s">
        <v>467</v>
      </c>
      <c r="C1106" s="3" t="s">
        <v>4576</v>
      </c>
      <c r="D1106">
        <v>10000</v>
      </c>
      <c r="E1106">
        <v>76</v>
      </c>
      <c r="F1106" t="s">
        <v>8221</v>
      </c>
      <c r="G1106" t="s">
        <v>8224</v>
      </c>
      <c r="H1106" t="s">
        <v>8246</v>
      </c>
      <c r="I1106">
        <v>1347057464</v>
      </c>
      <c r="J1106" s="11">
        <f>(((I1106/60)/60)/24)+DATE(1970,1,1)+(-8/24)</f>
        <v>41159.609537037039</v>
      </c>
      <c r="K1106">
        <v>1344465464</v>
      </c>
      <c r="L1106" s="11">
        <f>(((K1106/60)/60)/24)+DATE(1970,1,1)+(-8/24)</f>
        <v>41129.609537037039</v>
      </c>
      <c r="M1106" t="b">
        <v>0</v>
      </c>
      <c r="N1106">
        <v>5</v>
      </c>
      <c r="O1106" t="b">
        <v>0</v>
      </c>
      <c r="P1106" t="s">
        <v>8270</v>
      </c>
      <c r="Q1106" s="6">
        <f>E1106/D1106</f>
        <v>7.6E-3</v>
      </c>
      <c r="R1106" s="7">
        <f>IFERROR(E1106/N1106,"N/A")</f>
        <v>15.2</v>
      </c>
      <c r="S1106" t="str">
        <f>LEFT(P1106,SEARCH("/",P1106,1)-1)</f>
        <v>film &amp; video</v>
      </c>
      <c r="T1106" t="str">
        <f>RIGHT(P1106,(LEN(P1106)-SEARCH("/",P1106)))</f>
        <v>animation</v>
      </c>
      <c r="Y1106">
        <f t="shared" si="38"/>
        <v>13</v>
      </c>
      <c r="Z1106">
        <f t="shared" si="39"/>
        <v>22</v>
      </c>
    </row>
    <row r="1107" spans="1:26" ht="43.2" x14ac:dyDescent="0.3">
      <c r="A1107">
        <v>1436</v>
      </c>
      <c r="B1107" s="3" t="s">
        <v>1437</v>
      </c>
      <c r="C1107" s="3" t="s">
        <v>5546</v>
      </c>
      <c r="D1107">
        <v>10000</v>
      </c>
      <c r="E1107">
        <v>77</v>
      </c>
      <c r="F1107" t="s">
        <v>8221</v>
      </c>
      <c r="G1107" t="s">
        <v>8236</v>
      </c>
      <c r="H1107" t="s">
        <v>8249</v>
      </c>
      <c r="I1107">
        <v>1456043057</v>
      </c>
      <c r="J1107" s="11">
        <f>(((I1107/60)/60)/24)+DATE(1970,1,1)+(-8/24)</f>
        <v>42421.016863425924</v>
      </c>
      <c r="K1107">
        <v>1453451057</v>
      </c>
      <c r="L1107" s="11">
        <f>(((K1107/60)/60)/24)+DATE(1970,1,1)+(-8/24)</f>
        <v>42391.016863425924</v>
      </c>
      <c r="M1107" t="b">
        <v>0</v>
      </c>
      <c r="N1107">
        <v>2</v>
      </c>
      <c r="O1107" t="b">
        <v>0</v>
      </c>
      <c r="P1107" t="s">
        <v>8287</v>
      </c>
      <c r="Q1107" s="6">
        <f>E1107/D1107</f>
        <v>7.7000000000000002E-3</v>
      </c>
      <c r="R1107" s="7">
        <f>IFERROR(E1107/N1107,"N/A")</f>
        <v>38.5</v>
      </c>
      <c r="S1107" t="str">
        <f>LEFT(P1107,SEARCH("/",P1107,1)-1)</f>
        <v>publishing</v>
      </c>
      <c r="T1107" t="str">
        <f>RIGHT(P1107,(LEN(P1107)-SEARCH("/",P1107)))</f>
        <v>translations</v>
      </c>
      <c r="Y1107">
        <f t="shared" si="38"/>
        <v>11</v>
      </c>
      <c r="Z1107">
        <f t="shared" si="39"/>
        <v>23</v>
      </c>
    </row>
    <row r="1108" spans="1:26" ht="43.2" x14ac:dyDescent="0.3">
      <c r="A1108">
        <v>454</v>
      </c>
      <c r="B1108" s="3" t="s">
        <v>455</v>
      </c>
      <c r="C1108" s="3" t="s">
        <v>4564</v>
      </c>
      <c r="D1108">
        <v>10000</v>
      </c>
      <c r="E1108">
        <v>82</v>
      </c>
      <c r="F1108" t="s">
        <v>8221</v>
      </c>
      <c r="G1108" t="s">
        <v>8224</v>
      </c>
      <c r="H1108" t="s">
        <v>8246</v>
      </c>
      <c r="I1108">
        <v>1417007640</v>
      </c>
      <c r="J1108" s="11">
        <f>(((I1108/60)/60)/24)+DATE(1970,1,1)+(-8/24)</f>
        <v>41969.218055555553</v>
      </c>
      <c r="K1108">
        <v>1414343571</v>
      </c>
      <c r="L1108" s="11">
        <f>(((K1108/60)/60)/24)+DATE(1970,1,1)+(-8/24)</f>
        <v>41938.383923611109</v>
      </c>
      <c r="M1108" t="b">
        <v>0</v>
      </c>
      <c r="N1108">
        <v>5</v>
      </c>
      <c r="O1108" t="b">
        <v>0</v>
      </c>
      <c r="P1108" t="s">
        <v>8270</v>
      </c>
      <c r="Q1108" s="6">
        <f>E1108/D1108</f>
        <v>8.2000000000000007E-3</v>
      </c>
      <c r="R1108" s="7">
        <f>IFERROR(E1108/N1108,"N/A")</f>
        <v>16.399999999999999</v>
      </c>
      <c r="S1108" t="str">
        <f>LEFT(P1108,SEARCH("/",P1108,1)-1)</f>
        <v>film &amp; video</v>
      </c>
      <c r="T1108" t="str">
        <f>RIGHT(P1108,(LEN(P1108)-SEARCH("/",P1108)))</f>
        <v>animation</v>
      </c>
      <c r="Y1108">
        <f t="shared" si="38"/>
        <v>13</v>
      </c>
      <c r="Z1108">
        <f t="shared" si="39"/>
        <v>22</v>
      </c>
    </row>
    <row r="1109" spans="1:26" ht="43.2" x14ac:dyDescent="0.3">
      <c r="A1109">
        <v>2160</v>
      </c>
      <c r="B1109" s="3" t="s">
        <v>2161</v>
      </c>
      <c r="C1109" s="3" t="s">
        <v>6270</v>
      </c>
      <c r="D1109">
        <v>10000</v>
      </c>
      <c r="E1109">
        <v>85</v>
      </c>
      <c r="F1109" t="s">
        <v>8221</v>
      </c>
      <c r="G1109" t="s">
        <v>8224</v>
      </c>
      <c r="H1109" t="s">
        <v>8246</v>
      </c>
      <c r="I1109">
        <v>1337447105</v>
      </c>
      <c r="J1109" s="11">
        <f>(((I1109/60)/60)/24)+DATE(1970,1,1)+(-8/24)</f>
        <v>41048.378530092588</v>
      </c>
      <c r="K1109">
        <v>1334855105</v>
      </c>
      <c r="L1109" s="11">
        <f>(((K1109/60)/60)/24)+DATE(1970,1,1)+(-8/24)</f>
        <v>41018.378530092588</v>
      </c>
      <c r="M1109" t="b">
        <v>0</v>
      </c>
      <c r="N1109">
        <v>16</v>
      </c>
      <c r="O1109" t="b">
        <v>0</v>
      </c>
      <c r="P1109" t="s">
        <v>8282</v>
      </c>
      <c r="Q1109" s="6">
        <f>E1109/D1109</f>
        <v>8.5000000000000006E-3</v>
      </c>
      <c r="R1109" s="7">
        <f>IFERROR(E1109/N1109,"N/A")</f>
        <v>5.3125</v>
      </c>
      <c r="S1109" t="str">
        <f>LEFT(P1109,SEARCH("/",P1109,1)-1)</f>
        <v>games</v>
      </c>
      <c r="T1109" t="str">
        <f>RIGHT(P1109,(LEN(P1109)-SEARCH("/",P1109)))</f>
        <v>video games</v>
      </c>
      <c r="Y1109">
        <f t="shared" si="38"/>
        <v>6</v>
      </c>
      <c r="Z1109">
        <f t="shared" si="39"/>
        <v>17</v>
      </c>
    </row>
    <row r="1110" spans="1:26" ht="43.2" x14ac:dyDescent="0.3">
      <c r="A1110">
        <v>661</v>
      </c>
      <c r="B1110" s="3" t="s">
        <v>662</v>
      </c>
      <c r="C1110" s="3" t="s">
        <v>4771</v>
      </c>
      <c r="D1110">
        <v>10000</v>
      </c>
      <c r="E1110">
        <v>95</v>
      </c>
      <c r="F1110" t="s">
        <v>8221</v>
      </c>
      <c r="G1110" t="s">
        <v>8224</v>
      </c>
      <c r="H1110" t="s">
        <v>8246</v>
      </c>
      <c r="I1110">
        <v>1477236559</v>
      </c>
      <c r="J1110" s="11">
        <f>(((I1110/60)/60)/24)+DATE(1970,1,1)+(-8/24)</f>
        <v>42666.312025462961</v>
      </c>
      <c r="K1110">
        <v>1474644559</v>
      </c>
      <c r="L1110" s="11">
        <f>(((K1110/60)/60)/24)+DATE(1970,1,1)+(-8/24)</f>
        <v>42636.312025462961</v>
      </c>
      <c r="M1110" t="b">
        <v>0</v>
      </c>
      <c r="N1110">
        <v>9</v>
      </c>
      <c r="O1110" t="b">
        <v>0</v>
      </c>
      <c r="P1110" t="s">
        <v>8273</v>
      </c>
      <c r="Q1110" s="6">
        <f>E1110/D1110</f>
        <v>9.4999999999999998E-3</v>
      </c>
      <c r="R1110" s="7">
        <f>IFERROR(E1110/N1110,"N/A")</f>
        <v>10.555555555555555</v>
      </c>
      <c r="S1110" t="str">
        <f>LEFT(P1110,SEARCH("/",P1110,1)-1)</f>
        <v>technology</v>
      </c>
      <c r="T1110" t="str">
        <f>RIGHT(P1110,(LEN(P1110)-SEARCH("/",P1110)))</f>
        <v>wearables</v>
      </c>
      <c r="Y1110">
        <f t="shared" si="38"/>
        <v>11</v>
      </c>
      <c r="Z1110">
        <f t="shared" si="39"/>
        <v>20</v>
      </c>
    </row>
    <row r="1111" spans="1:26" ht="43.2" x14ac:dyDescent="0.3">
      <c r="A1111">
        <v>2944</v>
      </c>
      <c r="B1111" s="3" t="s">
        <v>2944</v>
      </c>
      <c r="C1111" s="3" t="s">
        <v>7054</v>
      </c>
      <c r="D1111">
        <v>10000</v>
      </c>
      <c r="E1111">
        <v>100</v>
      </c>
      <c r="F1111" t="s">
        <v>8221</v>
      </c>
      <c r="G1111" t="s">
        <v>8224</v>
      </c>
      <c r="H1111" t="s">
        <v>8246</v>
      </c>
      <c r="I1111">
        <v>1433714198</v>
      </c>
      <c r="J1111" s="11">
        <f>(((I1111/60)/60)/24)+DATE(1970,1,1)+(-8/24)</f>
        <v>42162.580995370365</v>
      </c>
      <c r="K1111">
        <v>1431122198</v>
      </c>
      <c r="L1111" s="11">
        <f>(((K1111/60)/60)/24)+DATE(1970,1,1)+(-8/24)</f>
        <v>42132.580995370365</v>
      </c>
      <c r="M1111" t="b">
        <v>0</v>
      </c>
      <c r="N1111">
        <v>1</v>
      </c>
      <c r="O1111" t="b">
        <v>0</v>
      </c>
      <c r="P1111" t="s">
        <v>8303</v>
      </c>
      <c r="Q1111" s="6">
        <f>E1111/D1111</f>
        <v>0.01</v>
      </c>
      <c r="R1111" s="7">
        <f>IFERROR(E1111/N1111,"N/A")</f>
        <v>100</v>
      </c>
      <c r="S1111" t="str">
        <f>LEFT(P1111,SEARCH("/",P1111,1)-1)</f>
        <v>theater</v>
      </c>
      <c r="T1111" t="str">
        <f>RIGHT(P1111,(LEN(P1111)-SEARCH("/",P1111)))</f>
        <v>spaces</v>
      </c>
      <c r="Y1111">
        <f t="shared" si="38"/>
        <v>8</v>
      </c>
      <c r="Z1111">
        <f t="shared" si="39"/>
        <v>14</v>
      </c>
    </row>
    <row r="1112" spans="1:26" ht="43.2" x14ac:dyDescent="0.3">
      <c r="A1112">
        <v>3192</v>
      </c>
      <c r="B1112" s="3" t="s">
        <v>3192</v>
      </c>
      <c r="C1112" s="3" t="s">
        <v>7302</v>
      </c>
      <c r="D1112">
        <v>10000</v>
      </c>
      <c r="E1112">
        <v>102</v>
      </c>
      <c r="F1112" t="s">
        <v>8221</v>
      </c>
      <c r="G1112" t="s">
        <v>8225</v>
      </c>
      <c r="H1112" t="s">
        <v>8247</v>
      </c>
      <c r="I1112">
        <v>1425160800</v>
      </c>
      <c r="J1112" s="11">
        <f>(((I1112/60)/60)/24)+DATE(1970,1,1)+(-8/24)</f>
        <v>42063.583333333336</v>
      </c>
      <c r="K1112">
        <v>1421274859</v>
      </c>
      <c r="L1112" s="11">
        <f>(((K1112/60)/60)/24)+DATE(1970,1,1)+(-8/24)</f>
        <v>42018.607164351844</v>
      </c>
      <c r="M1112" t="b">
        <v>0</v>
      </c>
      <c r="N1112">
        <v>8</v>
      </c>
      <c r="O1112" t="b">
        <v>0</v>
      </c>
      <c r="P1112" t="s">
        <v>8305</v>
      </c>
      <c r="Q1112" s="6">
        <f>E1112/D1112</f>
        <v>1.0200000000000001E-2</v>
      </c>
      <c r="R1112" s="7">
        <f>IFERROR(E1112/N1112,"N/A")</f>
        <v>12.75</v>
      </c>
      <c r="S1112" t="str">
        <f>LEFT(P1112,SEARCH("/",P1112,1)-1)</f>
        <v>theater</v>
      </c>
      <c r="T1112" t="str">
        <f>RIGHT(P1112,(LEN(P1112)-SEARCH("/",P1112)))</f>
        <v>musical</v>
      </c>
      <c r="Y1112">
        <f t="shared" si="38"/>
        <v>8</v>
      </c>
      <c r="Z1112">
        <f t="shared" si="39"/>
        <v>15</v>
      </c>
    </row>
    <row r="1113" spans="1:26" ht="43.2" x14ac:dyDescent="0.3">
      <c r="A1113">
        <v>4017</v>
      </c>
      <c r="B1113" s="3" t="s">
        <v>4013</v>
      </c>
      <c r="C1113" s="3" t="s">
        <v>8122</v>
      </c>
      <c r="D1113">
        <v>10000</v>
      </c>
      <c r="E1113">
        <v>105</v>
      </c>
      <c r="F1113" t="s">
        <v>8221</v>
      </c>
      <c r="G1113" t="s">
        <v>8224</v>
      </c>
      <c r="H1113" t="s">
        <v>8246</v>
      </c>
      <c r="I1113">
        <v>1409846874</v>
      </c>
      <c r="J1113" s="11">
        <f>(((I1113/60)/60)/24)+DATE(1970,1,1)+(-8/24)</f>
        <v>41886.338819444441</v>
      </c>
      <c r="K1113">
        <v>1407254874</v>
      </c>
      <c r="L1113" s="11">
        <f>(((K1113/60)/60)/24)+DATE(1970,1,1)+(-8/24)</f>
        <v>41856.338819444441</v>
      </c>
      <c r="M1113" t="b">
        <v>0</v>
      </c>
      <c r="N1113">
        <v>2</v>
      </c>
      <c r="O1113" t="b">
        <v>0</v>
      </c>
      <c r="P1113" t="s">
        <v>8271</v>
      </c>
      <c r="Q1113" s="6">
        <f>E1113/D1113</f>
        <v>1.0500000000000001E-2</v>
      </c>
      <c r="R1113" s="7">
        <f>IFERROR(E1113/N1113,"N/A")</f>
        <v>52.5</v>
      </c>
      <c r="S1113" t="str">
        <f>LEFT(P1113,SEARCH("/",P1113,1)-1)</f>
        <v>theater</v>
      </c>
      <c r="T1113" t="str">
        <f>RIGHT(P1113,(LEN(P1113)-SEARCH("/",P1113)))</f>
        <v>plays</v>
      </c>
      <c r="Y1113">
        <f t="shared" si="38"/>
        <v>8</v>
      </c>
      <c r="Z1113">
        <f t="shared" si="39"/>
        <v>13</v>
      </c>
    </row>
    <row r="1114" spans="1:26" ht="28.8" x14ac:dyDescent="0.3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 s="11">
        <f>(((I1114/60)/60)/24)+DATE(1970,1,1)+(-8/24)</f>
        <v>42239.02439814814</v>
      </c>
      <c r="K1114">
        <v>1436430908</v>
      </c>
      <c r="L1114" s="11">
        <f>(((K1114/60)/60)/24)+DATE(1970,1,1)+(-8/24)</f>
        <v>42194.02439814814</v>
      </c>
      <c r="M1114" t="b">
        <v>0</v>
      </c>
      <c r="N1114">
        <v>8</v>
      </c>
      <c r="O1114" t="b">
        <v>0</v>
      </c>
      <c r="P1114" t="s">
        <v>8272</v>
      </c>
      <c r="Q1114" s="6">
        <f>E1114/D1114</f>
        <v>2.6200000000000001E-2</v>
      </c>
      <c r="R1114" s="7">
        <f>IFERROR(E1114/N1114,"N/A")</f>
        <v>16.375</v>
      </c>
      <c r="S1114" t="str">
        <f>LEFT(P1114,SEARCH("/",P1114,1)-1)</f>
        <v>technology</v>
      </c>
      <c r="T1114" t="str">
        <f>RIGHT(P1114,(LEN(P1114)-SEARCH("/",P1114)))</f>
        <v>web</v>
      </c>
      <c r="Y1114">
        <f t="shared" si="38"/>
        <v>11</v>
      </c>
      <c r="Z1114">
        <f t="shared" si="39"/>
        <v>14</v>
      </c>
    </row>
    <row r="1115" spans="1:26" ht="43.2" x14ac:dyDescent="0.3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 s="11">
        <f>(((I1115/60)/60)/24)+DATE(1970,1,1)+(-8/24)</f>
        <v>41874.541087962964</v>
      </c>
      <c r="K1115">
        <v>1406235550</v>
      </c>
      <c r="L1115" s="11">
        <f>(((K1115/60)/60)/24)+DATE(1970,1,1)+(-8/24)</f>
        <v>41844.541087962964</v>
      </c>
      <c r="M1115" t="b">
        <v>0</v>
      </c>
      <c r="N1115">
        <v>8</v>
      </c>
      <c r="O1115" t="b">
        <v>0</v>
      </c>
      <c r="P1115" t="s">
        <v>8281</v>
      </c>
      <c r="Q1115" s="6">
        <f>E1115/D1115</f>
        <v>2.6599999999999999E-2</v>
      </c>
      <c r="R1115" s="7">
        <f>IFERROR(E1115/N1115,"N/A")</f>
        <v>33.25</v>
      </c>
      <c r="S1115" t="str">
        <f>LEFT(P1115,SEARCH("/",P1115,1)-1)</f>
        <v>journalism</v>
      </c>
      <c r="T1115" t="str">
        <f>RIGHT(P1115,(LEN(P1115)-SEARCH("/",P1115)))</f>
        <v>audio</v>
      </c>
      <c r="Y1115">
        <f t="shared" si="38"/>
        <v>11</v>
      </c>
      <c r="Z1115">
        <f t="shared" si="39"/>
        <v>16</v>
      </c>
    </row>
    <row r="1116" spans="1:26" ht="72" x14ac:dyDescent="0.3">
      <c r="A1116">
        <v>984</v>
      </c>
      <c r="B1116" s="3" t="s">
        <v>985</v>
      </c>
      <c r="C1116" s="3" t="s">
        <v>5094</v>
      </c>
      <c r="D1116">
        <v>10000</v>
      </c>
      <c r="E1116">
        <v>106</v>
      </c>
      <c r="F1116" t="s">
        <v>8221</v>
      </c>
      <c r="G1116" t="s">
        <v>8224</v>
      </c>
      <c r="H1116" t="s">
        <v>8246</v>
      </c>
      <c r="I1116">
        <v>1427507208</v>
      </c>
      <c r="J1116" s="11">
        <f>(((I1116/60)/60)/24)+DATE(1970,1,1)+(-8/24)</f>
        <v>42090.740833333337</v>
      </c>
      <c r="K1116">
        <v>1424918808</v>
      </c>
      <c r="L1116" s="11">
        <f>(((K1116/60)/60)/24)+DATE(1970,1,1)+(-8/24)</f>
        <v>42060.782499999994</v>
      </c>
      <c r="M1116" t="b">
        <v>0</v>
      </c>
      <c r="N1116">
        <v>3</v>
      </c>
      <c r="O1116" t="b">
        <v>0</v>
      </c>
      <c r="P1116" t="s">
        <v>8273</v>
      </c>
      <c r="Q1116" s="6">
        <f>E1116/D1116</f>
        <v>1.06E-2</v>
      </c>
      <c r="R1116" s="7">
        <f>IFERROR(E1116/N1116,"N/A")</f>
        <v>35.333333333333336</v>
      </c>
      <c r="S1116" t="str">
        <f>LEFT(P1116,SEARCH("/",P1116,1)-1)</f>
        <v>technology</v>
      </c>
      <c r="T1116" t="str">
        <f>RIGHT(P1116,(LEN(P1116)-SEARCH("/",P1116)))</f>
        <v>wearables</v>
      </c>
      <c r="Y1116">
        <f t="shared" si="38"/>
        <v>11</v>
      </c>
      <c r="Z1116">
        <f t="shared" si="39"/>
        <v>20</v>
      </c>
    </row>
    <row r="1117" spans="1:26" ht="43.2" x14ac:dyDescent="0.3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 s="11">
        <f>(((I1117/60)/60)/24)+DATE(1970,1,1)+(-8/24)</f>
        <v>42158.214062499996</v>
      </c>
      <c r="K1117">
        <v>1429621695</v>
      </c>
      <c r="L1117" s="11">
        <f>(((K1117/60)/60)/24)+DATE(1970,1,1)+(-8/24)</f>
        <v>42115.214062499996</v>
      </c>
      <c r="M1117" t="b">
        <v>0</v>
      </c>
      <c r="N1117">
        <v>3</v>
      </c>
      <c r="O1117" t="b">
        <v>0</v>
      </c>
      <c r="P1117" t="s">
        <v>8267</v>
      </c>
      <c r="Q1117" s="6">
        <f>E1117/D1117</f>
        <v>2.6666666666666668E-2</v>
      </c>
      <c r="R1117" s="7">
        <f>IFERROR(E1117/N1117,"N/A")</f>
        <v>13.333333333333334</v>
      </c>
      <c r="S1117" t="str">
        <f>LEFT(P1117,SEARCH("/",P1117,1)-1)</f>
        <v>film &amp; video</v>
      </c>
      <c r="T1117" t="str">
        <f>RIGHT(P1117,(LEN(P1117)-SEARCH("/",P1117)))</f>
        <v>science fiction</v>
      </c>
      <c r="Y1117">
        <f t="shared" si="38"/>
        <v>13</v>
      </c>
      <c r="Z1117">
        <f t="shared" si="39"/>
        <v>28</v>
      </c>
    </row>
    <row r="1118" spans="1:26" ht="28.8" x14ac:dyDescent="0.3">
      <c r="A1118">
        <v>2749</v>
      </c>
      <c r="B1118" s="3" t="s">
        <v>2749</v>
      </c>
      <c r="C1118" s="3" t="s">
        <v>6859</v>
      </c>
      <c r="D1118">
        <v>10000</v>
      </c>
      <c r="E1118">
        <v>110</v>
      </c>
      <c r="F1118" t="s">
        <v>8221</v>
      </c>
      <c r="G1118" t="s">
        <v>8224</v>
      </c>
      <c r="H1118" t="s">
        <v>8246</v>
      </c>
      <c r="I1118">
        <v>1428171037</v>
      </c>
      <c r="J1118" s="11">
        <f>(((I1118/60)/60)/24)+DATE(1970,1,1)+(-8/24)</f>
        <v>42098.424039351848</v>
      </c>
      <c r="K1118">
        <v>1425582637</v>
      </c>
      <c r="L1118" s="11">
        <f>(((K1118/60)/60)/24)+DATE(1970,1,1)+(-8/24)</f>
        <v>42068.46570601852</v>
      </c>
      <c r="M1118" t="b">
        <v>0</v>
      </c>
      <c r="N1118">
        <v>2</v>
      </c>
      <c r="O1118" t="b">
        <v>0</v>
      </c>
      <c r="P1118" t="s">
        <v>8304</v>
      </c>
      <c r="Q1118" s="6">
        <f>E1118/D1118</f>
        <v>1.0999999999999999E-2</v>
      </c>
      <c r="R1118" s="7">
        <f>IFERROR(E1118/N1118,"N/A")</f>
        <v>55</v>
      </c>
      <c r="S1118" t="str">
        <f>LEFT(P1118,SEARCH("/",P1118,1)-1)</f>
        <v>publishing</v>
      </c>
      <c r="T1118" t="str">
        <f>RIGHT(P1118,(LEN(P1118)-SEARCH("/",P1118)))</f>
        <v>children's books</v>
      </c>
      <c r="Y1118">
        <f t="shared" si="38"/>
        <v>11</v>
      </c>
      <c r="Z1118">
        <f t="shared" si="39"/>
        <v>27</v>
      </c>
    </row>
    <row r="1119" spans="1:26" ht="43.2" x14ac:dyDescent="0.3">
      <c r="A1119">
        <v>3899</v>
      </c>
      <c r="B1119" s="3" t="s">
        <v>3896</v>
      </c>
      <c r="C1119" s="3" t="s">
        <v>8007</v>
      </c>
      <c r="D1119">
        <v>10000</v>
      </c>
      <c r="E1119">
        <v>125</v>
      </c>
      <c r="F1119" t="s">
        <v>8221</v>
      </c>
      <c r="G1119" t="s">
        <v>8224</v>
      </c>
      <c r="H1119" t="s">
        <v>8246</v>
      </c>
      <c r="I1119">
        <v>1407868561</v>
      </c>
      <c r="J1119" s="11">
        <f>(((I1119/60)/60)/24)+DATE(1970,1,1)+(-8/24)</f>
        <v>41863.441678240735</v>
      </c>
      <c r="K1119">
        <v>1406140561</v>
      </c>
      <c r="L1119" s="11">
        <f>(((K1119/60)/60)/24)+DATE(1970,1,1)+(-8/24)</f>
        <v>41843.441678240735</v>
      </c>
      <c r="M1119" t="b">
        <v>0</v>
      </c>
      <c r="N1119">
        <v>2</v>
      </c>
      <c r="O1119" t="b">
        <v>0</v>
      </c>
      <c r="P1119" t="s">
        <v>8271</v>
      </c>
      <c r="Q1119" s="6">
        <f>E1119/D1119</f>
        <v>1.2500000000000001E-2</v>
      </c>
      <c r="R1119" s="7">
        <f>IFERROR(E1119/N1119,"N/A")</f>
        <v>62.5</v>
      </c>
      <c r="S1119" t="str">
        <f>LEFT(P1119,SEARCH("/",P1119,1)-1)</f>
        <v>theater</v>
      </c>
      <c r="T1119" t="str">
        <f>RIGHT(P1119,(LEN(P1119)-SEARCH("/",P1119)))</f>
        <v>plays</v>
      </c>
      <c r="Y1119">
        <f t="shared" si="38"/>
        <v>8</v>
      </c>
      <c r="Z1119">
        <f t="shared" si="39"/>
        <v>13</v>
      </c>
    </row>
    <row r="1120" spans="1:26" ht="28.8" x14ac:dyDescent="0.3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 s="11">
        <f>(((I1120/60)/60)/24)+DATE(1970,1,1)+(-8/24)</f>
        <v>42333.586747685178</v>
      </c>
      <c r="K1120">
        <v>1445893495</v>
      </c>
      <c r="L1120" s="11">
        <f>(((K1120/60)/60)/24)+DATE(1970,1,1)+(-8/24)</f>
        <v>42303.545081018521</v>
      </c>
      <c r="M1120" t="b">
        <v>0</v>
      </c>
      <c r="N1120">
        <v>6</v>
      </c>
      <c r="O1120" t="b">
        <v>0</v>
      </c>
      <c r="P1120" t="s">
        <v>8273</v>
      </c>
      <c r="Q1120" s="6">
        <f>E1120/D1120</f>
        <v>2.6666666666666668E-2</v>
      </c>
      <c r="R1120" s="7">
        <f>IFERROR(E1120/N1120,"N/A")</f>
        <v>40</v>
      </c>
      <c r="S1120" t="str">
        <f>LEFT(P1120,SEARCH("/",P1120,1)-1)</f>
        <v>technology</v>
      </c>
      <c r="T1120" t="str">
        <f>RIGHT(P1120,(LEN(P1120)-SEARCH("/",P1120)))</f>
        <v>wearables</v>
      </c>
      <c r="Y1120">
        <f t="shared" si="38"/>
        <v>11</v>
      </c>
      <c r="Z1120">
        <f t="shared" si="39"/>
        <v>20</v>
      </c>
    </row>
    <row r="1121" spans="1:26" ht="28.8" x14ac:dyDescent="0.3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 s="11">
        <f>(((I1121/60)/60)/24)+DATE(1970,1,1)+(-8/24)</f>
        <v>42823.405671296299</v>
      </c>
      <c r="K1121">
        <v>1485629050</v>
      </c>
      <c r="L1121" s="11">
        <f>(((K1121/60)/60)/24)+DATE(1970,1,1)+(-8/24)</f>
        <v>42763.447337962956</v>
      </c>
      <c r="M1121" t="b">
        <v>0</v>
      </c>
      <c r="N1121">
        <v>3</v>
      </c>
      <c r="O1121" t="b">
        <v>0</v>
      </c>
      <c r="P1121" t="s">
        <v>8305</v>
      </c>
      <c r="Q1121" s="6">
        <f>E1121/D1121</f>
        <v>2.6666666666666668E-2</v>
      </c>
      <c r="R1121" s="7">
        <f>IFERROR(E1121/N1121,"N/A")</f>
        <v>13.333333333333334</v>
      </c>
      <c r="S1121" t="str">
        <f>LEFT(P1121,SEARCH("/",P1121,1)-1)</f>
        <v>theater</v>
      </c>
      <c r="T1121" t="str">
        <f>RIGHT(P1121,(LEN(P1121)-SEARCH("/",P1121)))</f>
        <v>musical</v>
      </c>
      <c r="Y1121">
        <f t="shared" si="38"/>
        <v>8</v>
      </c>
      <c r="Z1121">
        <f t="shared" si="39"/>
        <v>15</v>
      </c>
    </row>
    <row r="1122" spans="1:26" ht="43.2" x14ac:dyDescent="0.3">
      <c r="A1122">
        <v>426</v>
      </c>
      <c r="B1122" s="3" t="s">
        <v>427</v>
      </c>
      <c r="C1122" s="3" t="s">
        <v>4536</v>
      </c>
      <c r="D1122">
        <v>10000</v>
      </c>
      <c r="E1122">
        <v>133</v>
      </c>
      <c r="F1122" t="s">
        <v>8221</v>
      </c>
      <c r="G1122" t="s">
        <v>8224</v>
      </c>
      <c r="H1122" t="s">
        <v>8246</v>
      </c>
      <c r="I1122">
        <v>1456851914</v>
      </c>
      <c r="J1122" s="11">
        <f>(((I1122/60)/60)/24)+DATE(1970,1,1)+(-8/24)</f>
        <v>42430.378634259258</v>
      </c>
      <c r="K1122">
        <v>1454259914</v>
      </c>
      <c r="L1122" s="11">
        <f>(((K1122/60)/60)/24)+DATE(1970,1,1)+(-8/24)</f>
        <v>42400.378634259258</v>
      </c>
      <c r="M1122" t="b">
        <v>0</v>
      </c>
      <c r="N1122">
        <v>8</v>
      </c>
      <c r="O1122" t="b">
        <v>0</v>
      </c>
      <c r="P1122" t="s">
        <v>8270</v>
      </c>
      <c r="Q1122" s="6">
        <f>E1122/D1122</f>
        <v>1.3299999999999999E-2</v>
      </c>
      <c r="R1122" s="7">
        <f>IFERROR(E1122/N1122,"N/A")</f>
        <v>16.625</v>
      </c>
      <c r="S1122" t="str">
        <f>LEFT(P1122,SEARCH("/",P1122,1)-1)</f>
        <v>film &amp; video</v>
      </c>
      <c r="T1122" t="str">
        <f>RIGHT(P1122,(LEN(P1122)-SEARCH("/",P1122)))</f>
        <v>animation</v>
      </c>
      <c r="Y1122">
        <f t="shared" si="38"/>
        <v>13</v>
      </c>
      <c r="Z1122">
        <f t="shared" si="39"/>
        <v>22</v>
      </c>
    </row>
    <row r="1123" spans="1:26" ht="43.2" x14ac:dyDescent="0.3">
      <c r="A1123">
        <v>1157</v>
      </c>
      <c r="B1123" s="3" t="s">
        <v>1158</v>
      </c>
      <c r="C1123" s="3" t="s">
        <v>5267</v>
      </c>
      <c r="D1123">
        <v>10000</v>
      </c>
      <c r="E1123">
        <v>151</v>
      </c>
      <c r="F1123" t="s">
        <v>8221</v>
      </c>
      <c r="G1123" t="s">
        <v>8224</v>
      </c>
      <c r="H1123" t="s">
        <v>8246</v>
      </c>
      <c r="I1123">
        <v>1417795480</v>
      </c>
      <c r="J1123" s="11">
        <f>(((I1123/60)/60)/24)+DATE(1970,1,1)+(-8/24)</f>
        <v>41978.336574074077</v>
      </c>
      <c r="K1123">
        <v>1412607880</v>
      </c>
      <c r="L1123" s="11">
        <f>(((K1123/60)/60)/24)+DATE(1970,1,1)+(-8/24)</f>
        <v>41918.294907407406</v>
      </c>
      <c r="M1123" t="b">
        <v>0</v>
      </c>
      <c r="N1123">
        <v>3</v>
      </c>
      <c r="O1123" t="b">
        <v>0</v>
      </c>
      <c r="P1123" t="s">
        <v>8284</v>
      </c>
      <c r="Q1123" s="6">
        <f>E1123/D1123</f>
        <v>1.5100000000000001E-2</v>
      </c>
      <c r="R1123" s="7">
        <f>IFERROR(E1123/N1123,"N/A")</f>
        <v>50.333333333333336</v>
      </c>
      <c r="S1123" t="str">
        <f>LEFT(P1123,SEARCH("/",P1123,1)-1)</f>
        <v>food</v>
      </c>
      <c r="T1123" t="str">
        <f>RIGHT(P1123,(LEN(P1123)-SEARCH("/",P1123)))</f>
        <v>food trucks</v>
      </c>
      <c r="Y1123">
        <f t="shared" si="38"/>
        <v>5</v>
      </c>
      <c r="Z1123">
        <f t="shared" si="39"/>
        <v>16</v>
      </c>
    </row>
    <row r="1124" spans="1:26" ht="43.2" x14ac:dyDescent="0.3">
      <c r="A1124">
        <v>775</v>
      </c>
      <c r="B1124" s="3" t="s">
        <v>776</v>
      </c>
      <c r="C1124" s="3" t="s">
        <v>4885</v>
      </c>
      <c r="D1124">
        <v>10000</v>
      </c>
      <c r="E1124">
        <v>170</v>
      </c>
      <c r="F1124" t="s">
        <v>8221</v>
      </c>
      <c r="G1124" t="s">
        <v>8224</v>
      </c>
      <c r="H1124" t="s">
        <v>8246</v>
      </c>
      <c r="I1124">
        <v>1323998795</v>
      </c>
      <c r="J1124" s="11">
        <f>(((I1124/60)/60)/24)+DATE(1970,1,1)+(-8/24)</f>
        <v>40892.726793981477</v>
      </c>
      <c r="K1124">
        <v>1321406795</v>
      </c>
      <c r="L1124" s="11">
        <f>(((K1124/60)/60)/24)+DATE(1970,1,1)+(-8/24)</f>
        <v>40862.726793981477</v>
      </c>
      <c r="M1124" t="b">
        <v>0</v>
      </c>
      <c r="N1124">
        <v>5</v>
      </c>
      <c r="O1124" t="b">
        <v>0</v>
      </c>
      <c r="P1124" t="s">
        <v>8275</v>
      </c>
      <c r="Q1124" s="6">
        <f>E1124/D1124</f>
        <v>1.7000000000000001E-2</v>
      </c>
      <c r="R1124" s="7">
        <f>IFERROR(E1124/N1124,"N/A")</f>
        <v>34</v>
      </c>
      <c r="S1124" t="str">
        <f>LEFT(P1124,SEARCH("/",P1124,1)-1)</f>
        <v>publishing</v>
      </c>
      <c r="T1124" t="str">
        <f>RIGHT(P1124,(LEN(P1124)-SEARCH("/",P1124)))</f>
        <v>fiction</v>
      </c>
      <c r="Y1124">
        <f t="shared" si="38"/>
        <v>11</v>
      </c>
      <c r="Z1124">
        <f t="shared" si="39"/>
        <v>18</v>
      </c>
    </row>
    <row r="1125" spans="1:26" ht="43.2" x14ac:dyDescent="0.3">
      <c r="A1125">
        <v>4059</v>
      </c>
      <c r="B1125" s="3" t="s">
        <v>4055</v>
      </c>
      <c r="C1125" s="3" t="s">
        <v>8163</v>
      </c>
      <c r="D1125">
        <v>10000</v>
      </c>
      <c r="E1125">
        <v>250</v>
      </c>
      <c r="F1125" t="s">
        <v>8221</v>
      </c>
      <c r="G1125" t="s">
        <v>8229</v>
      </c>
      <c r="H1125" t="s">
        <v>8251</v>
      </c>
      <c r="I1125">
        <v>1410836400</v>
      </c>
      <c r="J1125" s="11">
        <f>(((I1125/60)/60)/24)+DATE(1970,1,1)+(-8/24)</f>
        <v>41897.791666666664</v>
      </c>
      <c r="K1125">
        <v>1408116152</v>
      </c>
      <c r="L1125" s="11">
        <f>(((K1125/60)/60)/24)+DATE(1970,1,1)+(-8/24)</f>
        <v>41866.307314814811</v>
      </c>
      <c r="M1125" t="b">
        <v>0</v>
      </c>
      <c r="N1125">
        <v>7</v>
      </c>
      <c r="O1125" t="b">
        <v>0</v>
      </c>
      <c r="P1125" t="s">
        <v>8271</v>
      </c>
      <c r="Q1125" s="6">
        <f>E1125/D1125</f>
        <v>2.5000000000000001E-2</v>
      </c>
      <c r="R1125" s="7">
        <f>IFERROR(E1125/N1125,"N/A")</f>
        <v>35.714285714285715</v>
      </c>
      <c r="S1125" t="str">
        <f>LEFT(P1125,SEARCH("/",P1125,1)-1)</f>
        <v>theater</v>
      </c>
      <c r="T1125" t="str">
        <f>RIGHT(P1125,(LEN(P1125)-SEARCH("/",P1125)))</f>
        <v>plays</v>
      </c>
      <c r="Y1125">
        <f t="shared" si="38"/>
        <v>8</v>
      </c>
      <c r="Z1125">
        <f t="shared" si="39"/>
        <v>13</v>
      </c>
    </row>
    <row r="1126" spans="1:26" ht="43.2" x14ac:dyDescent="0.3">
      <c r="A1126">
        <v>2891</v>
      </c>
      <c r="B1126" s="3" t="s">
        <v>2891</v>
      </c>
      <c r="C1126" s="3" t="s">
        <v>7001</v>
      </c>
      <c r="D1126">
        <v>10000</v>
      </c>
      <c r="E1126">
        <v>273</v>
      </c>
      <c r="F1126" t="s">
        <v>8221</v>
      </c>
      <c r="G1126" t="s">
        <v>8224</v>
      </c>
      <c r="H1126" t="s">
        <v>8246</v>
      </c>
      <c r="I1126">
        <v>1460751128</v>
      </c>
      <c r="J1126" s="11">
        <f>(((I1126/60)/60)/24)+DATE(1970,1,1)+(-8/24)</f>
        <v>42475.508425925924</v>
      </c>
      <c r="K1126">
        <v>1455570728</v>
      </c>
      <c r="L1126" s="11">
        <f>(((K1126/60)/60)/24)+DATE(1970,1,1)+(-8/24)</f>
        <v>42415.550092592595</v>
      </c>
      <c r="M1126" t="b">
        <v>0</v>
      </c>
      <c r="N1126">
        <v>10</v>
      </c>
      <c r="O1126" t="b">
        <v>0</v>
      </c>
      <c r="P1126" t="s">
        <v>8271</v>
      </c>
      <c r="Q1126" s="6">
        <f>E1126/D1126</f>
        <v>2.7300000000000001E-2</v>
      </c>
      <c r="R1126" s="7">
        <f>IFERROR(E1126/N1126,"N/A")</f>
        <v>27.3</v>
      </c>
      <c r="S1126" t="str">
        <f>LEFT(P1126,SEARCH("/",P1126,1)-1)</f>
        <v>theater</v>
      </c>
      <c r="T1126" t="str">
        <f>RIGHT(P1126,(LEN(P1126)-SEARCH("/",P1126)))</f>
        <v>plays</v>
      </c>
      <c r="Y1126">
        <f t="shared" si="38"/>
        <v>8</v>
      </c>
      <c r="Z1126">
        <f t="shared" si="39"/>
        <v>13</v>
      </c>
    </row>
    <row r="1127" spans="1:26" ht="57.6" x14ac:dyDescent="0.3">
      <c r="A1127">
        <v>4060</v>
      </c>
      <c r="B1127" s="3" t="s">
        <v>4056</v>
      </c>
      <c r="C1127" s="3" t="s">
        <v>8164</v>
      </c>
      <c r="D1127">
        <v>10000</v>
      </c>
      <c r="E1127">
        <v>285</v>
      </c>
      <c r="F1127" t="s">
        <v>8221</v>
      </c>
      <c r="G1127" t="s">
        <v>8229</v>
      </c>
      <c r="H1127" t="s">
        <v>8251</v>
      </c>
      <c r="I1127">
        <v>1403539200</v>
      </c>
      <c r="J1127" s="11">
        <f>(((I1127/60)/60)/24)+DATE(1970,1,1)+(-8/24)</f>
        <v>41813.333333333328</v>
      </c>
      <c r="K1127">
        <v>1400604056</v>
      </c>
      <c r="L1127" s="11">
        <f>(((K1127/60)/60)/24)+DATE(1970,1,1)+(-8/24)</f>
        <v>41779.361759259256</v>
      </c>
      <c r="M1127" t="b">
        <v>0</v>
      </c>
      <c r="N1127">
        <v>5</v>
      </c>
      <c r="O1127" t="b">
        <v>0</v>
      </c>
      <c r="P1127" t="s">
        <v>8271</v>
      </c>
      <c r="Q1127" s="6">
        <f>E1127/D1127</f>
        <v>2.8500000000000001E-2</v>
      </c>
      <c r="R1127" s="7">
        <f>IFERROR(E1127/N1127,"N/A")</f>
        <v>57</v>
      </c>
      <c r="S1127" t="str">
        <f>LEFT(P1127,SEARCH("/",P1127,1)-1)</f>
        <v>theater</v>
      </c>
      <c r="T1127" t="str">
        <f>RIGHT(P1127,(LEN(P1127)-SEARCH("/",P1127)))</f>
        <v>plays</v>
      </c>
      <c r="Y1127">
        <f t="shared" si="38"/>
        <v>8</v>
      </c>
      <c r="Z1127">
        <f t="shared" si="39"/>
        <v>13</v>
      </c>
    </row>
    <row r="1128" spans="1:26" ht="43.2" x14ac:dyDescent="0.3">
      <c r="A1128">
        <v>3115</v>
      </c>
      <c r="B1128" s="3" t="s">
        <v>3115</v>
      </c>
      <c r="C1128" s="3" t="s">
        <v>7225</v>
      </c>
      <c r="D1128">
        <v>10000</v>
      </c>
      <c r="E1128">
        <v>300</v>
      </c>
      <c r="F1128" t="s">
        <v>8221</v>
      </c>
      <c r="G1128" t="s">
        <v>8235</v>
      </c>
      <c r="H1128" t="s">
        <v>8255</v>
      </c>
      <c r="I1128">
        <v>1465123427</v>
      </c>
      <c r="J1128" s="11">
        <f>(((I1128/60)/60)/24)+DATE(1970,1,1)+(-8/24)</f>
        <v>42526.113738425927</v>
      </c>
      <c r="K1128">
        <v>1462531427</v>
      </c>
      <c r="L1128" s="11">
        <f>(((K1128/60)/60)/24)+DATE(1970,1,1)+(-8/24)</f>
        <v>42496.113738425927</v>
      </c>
      <c r="M1128" t="b">
        <v>0</v>
      </c>
      <c r="N1128">
        <v>1</v>
      </c>
      <c r="O1128" t="b">
        <v>0</v>
      </c>
      <c r="P1128" t="s">
        <v>8303</v>
      </c>
      <c r="Q1128" s="6">
        <f>E1128/D1128</f>
        <v>0.03</v>
      </c>
      <c r="R1128" s="7">
        <f>IFERROR(E1128/N1128,"N/A")</f>
        <v>300</v>
      </c>
      <c r="S1128" t="str">
        <f>LEFT(P1128,SEARCH("/",P1128,1)-1)</f>
        <v>theater</v>
      </c>
      <c r="T1128" t="str">
        <f>RIGHT(P1128,(LEN(P1128)-SEARCH("/",P1128)))</f>
        <v>spaces</v>
      </c>
      <c r="Y1128">
        <f t="shared" si="38"/>
        <v>8</v>
      </c>
      <c r="Z1128">
        <f t="shared" si="39"/>
        <v>14</v>
      </c>
    </row>
    <row r="1129" spans="1:26" x14ac:dyDescent="0.3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 s="11">
        <f>(((I1129/60)/60)/24)+DATE(1970,1,1)+(-8/24)</f>
        <v>42111.736226851855</v>
      </c>
      <c r="K1129">
        <v>1426729210</v>
      </c>
      <c r="L1129" s="11">
        <f>(((K1129/60)/60)/24)+DATE(1970,1,1)+(-8/24)</f>
        <v>42081.736226851855</v>
      </c>
      <c r="M1129" t="b">
        <v>0</v>
      </c>
      <c r="N1129">
        <v>10</v>
      </c>
      <c r="O1129" t="b">
        <v>0</v>
      </c>
      <c r="P1129" t="s">
        <v>8301</v>
      </c>
      <c r="Q1129" s="6">
        <f>E1129/D1129</f>
        <v>2.720408163265306E-2</v>
      </c>
      <c r="R1129" s="7">
        <f>IFERROR(E1129/N1129,"N/A")</f>
        <v>133.30000000000001</v>
      </c>
      <c r="S1129" t="str">
        <f>LEFT(P1129,SEARCH("/",P1129,1)-1)</f>
        <v>technology</v>
      </c>
      <c r="T1129" t="str">
        <f>RIGHT(P1129,(LEN(P1129)-SEARCH("/",P1129)))</f>
        <v>space exploration</v>
      </c>
      <c r="Y1129">
        <f t="shared" si="38"/>
        <v>11</v>
      </c>
      <c r="Z1129">
        <f t="shared" si="39"/>
        <v>28</v>
      </c>
    </row>
    <row r="1130" spans="1:26" ht="43.2" x14ac:dyDescent="0.3">
      <c r="A1130">
        <v>170</v>
      </c>
      <c r="B1130" s="3" t="s">
        <v>172</v>
      </c>
      <c r="C1130" s="3" t="s">
        <v>4280</v>
      </c>
      <c r="D1130">
        <v>10000</v>
      </c>
      <c r="E1130">
        <v>325</v>
      </c>
      <c r="F1130" t="s">
        <v>8221</v>
      </c>
      <c r="G1130" t="s">
        <v>8224</v>
      </c>
      <c r="H1130" t="s">
        <v>8246</v>
      </c>
      <c r="I1130">
        <v>1440912480</v>
      </c>
      <c r="J1130" s="11">
        <f>(((I1130/60)/60)/24)+DATE(1970,1,1)+(-8/24)</f>
        <v>42245.894444444442</v>
      </c>
      <c r="K1130">
        <v>1438385283</v>
      </c>
      <c r="L1130" s="11">
        <f>(((K1130/60)/60)/24)+DATE(1970,1,1)+(-8/24)</f>
        <v>42216.644479166665</v>
      </c>
      <c r="M1130" t="b">
        <v>0</v>
      </c>
      <c r="N1130">
        <v>10</v>
      </c>
      <c r="O1130" t="b">
        <v>0</v>
      </c>
      <c r="P1130" t="s">
        <v>8268</v>
      </c>
      <c r="Q1130" s="6">
        <f>E1130/D1130</f>
        <v>3.2500000000000001E-2</v>
      </c>
      <c r="R1130" s="7">
        <f>IFERROR(E1130/N1130,"N/A")</f>
        <v>32.5</v>
      </c>
      <c r="S1130" t="str">
        <f>LEFT(P1130,SEARCH("/",P1130,1)-1)</f>
        <v>film &amp; video</v>
      </c>
      <c r="T1130" t="str">
        <f>RIGHT(P1130,(LEN(P1130)-SEARCH("/",P1130)))</f>
        <v>drama</v>
      </c>
      <c r="Y1130">
        <f t="shared" si="38"/>
        <v>13</v>
      </c>
      <c r="Z1130">
        <f t="shared" si="39"/>
        <v>18</v>
      </c>
    </row>
    <row r="1131" spans="1:26" ht="43.2" x14ac:dyDescent="0.3">
      <c r="A1131">
        <v>3070</v>
      </c>
      <c r="B1131" s="3" t="s">
        <v>3070</v>
      </c>
      <c r="C1131" s="3" t="s">
        <v>7180</v>
      </c>
      <c r="D1131">
        <v>10000</v>
      </c>
      <c r="E1131">
        <v>334</v>
      </c>
      <c r="F1131" t="s">
        <v>8221</v>
      </c>
      <c r="G1131" t="s">
        <v>8225</v>
      </c>
      <c r="H1131" t="s">
        <v>8247</v>
      </c>
      <c r="I1131">
        <v>1481132169</v>
      </c>
      <c r="J1131" s="11">
        <f>(((I1131/60)/60)/24)+DATE(1970,1,1)+(-8/24)</f>
        <v>42711.400104166663</v>
      </c>
      <c r="K1131">
        <v>1479317769</v>
      </c>
      <c r="L1131" s="11">
        <f>(((K1131/60)/60)/24)+DATE(1970,1,1)+(-8/24)</f>
        <v>42690.400104166663</v>
      </c>
      <c r="M1131" t="b">
        <v>0</v>
      </c>
      <c r="N1131">
        <v>16</v>
      </c>
      <c r="O1131" t="b">
        <v>0</v>
      </c>
      <c r="P1131" t="s">
        <v>8303</v>
      </c>
      <c r="Q1131" s="6">
        <f>E1131/D1131</f>
        <v>3.3399999999999999E-2</v>
      </c>
      <c r="R1131" s="7">
        <f>IFERROR(E1131/N1131,"N/A")</f>
        <v>20.875</v>
      </c>
      <c r="S1131" t="str">
        <f>LEFT(P1131,SEARCH("/",P1131,1)-1)</f>
        <v>theater</v>
      </c>
      <c r="T1131" t="str">
        <f>RIGHT(P1131,(LEN(P1131)-SEARCH("/",P1131)))</f>
        <v>spaces</v>
      </c>
      <c r="Y1131">
        <f t="shared" si="38"/>
        <v>8</v>
      </c>
      <c r="Z1131">
        <f t="shared" si="39"/>
        <v>14</v>
      </c>
    </row>
    <row r="1132" spans="1:26" ht="43.2" x14ac:dyDescent="0.3">
      <c r="A1132">
        <v>3799</v>
      </c>
      <c r="B1132" s="3" t="s">
        <v>3796</v>
      </c>
      <c r="C1132" s="3" t="s">
        <v>7909</v>
      </c>
      <c r="D1132">
        <v>10000</v>
      </c>
      <c r="E1132">
        <v>402</v>
      </c>
      <c r="F1132" t="s">
        <v>8221</v>
      </c>
      <c r="G1132" t="s">
        <v>8224</v>
      </c>
      <c r="H1132" t="s">
        <v>8246</v>
      </c>
      <c r="I1132">
        <v>1457734843</v>
      </c>
      <c r="J1132" s="11">
        <f>(((I1132/60)/60)/24)+DATE(1970,1,1)+(-8/24)</f>
        <v>42440.597719907404</v>
      </c>
      <c r="K1132">
        <v>1455142843</v>
      </c>
      <c r="L1132" s="11">
        <f>(((K1132/60)/60)/24)+DATE(1970,1,1)+(-8/24)</f>
        <v>42410.597719907404</v>
      </c>
      <c r="M1132" t="b">
        <v>0</v>
      </c>
      <c r="N1132">
        <v>4</v>
      </c>
      <c r="O1132" t="b">
        <v>0</v>
      </c>
      <c r="P1132" t="s">
        <v>8305</v>
      </c>
      <c r="Q1132" s="6">
        <f>E1132/D1132</f>
        <v>4.02E-2</v>
      </c>
      <c r="R1132" s="7">
        <f>IFERROR(E1132/N1132,"N/A")</f>
        <v>100.5</v>
      </c>
      <c r="S1132" t="str">
        <f>LEFT(P1132,SEARCH("/",P1132,1)-1)</f>
        <v>theater</v>
      </c>
      <c r="T1132" t="str">
        <f>RIGHT(P1132,(LEN(P1132)-SEARCH("/",P1132)))</f>
        <v>musical</v>
      </c>
      <c r="Y1132">
        <f t="shared" si="38"/>
        <v>8</v>
      </c>
      <c r="Z1132">
        <f t="shared" si="39"/>
        <v>15</v>
      </c>
    </row>
    <row r="1133" spans="1:26" ht="43.2" x14ac:dyDescent="0.3">
      <c r="A1133">
        <v>2871</v>
      </c>
      <c r="B1133" s="3" t="s">
        <v>2871</v>
      </c>
      <c r="C1133" s="3" t="s">
        <v>6981</v>
      </c>
      <c r="D1133">
        <v>10000</v>
      </c>
      <c r="E1133">
        <v>467</v>
      </c>
      <c r="F1133" t="s">
        <v>8221</v>
      </c>
      <c r="G1133" t="s">
        <v>8224</v>
      </c>
      <c r="H1133" t="s">
        <v>8246</v>
      </c>
      <c r="I1133">
        <v>1419183813</v>
      </c>
      <c r="J1133" s="11">
        <f>(((I1133/60)/60)/24)+DATE(1970,1,1)+(-8/24)</f>
        <v>41994.405243055553</v>
      </c>
      <c r="K1133">
        <v>1417455813</v>
      </c>
      <c r="L1133" s="11">
        <f>(((K1133/60)/60)/24)+DATE(1970,1,1)+(-8/24)</f>
        <v>41974.405243055553</v>
      </c>
      <c r="M1133" t="b">
        <v>0</v>
      </c>
      <c r="N1133">
        <v>13</v>
      </c>
      <c r="O1133" t="b">
        <v>0</v>
      </c>
      <c r="P1133" t="s">
        <v>8271</v>
      </c>
      <c r="Q1133" s="6">
        <f>E1133/D1133</f>
        <v>4.6699999999999998E-2</v>
      </c>
      <c r="R1133" s="7">
        <f>IFERROR(E1133/N1133,"N/A")</f>
        <v>35.92307692307692</v>
      </c>
      <c r="S1133" t="str">
        <f>LEFT(P1133,SEARCH("/",P1133,1)-1)</f>
        <v>theater</v>
      </c>
      <c r="T1133" t="str">
        <f>RIGHT(P1133,(LEN(P1133)-SEARCH("/",P1133)))</f>
        <v>plays</v>
      </c>
      <c r="Y1133">
        <f t="shared" si="38"/>
        <v>8</v>
      </c>
      <c r="Z1133">
        <f t="shared" si="39"/>
        <v>13</v>
      </c>
    </row>
    <row r="1134" spans="1:26" ht="43.2" x14ac:dyDescent="0.3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 s="11">
        <f>(((I1134/60)/60)/24)+DATE(1970,1,1)+(-8/24)</f>
        <v>41622.802071759259</v>
      </c>
      <c r="K1134">
        <v>1383621299</v>
      </c>
      <c r="L1134" s="11">
        <f>(((K1134/60)/60)/24)+DATE(1970,1,1)+(-8/24)</f>
        <v>41582.802071759259</v>
      </c>
      <c r="M1134" t="b">
        <v>0</v>
      </c>
      <c r="N1134">
        <v>6</v>
      </c>
      <c r="O1134" t="b">
        <v>0</v>
      </c>
      <c r="P1134" t="s">
        <v>8286</v>
      </c>
      <c r="Q1134" s="6">
        <f>E1134/D1134</f>
        <v>2.787363950092912E-2</v>
      </c>
      <c r="R1134" s="7">
        <f>IFERROR(E1134/N1134,"N/A")</f>
        <v>35</v>
      </c>
      <c r="S1134" t="str">
        <f>LEFT(P1134,SEARCH("/",P1134,1)-1)</f>
        <v>music</v>
      </c>
      <c r="T1134" t="str">
        <f>RIGHT(P1134,(LEN(P1134)-SEARCH("/",P1134)))</f>
        <v>world music</v>
      </c>
      <c r="Y1134">
        <f t="shared" si="38"/>
        <v>6</v>
      </c>
      <c r="Z1134">
        <f t="shared" si="39"/>
        <v>17</v>
      </c>
    </row>
    <row r="1135" spans="1:26" ht="43.2" x14ac:dyDescent="0.3">
      <c r="A1135">
        <v>3646</v>
      </c>
      <c r="B1135" s="3" t="s">
        <v>3644</v>
      </c>
      <c r="C1135" s="3" t="s">
        <v>7756</v>
      </c>
      <c r="D1135">
        <v>10000</v>
      </c>
      <c r="E1135">
        <v>481</v>
      </c>
      <c r="F1135" t="s">
        <v>8221</v>
      </c>
      <c r="G1135" t="s">
        <v>8224</v>
      </c>
      <c r="H1135" t="s">
        <v>8246</v>
      </c>
      <c r="I1135">
        <v>1434497400</v>
      </c>
      <c r="J1135" s="11">
        <f>(((I1135/60)/60)/24)+DATE(1970,1,1)+(-8/24)</f>
        <v>42171.645833333336</v>
      </c>
      <c r="K1135">
        <v>1431770802</v>
      </c>
      <c r="L1135" s="11">
        <f>(((K1135/60)/60)/24)+DATE(1970,1,1)+(-8/24)</f>
        <v>42140.08798611111</v>
      </c>
      <c r="M1135" t="b">
        <v>0</v>
      </c>
      <c r="N1135">
        <v>8</v>
      </c>
      <c r="O1135" t="b">
        <v>0</v>
      </c>
      <c r="P1135" t="s">
        <v>8305</v>
      </c>
      <c r="Q1135" s="6">
        <f>E1135/D1135</f>
        <v>4.8099999999999997E-2</v>
      </c>
      <c r="R1135" s="7">
        <f>IFERROR(E1135/N1135,"N/A")</f>
        <v>60.125</v>
      </c>
      <c r="S1135" t="str">
        <f>LEFT(P1135,SEARCH("/",P1135,1)-1)</f>
        <v>theater</v>
      </c>
      <c r="T1135" t="str">
        <f>RIGHT(P1135,(LEN(P1135)-SEARCH("/",P1135)))</f>
        <v>musical</v>
      </c>
      <c r="Y1135">
        <f t="shared" si="38"/>
        <v>8</v>
      </c>
      <c r="Z1135">
        <f t="shared" si="39"/>
        <v>15</v>
      </c>
    </row>
    <row r="1136" spans="1:26" ht="43.2" x14ac:dyDescent="0.3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 s="11">
        <f>(((I1136/60)/60)/24)+DATE(1970,1,1)+(-8/24)</f>
        <v>42466.732129629621</v>
      </c>
      <c r="K1136">
        <v>1456108456</v>
      </c>
      <c r="L1136" s="11">
        <f>(((K1136/60)/60)/24)+DATE(1970,1,1)+(-8/24)</f>
        <v>42421.773796296293</v>
      </c>
      <c r="M1136" t="b">
        <v>0</v>
      </c>
      <c r="N1136">
        <v>38</v>
      </c>
      <c r="O1136" t="b">
        <v>0</v>
      </c>
      <c r="P1136" t="s">
        <v>8273</v>
      </c>
      <c r="Q1136" s="6">
        <f>E1136/D1136</f>
        <v>2.8420000000000001E-2</v>
      </c>
      <c r="R1136" s="7">
        <f>IFERROR(E1136/N1136,"N/A")</f>
        <v>74.78947368421052</v>
      </c>
      <c r="S1136" t="str">
        <f>LEFT(P1136,SEARCH("/",P1136,1)-1)</f>
        <v>technology</v>
      </c>
      <c r="T1136" t="str">
        <f>RIGHT(P1136,(LEN(P1136)-SEARCH("/",P1136)))</f>
        <v>wearables</v>
      </c>
      <c r="Y1136">
        <f t="shared" si="38"/>
        <v>11</v>
      </c>
      <c r="Z1136">
        <f t="shared" si="39"/>
        <v>20</v>
      </c>
    </row>
    <row r="1137" spans="1:26" ht="43.2" x14ac:dyDescent="0.3">
      <c r="A1137">
        <v>3992</v>
      </c>
      <c r="B1137" s="3" t="s">
        <v>3988</v>
      </c>
      <c r="C1137" s="3" t="s">
        <v>8098</v>
      </c>
      <c r="D1137">
        <v>10000</v>
      </c>
      <c r="E1137">
        <v>541</v>
      </c>
      <c r="F1137" t="s">
        <v>8221</v>
      </c>
      <c r="G1137" t="s">
        <v>8224</v>
      </c>
      <c r="H1137" t="s">
        <v>8246</v>
      </c>
      <c r="I1137">
        <v>1449876859</v>
      </c>
      <c r="J1137" s="11">
        <f>(((I1137/60)/60)/24)+DATE(1970,1,1)+(-8/24)</f>
        <v>42349.648831018516</v>
      </c>
      <c r="K1137">
        <v>1444689259</v>
      </c>
      <c r="L1137" s="11">
        <f>(((K1137/60)/60)/24)+DATE(1970,1,1)+(-8/24)</f>
        <v>42289.607164351844</v>
      </c>
      <c r="M1137" t="b">
        <v>0</v>
      </c>
      <c r="N1137">
        <v>9</v>
      </c>
      <c r="O1137" t="b">
        <v>0</v>
      </c>
      <c r="P1137" t="s">
        <v>8271</v>
      </c>
      <c r="Q1137" s="6">
        <f>E1137/D1137</f>
        <v>5.4100000000000002E-2</v>
      </c>
      <c r="R1137" s="7">
        <f>IFERROR(E1137/N1137,"N/A")</f>
        <v>60.111111111111114</v>
      </c>
      <c r="S1137" t="str">
        <f>LEFT(P1137,SEARCH("/",P1137,1)-1)</f>
        <v>theater</v>
      </c>
      <c r="T1137" t="str">
        <f>RIGHT(P1137,(LEN(P1137)-SEARCH("/",P1137)))</f>
        <v>plays</v>
      </c>
      <c r="Y1137">
        <f t="shared" si="38"/>
        <v>8</v>
      </c>
      <c r="Z1137">
        <f t="shared" si="39"/>
        <v>13</v>
      </c>
    </row>
    <row r="1138" spans="1:26" ht="57.6" x14ac:dyDescent="0.3">
      <c r="A1138">
        <v>1723</v>
      </c>
      <c r="B1138" s="3" t="s">
        <v>1724</v>
      </c>
      <c r="C1138" s="3" t="s">
        <v>5833</v>
      </c>
      <c r="D1138">
        <v>10000</v>
      </c>
      <c r="E1138">
        <v>650</v>
      </c>
      <c r="F1138" t="s">
        <v>8221</v>
      </c>
      <c r="G1138" t="s">
        <v>8224</v>
      </c>
      <c r="H1138" t="s">
        <v>8246</v>
      </c>
      <c r="I1138">
        <v>1435730400</v>
      </c>
      <c r="J1138" s="11">
        <f>(((I1138/60)/60)/24)+DATE(1970,1,1)+(-8/24)</f>
        <v>42185.916666666664</v>
      </c>
      <c r="K1138">
        <v>1430855315</v>
      </c>
      <c r="L1138" s="11">
        <f>(((K1138/60)/60)/24)+DATE(1970,1,1)+(-8/24)</f>
        <v>42129.492071759254</v>
      </c>
      <c r="M1138" t="b">
        <v>0</v>
      </c>
      <c r="N1138">
        <v>3</v>
      </c>
      <c r="O1138" t="b">
        <v>0</v>
      </c>
      <c r="P1138" t="s">
        <v>8293</v>
      </c>
      <c r="Q1138" s="6">
        <f>E1138/D1138</f>
        <v>6.5000000000000002E-2</v>
      </c>
      <c r="R1138" s="7">
        <f>IFERROR(E1138/N1138,"N/A")</f>
        <v>216.66666666666666</v>
      </c>
      <c r="S1138" t="str">
        <f>LEFT(P1138,SEARCH("/",P1138,1)-1)</f>
        <v>music</v>
      </c>
      <c r="T1138" t="str">
        <f>RIGHT(P1138,(LEN(P1138)-SEARCH("/",P1138)))</f>
        <v>faith</v>
      </c>
      <c r="Y1138">
        <f t="shared" si="38"/>
        <v>6</v>
      </c>
      <c r="Z1138">
        <f t="shared" si="39"/>
        <v>11</v>
      </c>
    </row>
    <row r="1139" spans="1:26" x14ac:dyDescent="0.3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 s="11">
        <f>(((I1139/60)/60)/24)+DATE(1970,1,1)+(-8/24)</f>
        <v>42738.335243055553</v>
      </c>
      <c r="K1139">
        <v>1480867365</v>
      </c>
      <c r="L1139" s="11">
        <f>(((K1139/60)/60)/24)+DATE(1970,1,1)+(-8/24)</f>
        <v>42708.335243055553</v>
      </c>
      <c r="M1139" t="b">
        <v>0</v>
      </c>
      <c r="N1139">
        <v>3</v>
      </c>
      <c r="O1139" t="b">
        <v>0</v>
      </c>
      <c r="P1139" t="s">
        <v>8287</v>
      </c>
      <c r="Q1139" s="6">
        <f>E1139/D1139</f>
        <v>2.9000000000000001E-2</v>
      </c>
      <c r="R1139" s="7">
        <f>IFERROR(E1139/N1139,"N/A")</f>
        <v>48.333333333333336</v>
      </c>
      <c r="S1139" t="str">
        <f>LEFT(P1139,SEARCH("/",P1139,1)-1)</f>
        <v>publishing</v>
      </c>
      <c r="T1139" t="str">
        <f>RIGHT(P1139,(LEN(P1139)-SEARCH("/",P1139)))</f>
        <v>translations</v>
      </c>
      <c r="Y1139">
        <f t="shared" si="38"/>
        <v>11</v>
      </c>
      <c r="Z1139">
        <f t="shared" si="39"/>
        <v>23</v>
      </c>
    </row>
    <row r="1140" spans="1:26" ht="43.2" x14ac:dyDescent="0.3">
      <c r="A1140">
        <v>995</v>
      </c>
      <c r="B1140" s="3" t="s">
        <v>996</v>
      </c>
      <c r="C1140" s="3" t="s">
        <v>5105</v>
      </c>
      <c r="D1140">
        <v>10000</v>
      </c>
      <c r="E1140">
        <v>726</v>
      </c>
      <c r="F1140" t="s">
        <v>8221</v>
      </c>
      <c r="G1140" t="s">
        <v>8224</v>
      </c>
      <c r="H1140" t="s">
        <v>8246</v>
      </c>
      <c r="I1140">
        <v>1417276800</v>
      </c>
      <c r="J1140" s="11">
        <f>(((I1140/60)/60)/24)+DATE(1970,1,1)+(-8/24)</f>
        <v>41972.333333333336</v>
      </c>
      <c r="K1140">
        <v>1415140480</v>
      </c>
      <c r="L1140" s="11">
        <f>(((K1140/60)/60)/24)+DATE(1970,1,1)+(-8/24)</f>
        <v>41947.607407407406</v>
      </c>
      <c r="M1140" t="b">
        <v>0</v>
      </c>
      <c r="N1140">
        <v>9</v>
      </c>
      <c r="O1140" t="b">
        <v>0</v>
      </c>
      <c r="P1140" t="s">
        <v>8273</v>
      </c>
      <c r="Q1140" s="6">
        <f>E1140/D1140</f>
        <v>7.2599999999999998E-2</v>
      </c>
      <c r="R1140" s="7">
        <f>IFERROR(E1140/N1140,"N/A")</f>
        <v>80.666666666666671</v>
      </c>
      <c r="S1140" t="str">
        <f>LEFT(P1140,SEARCH("/",P1140,1)-1)</f>
        <v>technology</v>
      </c>
      <c r="T1140" t="str">
        <f>RIGHT(P1140,(LEN(P1140)-SEARCH("/",P1140)))</f>
        <v>wearables</v>
      </c>
      <c r="Y1140">
        <f t="shared" si="38"/>
        <v>11</v>
      </c>
      <c r="Z1140">
        <f t="shared" si="39"/>
        <v>20</v>
      </c>
    </row>
    <row r="1141" spans="1:26" ht="43.2" x14ac:dyDescent="0.3">
      <c r="A1141">
        <v>458</v>
      </c>
      <c r="B1141" s="3" t="s">
        <v>459</v>
      </c>
      <c r="C1141" s="3" t="s">
        <v>4568</v>
      </c>
      <c r="D1141">
        <v>10000</v>
      </c>
      <c r="E1141">
        <v>821</v>
      </c>
      <c r="F1141" t="s">
        <v>8221</v>
      </c>
      <c r="G1141" t="s">
        <v>8225</v>
      </c>
      <c r="H1141" t="s">
        <v>8247</v>
      </c>
      <c r="I1141">
        <v>1368550060</v>
      </c>
      <c r="J1141" s="11">
        <f>(((I1141/60)/60)/24)+DATE(1970,1,1)+(-8/24)</f>
        <v>41408.366435185184</v>
      </c>
      <c r="K1141">
        <v>1365958060</v>
      </c>
      <c r="L1141" s="11">
        <f>(((K1141/60)/60)/24)+DATE(1970,1,1)+(-8/24)</f>
        <v>41378.366435185184</v>
      </c>
      <c r="M1141" t="b">
        <v>0</v>
      </c>
      <c r="N1141">
        <v>49</v>
      </c>
      <c r="O1141" t="b">
        <v>0</v>
      </c>
      <c r="P1141" t="s">
        <v>8270</v>
      </c>
      <c r="Q1141" s="6">
        <f>E1141/D1141</f>
        <v>8.2100000000000006E-2</v>
      </c>
      <c r="R1141" s="7">
        <f>IFERROR(E1141/N1141,"N/A")</f>
        <v>16.755102040816325</v>
      </c>
      <c r="S1141" t="str">
        <f>LEFT(P1141,SEARCH("/",P1141,1)-1)</f>
        <v>film &amp; video</v>
      </c>
      <c r="T1141" t="str">
        <f>RIGHT(P1141,(LEN(P1141)-SEARCH("/",P1141)))</f>
        <v>animation</v>
      </c>
      <c r="Y1141">
        <f t="shared" si="38"/>
        <v>13</v>
      </c>
      <c r="Z1141">
        <f t="shared" si="39"/>
        <v>22</v>
      </c>
    </row>
    <row r="1142" spans="1:26" ht="43.2" x14ac:dyDescent="0.3">
      <c r="A1142">
        <v>3841</v>
      </c>
      <c r="B1142" s="3" t="s">
        <v>3838</v>
      </c>
      <c r="C1142" s="3" t="s">
        <v>7950</v>
      </c>
      <c r="D1142">
        <v>10000</v>
      </c>
      <c r="E1142">
        <v>872</v>
      </c>
      <c r="F1142" t="s">
        <v>8221</v>
      </c>
      <c r="G1142" t="s">
        <v>8224</v>
      </c>
      <c r="H1142" t="s">
        <v>8246</v>
      </c>
      <c r="I1142">
        <v>1405882287</v>
      </c>
      <c r="J1142" s="11">
        <f>(((I1142/60)/60)/24)+DATE(1970,1,1)+(-8/24)</f>
        <v>41840.45239583333</v>
      </c>
      <c r="K1142">
        <v>1400698287</v>
      </c>
      <c r="L1142" s="11">
        <f>(((K1142/60)/60)/24)+DATE(1970,1,1)+(-8/24)</f>
        <v>41780.45239583333</v>
      </c>
      <c r="M1142" t="b">
        <v>1</v>
      </c>
      <c r="N1142">
        <v>34</v>
      </c>
      <c r="O1142" t="b">
        <v>0</v>
      </c>
      <c r="P1142" t="s">
        <v>8271</v>
      </c>
      <c r="Q1142" s="6">
        <f>E1142/D1142</f>
        <v>8.72E-2</v>
      </c>
      <c r="R1142" s="7">
        <f>IFERROR(E1142/N1142,"N/A")</f>
        <v>25.647058823529413</v>
      </c>
      <c r="S1142" t="str">
        <f>LEFT(P1142,SEARCH("/",P1142,1)-1)</f>
        <v>theater</v>
      </c>
      <c r="T1142" t="str">
        <f>RIGHT(P1142,(LEN(P1142)-SEARCH("/",P1142)))</f>
        <v>plays</v>
      </c>
      <c r="Y1142">
        <f t="shared" si="38"/>
        <v>8</v>
      </c>
      <c r="Z1142">
        <f t="shared" si="39"/>
        <v>13</v>
      </c>
    </row>
    <row r="1143" spans="1:26" ht="43.2" x14ac:dyDescent="0.3">
      <c r="A1143">
        <v>3913</v>
      </c>
      <c r="B1143" s="3" t="s">
        <v>3910</v>
      </c>
      <c r="C1143" s="3" t="s">
        <v>8021</v>
      </c>
      <c r="D1143">
        <v>10000</v>
      </c>
      <c r="E1143">
        <v>1000</v>
      </c>
      <c r="F1143" t="s">
        <v>8221</v>
      </c>
      <c r="G1143" t="s">
        <v>8224</v>
      </c>
      <c r="H1143" t="s">
        <v>8246</v>
      </c>
      <c r="I1143">
        <v>1448863449</v>
      </c>
      <c r="J1143" s="11">
        <f>(((I1143/60)/60)/24)+DATE(1970,1,1)+(-8/24)</f>
        <v>42337.919548611106</v>
      </c>
      <c r="K1143">
        <v>1446267849</v>
      </c>
      <c r="L1143" s="11">
        <f>(((K1143/60)/60)/24)+DATE(1970,1,1)+(-8/24)</f>
        <v>42307.877881944441</v>
      </c>
      <c r="M1143" t="b">
        <v>0</v>
      </c>
      <c r="N1143">
        <v>7</v>
      </c>
      <c r="O1143" t="b">
        <v>0</v>
      </c>
      <c r="P1143" t="s">
        <v>8271</v>
      </c>
      <c r="Q1143" s="6">
        <f>E1143/D1143</f>
        <v>0.1</v>
      </c>
      <c r="R1143" s="7">
        <f>IFERROR(E1143/N1143,"N/A")</f>
        <v>142.85714285714286</v>
      </c>
      <c r="S1143" t="str">
        <f>LEFT(P1143,SEARCH("/",P1143,1)-1)</f>
        <v>theater</v>
      </c>
      <c r="T1143" t="str">
        <f>RIGHT(P1143,(LEN(P1143)-SEARCH("/",P1143)))</f>
        <v>plays</v>
      </c>
      <c r="Y1143">
        <f t="shared" si="38"/>
        <v>8</v>
      </c>
      <c r="Z1143">
        <f t="shared" si="39"/>
        <v>13</v>
      </c>
    </row>
    <row r="1144" spans="1:26" ht="43.2" x14ac:dyDescent="0.3">
      <c r="A1144">
        <v>2756</v>
      </c>
      <c r="B1144" s="3" t="s">
        <v>2756</v>
      </c>
      <c r="C1144" s="3" t="s">
        <v>6866</v>
      </c>
      <c r="D1144">
        <v>10000</v>
      </c>
      <c r="E1144">
        <v>1048</v>
      </c>
      <c r="F1144" t="s">
        <v>8221</v>
      </c>
      <c r="G1144" t="s">
        <v>8224</v>
      </c>
      <c r="H1144" t="s">
        <v>8246</v>
      </c>
      <c r="I1144">
        <v>1389476201</v>
      </c>
      <c r="J1144" s="11">
        <f>(((I1144/60)/60)/24)+DATE(1970,1,1)+(-8/24)</f>
        <v>41650.567141203705</v>
      </c>
      <c r="K1144">
        <v>1386884201</v>
      </c>
      <c r="L1144" s="11">
        <f>(((K1144/60)/60)/24)+DATE(1970,1,1)+(-8/24)</f>
        <v>41620.567141203705</v>
      </c>
      <c r="M1144" t="b">
        <v>0</v>
      </c>
      <c r="N1144">
        <v>33</v>
      </c>
      <c r="O1144" t="b">
        <v>0</v>
      </c>
      <c r="P1144" t="s">
        <v>8304</v>
      </c>
      <c r="Q1144" s="6">
        <f>E1144/D1144</f>
        <v>0.1048</v>
      </c>
      <c r="R1144" s="7">
        <f>IFERROR(E1144/N1144,"N/A")</f>
        <v>31.757575757575758</v>
      </c>
      <c r="S1144" t="str">
        <f>LEFT(P1144,SEARCH("/",P1144,1)-1)</f>
        <v>publishing</v>
      </c>
      <c r="T1144" t="str">
        <f>RIGHT(P1144,(LEN(P1144)-SEARCH("/",P1144)))</f>
        <v>children's books</v>
      </c>
      <c r="Y1144">
        <f t="shared" si="38"/>
        <v>11</v>
      </c>
      <c r="Z1144">
        <f t="shared" si="39"/>
        <v>27</v>
      </c>
    </row>
    <row r="1145" spans="1:26" ht="57.6" x14ac:dyDescent="0.3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 s="11">
        <f>(((I1145/60)/60)/24)+DATE(1970,1,1)+(-8/24)</f>
        <v>42132.009756944441</v>
      </c>
      <c r="K1145">
        <v>1427184843</v>
      </c>
      <c r="L1145" s="11">
        <f>(((K1145/60)/60)/24)+DATE(1970,1,1)+(-8/24)</f>
        <v>42087.009756944441</v>
      </c>
      <c r="M1145" t="b">
        <v>0</v>
      </c>
      <c r="N1145">
        <v>3</v>
      </c>
      <c r="O1145" t="b">
        <v>0</v>
      </c>
      <c r="P1145" t="s">
        <v>8272</v>
      </c>
      <c r="Q1145" s="6">
        <f>E1145/D1145</f>
        <v>0.03</v>
      </c>
      <c r="R1145" s="7">
        <f>IFERROR(E1145/N1145,"N/A")</f>
        <v>20</v>
      </c>
      <c r="S1145" t="str">
        <f>LEFT(P1145,SEARCH("/",P1145,1)-1)</f>
        <v>technology</v>
      </c>
      <c r="T1145" t="str">
        <f>RIGHT(P1145,(LEN(P1145)-SEARCH("/",P1145)))</f>
        <v>web</v>
      </c>
      <c r="Y1145">
        <f t="shared" si="38"/>
        <v>11</v>
      </c>
      <c r="Z1145">
        <f t="shared" si="39"/>
        <v>14</v>
      </c>
    </row>
    <row r="1146" spans="1:26" ht="43.2" x14ac:dyDescent="0.3">
      <c r="A1146">
        <v>1711</v>
      </c>
      <c r="B1146" s="3" t="s">
        <v>1712</v>
      </c>
      <c r="C1146" s="3" t="s">
        <v>5821</v>
      </c>
      <c r="D1146">
        <v>10000</v>
      </c>
      <c r="E1146">
        <v>1050</v>
      </c>
      <c r="F1146" t="s">
        <v>8221</v>
      </c>
      <c r="G1146" t="s">
        <v>8224</v>
      </c>
      <c r="H1146" t="s">
        <v>8246</v>
      </c>
      <c r="I1146">
        <v>1409585434</v>
      </c>
      <c r="J1146" s="11">
        <f>(((I1146/60)/60)/24)+DATE(1970,1,1)+(-8/24)</f>
        <v>41883.312893518516</v>
      </c>
      <c r="K1146">
        <v>1406907034</v>
      </c>
      <c r="L1146" s="11">
        <f>(((K1146/60)/60)/24)+DATE(1970,1,1)+(-8/24)</f>
        <v>41852.312893518516</v>
      </c>
      <c r="M1146" t="b">
        <v>0</v>
      </c>
      <c r="N1146">
        <v>2</v>
      </c>
      <c r="O1146" t="b">
        <v>0</v>
      </c>
      <c r="P1146" t="s">
        <v>8293</v>
      </c>
      <c r="Q1146" s="6">
        <f>E1146/D1146</f>
        <v>0.105</v>
      </c>
      <c r="R1146" s="7">
        <f>IFERROR(E1146/N1146,"N/A")</f>
        <v>525</v>
      </c>
      <c r="S1146" t="str">
        <f>LEFT(P1146,SEARCH("/",P1146,1)-1)</f>
        <v>music</v>
      </c>
      <c r="T1146" t="str">
        <f>RIGHT(P1146,(LEN(P1146)-SEARCH("/",P1146)))</f>
        <v>faith</v>
      </c>
      <c r="Y1146">
        <f t="shared" si="38"/>
        <v>6</v>
      </c>
      <c r="Z1146">
        <f t="shared" si="39"/>
        <v>11</v>
      </c>
    </row>
    <row r="1147" spans="1:26" ht="43.2" x14ac:dyDescent="0.3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 s="11">
        <f>(((I1147/60)/60)/24)+DATE(1970,1,1)+(-8/24)</f>
        <v>42377.490972222215</v>
      </c>
      <c r="K1147">
        <v>1447962505</v>
      </c>
      <c r="L1147" s="11">
        <f>(((K1147/60)/60)/24)+DATE(1970,1,1)+(-8/24)</f>
        <v>42327.491956018515</v>
      </c>
      <c r="M1147" t="b">
        <v>0</v>
      </c>
      <c r="N1147">
        <v>1</v>
      </c>
      <c r="O1147" t="b">
        <v>0</v>
      </c>
      <c r="P1147" t="s">
        <v>8272</v>
      </c>
      <c r="Q1147" s="6">
        <f>E1147/D1147</f>
        <v>0.03</v>
      </c>
      <c r="R1147" s="7">
        <f>IFERROR(E1147/N1147,"N/A")</f>
        <v>300</v>
      </c>
      <c r="S1147" t="str">
        <f>LEFT(P1147,SEARCH("/",P1147,1)-1)</f>
        <v>technology</v>
      </c>
      <c r="T1147" t="str">
        <f>RIGHT(P1147,(LEN(P1147)-SEARCH("/",P1147)))</f>
        <v>web</v>
      </c>
      <c r="Y1147">
        <f t="shared" si="38"/>
        <v>11</v>
      </c>
      <c r="Z1147">
        <f t="shared" si="39"/>
        <v>14</v>
      </c>
    </row>
    <row r="1148" spans="1:26" ht="28.8" x14ac:dyDescent="0.3">
      <c r="A1148">
        <v>3197</v>
      </c>
      <c r="B1148" s="3" t="s">
        <v>3197</v>
      </c>
      <c r="C1148" s="3" t="s">
        <v>7307</v>
      </c>
      <c r="D1148">
        <v>10000</v>
      </c>
      <c r="E1148">
        <v>1145</v>
      </c>
      <c r="F1148" t="s">
        <v>8221</v>
      </c>
      <c r="G1148" t="s">
        <v>8234</v>
      </c>
      <c r="H1148" t="s">
        <v>8254</v>
      </c>
      <c r="I1148">
        <v>1423050618</v>
      </c>
      <c r="J1148" s="11">
        <f>(((I1148/60)/60)/24)+DATE(1970,1,1)+(-8/24)</f>
        <v>42039.15993055555</v>
      </c>
      <c r="K1148">
        <v>1420458618</v>
      </c>
      <c r="L1148" s="11">
        <f>(((K1148/60)/60)/24)+DATE(1970,1,1)+(-8/24)</f>
        <v>42009.15993055555</v>
      </c>
      <c r="M1148" t="b">
        <v>0</v>
      </c>
      <c r="N1148">
        <v>4</v>
      </c>
      <c r="O1148" t="b">
        <v>0</v>
      </c>
      <c r="P1148" t="s">
        <v>8305</v>
      </c>
      <c r="Q1148" s="6">
        <f>E1148/D1148</f>
        <v>0.1145</v>
      </c>
      <c r="R1148" s="7">
        <f>IFERROR(E1148/N1148,"N/A")</f>
        <v>286.25</v>
      </c>
      <c r="S1148" t="str">
        <f>LEFT(P1148,SEARCH("/",P1148,1)-1)</f>
        <v>theater</v>
      </c>
      <c r="T1148" t="str">
        <f>RIGHT(P1148,(LEN(P1148)-SEARCH("/",P1148)))</f>
        <v>musical</v>
      </c>
      <c r="Y1148">
        <f t="shared" si="38"/>
        <v>8</v>
      </c>
      <c r="Z1148">
        <f t="shared" si="39"/>
        <v>15</v>
      </c>
    </row>
    <row r="1149" spans="1:26" ht="43.2" x14ac:dyDescent="0.3">
      <c r="A1149">
        <v>1132</v>
      </c>
      <c r="B1149" s="3" t="s">
        <v>1133</v>
      </c>
      <c r="C1149" s="3" t="s">
        <v>5242</v>
      </c>
      <c r="D1149">
        <v>10000</v>
      </c>
      <c r="E1149">
        <v>1438</v>
      </c>
      <c r="F1149" t="s">
        <v>8221</v>
      </c>
      <c r="G1149" t="s">
        <v>8229</v>
      </c>
      <c r="H1149" t="s">
        <v>8251</v>
      </c>
      <c r="I1149">
        <v>1483238771</v>
      </c>
      <c r="J1149" s="11">
        <f>(((I1149/60)/60)/24)+DATE(1970,1,1)+(-8/24)</f>
        <v>42735.782071759262</v>
      </c>
      <c r="K1149">
        <v>1480646771</v>
      </c>
      <c r="L1149" s="11">
        <f>(((K1149/60)/60)/24)+DATE(1970,1,1)+(-8/24)</f>
        <v>42705.782071759262</v>
      </c>
      <c r="M1149" t="b">
        <v>0</v>
      </c>
      <c r="N1149">
        <v>13</v>
      </c>
      <c r="O1149" t="b">
        <v>0</v>
      </c>
      <c r="P1149" t="s">
        <v>8283</v>
      </c>
      <c r="Q1149" s="6">
        <f>E1149/D1149</f>
        <v>0.14380000000000001</v>
      </c>
      <c r="R1149" s="7">
        <f>IFERROR(E1149/N1149,"N/A")</f>
        <v>110.61538461538461</v>
      </c>
      <c r="S1149" t="str">
        <f>LEFT(P1149,SEARCH("/",P1149,1)-1)</f>
        <v>games</v>
      </c>
      <c r="T1149" t="str">
        <f>RIGHT(P1149,(LEN(P1149)-SEARCH("/",P1149)))</f>
        <v>mobile games</v>
      </c>
      <c r="Y1149">
        <f t="shared" si="38"/>
        <v>6</v>
      </c>
      <c r="Z1149">
        <f t="shared" si="39"/>
        <v>18</v>
      </c>
    </row>
    <row r="1150" spans="1:26" ht="57.6" x14ac:dyDescent="0.3">
      <c r="A1150">
        <v>980</v>
      </c>
      <c r="B1150" s="3" t="s">
        <v>981</v>
      </c>
      <c r="C1150" s="3" t="s">
        <v>5090</v>
      </c>
      <c r="D1150">
        <v>10000</v>
      </c>
      <c r="E1150">
        <v>1486</v>
      </c>
      <c r="F1150" t="s">
        <v>8221</v>
      </c>
      <c r="G1150" t="s">
        <v>8224</v>
      </c>
      <c r="H1150" t="s">
        <v>8246</v>
      </c>
      <c r="I1150">
        <v>1417387322</v>
      </c>
      <c r="J1150" s="11">
        <f>(((I1150/60)/60)/24)+DATE(1970,1,1)+(-8/24)</f>
        <v>41973.612523148149</v>
      </c>
      <c r="K1150">
        <v>1413495722</v>
      </c>
      <c r="L1150" s="11">
        <f>(((K1150/60)/60)/24)+DATE(1970,1,1)+(-8/24)</f>
        <v>41928.570856481478</v>
      </c>
      <c r="M1150" t="b">
        <v>0</v>
      </c>
      <c r="N1150">
        <v>31</v>
      </c>
      <c r="O1150" t="b">
        <v>0</v>
      </c>
      <c r="P1150" t="s">
        <v>8273</v>
      </c>
      <c r="Q1150" s="6">
        <f>E1150/D1150</f>
        <v>0.14860000000000001</v>
      </c>
      <c r="R1150" s="7">
        <f>IFERROR(E1150/N1150,"N/A")</f>
        <v>47.935483870967744</v>
      </c>
      <c r="S1150" t="str">
        <f>LEFT(P1150,SEARCH("/",P1150,1)-1)</f>
        <v>technology</v>
      </c>
      <c r="T1150" t="str">
        <f>RIGHT(P1150,(LEN(P1150)-SEARCH("/",P1150)))</f>
        <v>wearables</v>
      </c>
      <c r="Y1150">
        <f t="shared" si="38"/>
        <v>11</v>
      </c>
      <c r="Z1150">
        <f t="shared" si="39"/>
        <v>20</v>
      </c>
    </row>
    <row r="1151" spans="1:26" ht="43.2" x14ac:dyDescent="0.3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 s="11">
        <f>(((I1151/60)/60)/24)+DATE(1970,1,1)+(-8/24)</f>
        <v>41467.57708333333</v>
      </c>
      <c r="K1151">
        <v>1368579457</v>
      </c>
      <c r="L1151" s="11">
        <f>(((K1151/60)/60)/24)+DATE(1970,1,1)+(-8/24)</f>
        <v>41408.706678240742</v>
      </c>
      <c r="M1151" t="b">
        <v>0</v>
      </c>
      <c r="N1151">
        <v>8</v>
      </c>
      <c r="O1151" t="b">
        <v>0</v>
      </c>
      <c r="P1151" t="s">
        <v>8286</v>
      </c>
      <c r="Q1151" s="6">
        <f>E1151/D1151</f>
        <v>3.0124999999999999E-2</v>
      </c>
      <c r="R1151" s="7">
        <f>IFERROR(E1151/N1151,"N/A")</f>
        <v>30.125</v>
      </c>
      <c r="S1151" t="str">
        <f>LEFT(P1151,SEARCH("/",P1151,1)-1)</f>
        <v>music</v>
      </c>
      <c r="T1151" t="str">
        <f>RIGHT(P1151,(LEN(P1151)-SEARCH("/",P1151)))</f>
        <v>world music</v>
      </c>
      <c r="Y1151">
        <f t="shared" si="38"/>
        <v>6</v>
      </c>
      <c r="Z1151">
        <f t="shared" si="39"/>
        <v>17</v>
      </c>
    </row>
    <row r="1152" spans="1:26" ht="28.8" x14ac:dyDescent="0.3">
      <c r="A1152">
        <v>3076</v>
      </c>
      <c r="B1152" s="3" t="s">
        <v>3076</v>
      </c>
      <c r="C1152" s="3" t="s">
        <v>7186</v>
      </c>
      <c r="D1152">
        <v>10000</v>
      </c>
      <c r="E1152">
        <v>1506</v>
      </c>
      <c r="F1152" t="s">
        <v>8221</v>
      </c>
      <c r="G1152" t="s">
        <v>8224</v>
      </c>
      <c r="H1152" t="s">
        <v>8246</v>
      </c>
      <c r="I1152">
        <v>1444405123</v>
      </c>
      <c r="J1152" s="11">
        <f>(((I1152/60)/60)/24)+DATE(1970,1,1)+(-8/24)</f>
        <v>42286.318553240737</v>
      </c>
      <c r="K1152">
        <v>1439221123</v>
      </c>
      <c r="L1152" s="11">
        <f>(((K1152/60)/60)/24)+DATE(1970,1,1)+(-8/24)</f>
        <v>42226.318553240737</v>
      </c>
      <c r="M1152" t="b">
        <v>0</v>
      </c>
      <c r="N1152">
        <v>50</v>
      </c>
      <c r="O1152" t="b">
        <v>0</v>
      </c>
      <c r="P1152" t="s">
        <v>8303</v>
      </c>
      <c r="Q1152" s="6">
        <f>E1152/D1152</f>
        <v>0.15060000000000001</v>
      </c>
      <c r="R1152" s="7">
        <f>IFERROR(E1152/N1152,"N/A")</f>
        <v>30.12</v>
      </c>
      <c r="S1152" t="str">
        <f>LEFT(P1152,SEARCH("/",P1152,1)-1)</f>
        <v>theater</v>
      </c>
      <c r="T1152" t="str">
        <f>RIGHT(P1152,(LEN(P1152)-SEARCH("/",P1152)))</f>
        <v>spaces</v>
      </c>
      <c r="Y1152">
        <f t="shared" si="38"/>
        <v>8</v>
      </c>
      <c r="Z1152">
        <f t="shared" si="39"/>
        <v>14</v>
      </c>
    </row>
    <row r="1153" spans="1:26" ht="43.2" x14ac:dyDescent="0.3">
      <c r="A1153">
        <v>1787</v>
      </c>
      <c r="B1153" s="3" t="s">
        <v>1788</v>
      </c>
      <c r="C1153" s="3" t="s">
        <v>5897</v>
      </c>
      <c r="D1153">
        <v>10000</v>
      </c>
      <c r="E1153">
        <v>1533</v>
      </c>
      <c r="F1153" t="s">
        <v>8221</v>
      </c>
      <c r="G1153" t="s">
        <v>8224</v>
      </c>
      <c r="H1153" t="s">
        <v>8246</v>
      </c>
      <c r="I1153">
        <v>1428158637</v>
      </c>
      <c r="J1153" s="11">
        <f>(((I1153/60)/60)/24)+DATE(1970,1,1)+(-8/24)</f>
        <v>42098.28052083333</v>
      </c>
      <c r="K1153">
        <v>1425570237</v>
      </c>
      <c r="L1153" s="11">
        <f>(((K1153/60)/60)/24)+DATE(1970,1,1)+(-8/24)</f>
        <v>42068.322187499994</v>
      </c>
      <c r="M1153" t="b">
        <v>1</v>
      </c>
      <c r="N1153">
        <v>24</v>
      </c>
      <c r="O1153" t="b">
        <v>0</v>
      </c>
      <c r="P1153" t="s">
        <v>8285</v>
      </c>
      <c r="Q1153" s="6">
        <f>E1153/D1153</f>
        <v>0.15329999999999999</v>
      </c>
      <c r="R1153" s="7">
        <f>IFERROR(E1153/N1153,"N/A")</f>
        <v>63.875</v>
      </c>
      <c r="S1153" t="str">
        <f>LEFT(P1153,SEARCH("/",P1153,1)-1)</f>
        <v>photography</v>
      </c>
      <c r="T1153" t="str">
        <f>RIGHT(P1153,(LEN(P1153)-SEARCH("/",P1153)))</f>
        <v>photobooks</v>
      </c>
      <c r="Y1153">
        <f t="shared" si="38"/>
        <v>12</v>
      </c>
      <c r="Z1153">
        <f t="shared" si="39"/>
        <v>22</v>
      </c>
    </row>
    <row r="1154" spans="1:26" ht="43.2" x14ac:dyDescent="0.3">
      <c r="A1154">
        <v>3949</v>
      </c>
      <c r="B1154" s="3" t="s">
        <v>3946</v>
      </c>
      <c r="C1154" s="3" t="s">
        <v>8057</v>
      </c>
      <c r="D1154">
        <v>10000</v>
      </c>
      <c r="E1154">
        <v>1577</v>
      </c>
      <c r="F1154" t="s">
        <v>8221</v>
      </c>
      <c r="G1154" t="s">
        <v>8226</v>
      </c>
      <c r="H1154" t="s">
        <v>8248</v>
      </c>
      <c r="I1154">
        <v>1423623221</v>
      </c>
      <c r="J1154" s="11">
        <f>(((I1154/60)/60)/24)+DATE(1970,1,1)+(-8/24)</f>
        <v>42045.787280092591</v>
      </c>
      <c r="K1154">
        <v>1421031221</v>
      </c>
      <c r="L1154" s="11">
        <f>(((K1154/60)/60)/24)+DATE(1970,1,1)+(-8/24)</f>
        <v>42015.787280092591</v>
      </c>
      <c r="M1154" t="b">
        <v>0</v>
      </c>
      <c r="N1154">
        <v>32</v>
      </c>
      <c r="O1154" t="b">
        <v>0</v>
      </c>
      <c r="P1154" t="s">
        <v>8271</v>
      </c>
      <c r="Q1154" s="6">
        <f>E1154/D1154</f>
        <v>0.15770000000000001</v>
      </c>
      <c r="R1154" s="7">
        <f>IFERROR(E1154/N1154,"N/A")</f>
        <v>49.28125</v>
      </c>
      <c r="S1154" t="str">
        <f>LEFT(P1154,SEARCH("/",P1154,1)-1)</f>
        <v>theater</v>
      </c>
      <c r="T1154" t="str">
        <f>RIGHT(P1154,(LEN(P1154)-SEARCH("/",P1154)))</f>
        <v>plays</v>
      </c>
      <c r="Y1154">
        <f t="shared" si="38"/>
        <v>8</v>
      </c>
      <c r="Z1154">
        <f t="shared" si="39"/>
        <v>13</v>
      </c>
    </row>
    <row r="1155" spans="1:26" ht="28.8" x14ac:dyDescent="0.3">
      <c r="A1155">
        <v>989</v>
      </c>
      <c r="B1155" s="3" t="s">
        <v>990</v>
      </c>
      <c r="C1155" s="3" t="s">
        <v>5099</v>
      </c>
      <c r="D1155">
        <v>10000</v>
      </c>
      <c r="E1155">
        <v>1677</v>
      </c>
      <c r="F1155" t="s">
        <v>8221</v>
      </c>
      <c r="G1155" t="s">
        <v>8224</v>
      </c>
      <c r="H1155" t="s">
        <v>8246</v>
      </c>
      <c r="I1155">
        <v>1475101495</v>
      </c>
      <c r="J1155" s="11">
        <f>(((I1155/60)/60)/24)+DATE(1970,1,1)+(-8/24)</f>
        <v>42641.600636574069</v>
      </c>
      <c r="K1155">
        <v>1472509495</v>
      </c>
      <c r="L1155" s="11">
        <f>(((K1155/60)/60)/24)+DATE(1970,1,1)+(-8/24)</f>
        <v>42611.600636574069</v>
      </c>
      <c r="M1155" t="b">
        <v>0</v>
      </c>
      <c r="N1155">
        <v>32</v>
      </c>
      <c r="O1155" t="b">
        <v>0</v>
      </c>
      <c r="P1155" t="s">
        <v>8273</v>
      </c>
      <c r="Q1155" s="6">
        <f>E1155/D1155</f>
        <v>0.16769999999999999</v>
      </c>
      <c r="R1155" s="7">
        <f>IFERROR(E1155/N1155,"N/A")</f>
        <v>52.40625</v>
      </c>
      <c r="S1155" t="str">
        <f>LEFT(P1155,SEARCH("/",P1155,1)-1)</f>
        <v>technology</v>
      </c>
      <c r="T1155" t="str">
        <f>RIGHT(P1155,(LEN(P1155)-SEARCH("/",P1155)))</f>
        <v>wearables</v>
      </c>
      <c r="Y1155">
        <f t="shared" ref="Y1155:Y1218" si="40">SEARCH("/",P1155)</f>
        <v>11</v>
      </c>
      <c r="Z1155">
        <f t="shared" ref="Z1155:Z1218" si="41">LEN(P1155)</f>
        <v>20</v>
      </c>
    </row>
    <row r="1156" spans="1:26" ht="43.2" x14ac:dyDescent="0.3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 s="11">
        <f>(((I1156/60)/60)/24)+DATE(1970,1,1)+(-8/24)</f>
        <v>42565.158946759257</v>
      </c>
      <c r="K1156">
        <v>1465904933</v>
      </c>
      <c r="L1156" s="11">
        <f>(((K1156/60)/60)/24)+DATE(1970,1,1)+(-8/24)</f>
        <v>42535.158946759257</v>
      </c>
      <c r="M1156" t="b">
        <v>0</v>
      </c>
      <c r="N1156">
        <v>7</v>
      </c>
      <c r="O1156" t="b">
        <v>0</v>
      </c>
      <c r="P1156" t="s">
        <v>8273</v>
      </c>
      <c r="Q1156" s="6">
        <f>E1156/D1156</f>
        <v>3.1050000000000001E-2</v>
      </c>
      <c r="R1156" s="7">
        <f>IFERROR(E1156/N1156,"N/A")</f>
        <v>88.714285714285708</v>
      </c>
      <c r="S1156" t="str">
        <f>LEFT(P1156,SEARCH("/",P1156,1)-1)</f>
        <v>technology</v>
      </c>
      <c r="T1156" t="str">
        <f>RIGHT(P1156,(LEN(P1156)-SEARCH("/",P1156)))</f>
        <v>wearables</v>
      </c>
      <c r="Y1156">
        <f t="shared" si="40"/>
        <v>11</v>
      </c>
      <c r="Z1156">
        <f t="shared" si="41"/>
        <v>20</v>
      </c>
    </row>
    <row r="1157" spans="1:26" ht="43.2" x14ac:dyDescent="0.3">
      <c r="A1157">
        <v>3097</v>
      </c>
      <c r="B1157" s="3" t="s">
        <v>3097</v>
      </c>
      <c r="C1157" s="3" t="s">
        <v>7207</v>
      </c>
      <c r="D1157">
        <v>10000</v>
      </c>
      <c r="E1157">
        <v>1715</v>
      </c>
      <c r="F1157" t="s">
        <v>8221</v>
      </c>
      <c r="G1157" t="s">
        <v>8225</v>
      </c>
      <c r="H1157" t="s">
        <v>8247</v>
      </c>
      <c r="I1157">
        <v>1475848800</v>
      </c>
      <c r="J1157" s="11">
        <f>(((I1157/60)/60)/24)+DATE(1970,1,1)+(-8/24)</f>
        <v>42650.249999999993</v>
      </c>
      <c r="K1157">
        <v>1474027501</v>
      </c>
      <c r="L1157" s="11">
        <f>(((K1157/60)/60)/24)+DATE(1970,1,1)+(-8/24)</f>
        <v>42629.17015046296</v>
      </c>
      <c r="M1157" t="b">
        <v>0</v>
      </c>
      <c r="N1157">
        <v>42</v>
      </c>
      <c r="O1157" t="b">
        <v>0</v>
      </c>
      <c r="P1157" t="s">
        <v>8303</v>
      </c>
      <c r="Q1157" s="6">
        <f>E1157/D1157</f>
        <v>0.17150000000000001</v>
      </c>
      <c r="R1157" s="7">
        <f>IFERROR(E1157/N1157,"N/A")</f>
        <v>40.833333333333336</v>
      </c>
      <c r="S1157" t="str">
        <f>LEFT(P1157,SEARCH("/",P1157,1)-1)</f>
        <v>theater</v>
      </c>
      <c r="T1157" t="str">
        <f>RIGHT(P1157,(LEN(P1157)-SEARCH("/",P1157)))</f>
        <v>spaces</v>
      </c>
      <c r="Y1157">
        <f t="shared" si="40"/>
        <v>8</v>
      </c>
      <c r="Z1157">
        <f t="shared" si="41"/>
        <v>14</v>
      </c>
    </row>
    <row r="1158" spans="1:26" ht="43.2" x14ac:dyDescent="0.3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 s="11">
        <f>(((I1158/60)/60)/24)+DATE(1970,1,1)+(-8/24)</f>
        <v>42216.874305555553</v>
      </c>
      <c r="K1158">
        <v>1435731041</v>
      </c>
      <c r="L1158" s="11">
        <f>(((K1158/60)/60)/24)+DATE(1970,1,1)+(-8/24)</f>
        <v>42185.924085648141</v>
      </c>
      <c r="M1158" t="b">
        <v>0</v>
      </c>
      <c r="N1158">
        <v>58</v>
      </c>
      <c r="O1158" t="b">
        <v>0</v>
      </c>
      <c r="P1158" t="s">
        <v>8267</v>
      </c>
      <c r="Q1158" s="6">
        <f>E1158/D1158</f>
        <v>3.1413333333333335E-2</v>
      </c>
      <c r="R1158" s="7">
        <f>IFERROR(E1158/N1158,"N/A")</f>
        <v>81.241379310344826</v>
      </c>
      <c r="S1158" t="str">
        <f>LEFT(P1158,SEARCH("/",P1158,1)-1)</f>
        <v>film &amp; video</v>
      </c>
      <c r="T1158" t="str">
        <f>RIGHT(P1158,(LEN(P1158)-SEARCH("/",P1158)))</f>
        <v>science fiction</v>
      </c>
      <c r="Y1158">
        <f t="shared" si="40"/>
        <v>13</v>
      </c>
      <c r="Z1158">
        <f t="shared" si="41"/>
        <v>28</v>
      </c>
    </row>
    <row r="1159" spans="1:26" ht="43.2" x14ac:dyDescent="0.3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 s="11">
        <f>(((I1159/60)/60)/24)+DATE(1970,1,1)+(-8/24)</f>
        <v>42834.520474537036</v>
      </c>
      <c r="K1159">
        <v>1489181369</v>
      </c>
      <c r="L1159" s="11">
        <f>(((K1159/60)/60)/24)+DATE(1970,1,1)+(-8/24)</f>
        <v>42804.562141203707</v>
      </c>
      <c r="M1159" t="b">
        <v>0</v>
      </c>
      <c r="N1159">
        <v>4</v>
      </c>
      <c r="O1159" t="b">
        <v>0</v>
      </c>
      <c r="P1159" t="s">
        <v>8298</v>
      </c>
      <c r="Q1159" s="6">
        <f>E1159/D1159</f>
        <v>3.1481481481481478E-2</v>
      </c>
      <c r="R1159" s="7">
        <f>IFERROR(E1159/N1159,"N/A")</f>
        <v>21.25</v>
      </c>
      <c r="S1159" t="str">
        <f>LEFT(P1159,SEARCH("/",P1159,1)-1)</f>
        <v>food</v>
      </c>
      <c r="T1159" t="str">
        <f>RIGHT(P1159,(LEN(P1159)-SEARCH("/",P1159)))</f>
        <v>small batch</v>
      </c>
      <c r="Y1159">
        <f t="shared" si="40"/>
        <v>5</v>
      </c>
      <c r="Z1159">
        <f t="shared" si="41"/>
        <v>16</v>
      </c>
    </row>
    <row r="1160" spans="1:26" ht="43.2" x14ac:dyDescent="0.3">
      <c r="A1160">
        <v>665</v>
      </c>
      <c r="B1160" s="3" t="s">
        <v>666</v>
      </c>
      <c r="C1160" s="3" t="s">
        <v>4775</v>
      </c>
      <c r="D1160">
        <v>10000</v>
      </c>
      <c r="E1160">
        <v>1864</v>
      </c>
      <c r="F1160" t="s">
        <v>8221</v>
      </c>
      <c r="G1160" t="s">
        <v>8224</v>
      </c>
      <c r="H1160" t="s">
        <v>8246</v>
      </c>
      <c r="I1160">
        <v>1484327061</v>
      </c>
      <c r="J1160" s="11">
        <f>(((I1160/60)/60)/24)+DATE(1970,1,1)+(-8/24)</f>
        <v>42748.378020833326</v>
      </c>
      <c r="K1160">
        <v>1479143061</v>
      </c>
      <c r="L1160" s="11">
        <f>(((K1160/60)/60)/24)+DATE(1970,1,1)+(-8/24)</f>
        <v>42688.378020833326</v>
      </c>
      <c r="M1160" t="b">
        <v>0</v>
      </c>
      <c r="N1160">
        <v>12</v>
      </c>
      <c r="O1160" t="b">
        <v>0</v>
      </c>
      <c r="P1160" t="s">
        <v>8273</v>
      </c>
      <c r="Q1160" s="6">
        <f>E1160/D1160</f>
        <v>0.18640000000000001</v>
      </c>
      <c r="R1160" s="7">
        <f>IFERROR(E1160/N1160,"N/A")</f>
        <v>155.33333333333334</v>
      </c>
      <c r="S1160" t="str">
        <f>LEFT(P1160,SEARCH("/",P1160,1)-1)</f>
        <v>technology</v>
      </c>
      <c r="T1160" t="str">
        <f>RIGHT(P1160,(LEN(P1160)-SEARCH("/",P1160)))</f>
        <v>wearables</v>
      </c>
      <c r="Y1160">
        <f t="shared" si="40"/>
        <v>11</v>
      </c>
      <c r="Z1160">
        <f t="shared" si="41"/>
        <v>20</v>
      </c>
    </row>
    <row r="1161" spans="1:26" ht="57.6" x14ac:dyDescent="0.3">
      <c r="A1161">
        <v>2883</v>
      </c>
      <c r="B1161" s="3" t="s">
        <v>2883</v>
      </c>
      <c r="C1161" s="3" t="s">
        <v>6993</v>
      </c>
      <c r="D1161">
        <v>10000</v>
      </c>
      <c r="E1161">
        <v>1908</v>
      </c>
      <c r="F1161" t="s">
        <v>8221</v>
      </c>
      <c r="G1161" t="s">
        <v>8224</v>
      </c>
      <c r="H1161" t="s">
        <v>8246</v>
      </c>
      <c r="I1161">
        <v>1454734740</v>
      </c>
      <c r="J1161" s="11">
        <f>(((I1161/60)/60)/24)+DATE(1970,1,1)+(-8/24)</f>
        <v>42405.874305555553</v>
      </c>
      <c r="K1161">
        <v>1451684437</v>
      </c>
      <c r="L1161" s="11">
        <f>(((K1161/60)/60)/24)+DATE(1970,1,1)+(-8/24)</f>
        <v>42370.569872685184</v>
      </c>
      <c r="M1161" t="b">
        <v>0</v>
      </c>
      <c r="N1161">
        <v>5</v>
      </c>
      <c r="O1161" t="b">
        <v>0</v>
      </c>
      <c r="P1161" t="s">
        <v>8271</v>
      </c>
      <c r="Q1161" s="6">
        <f>E1161/D1161</f>
        <v>0.1908</v>
      </c>
      <c r="R1161" s="7">
        <f>IFERROR(E1161/N1161,"N/A")</f>
        <v>381.6</v>
      </c>
      <c r="S1161" t="str">
        <f>LEFT(P1161,SEARCH("/",P1161,1)-1)</f>
        <v>theater</v>
      </c>
      <c r="T1161" t="str">
        <f>RIGHT(P1161,(LEN(P1161)-SEARCH("/",P1161)))</f>
        <v>plays</v>
      </c>
      <c r="Y1161">
        <f t="shared" si="40"/>
        <v>8</v>
      </c>
      <c r="Z1161">
        <f t="shared" si="41"/>
        <v>13</v>
      </c>
    </row>
    <row r="1162" spans="1:26" ht="43.2" x14ac:dyDescent="0.3">
      <c r="A1162">
        <v>1165</v>
      </c>
      <c r="B1162" s="3" t="s">
        <v>1166</v>
      </c>
      <c r="C1162" s="3" t="s">
        <v>5275</v>
      </c>
      <c r="D1162">
        <v>10000</v>
      </c>
      <c r="E1162">
        <v>2070.5</v>
      </c>
      <c r="F1162" t="s">
        <v>8221</v>
      </c>
      <c r="G1162" t="s">
        <v>8224</v>
      </c>
      <c r="H1162" t="s">
        <v>8246</v>
      </c>
      <c r="I1162">
        <v>1404623330</v>
      </c>
      <c r="J1162" s="11">
        <f>(((I1162/60)/60)/24)+DATE(1970,1,1)+(-8/24)</f>
        <v>41825.881134259253</v>
      </c>
      <c r="K1162">
        <v>1401685730</v>
      </c>
      <c r="L1162" s="11">
        <f>(((K1162/60)/60)/24)+DATE(1970,1,1)+(-8/24)</f>
        <v>41791.881134259253</v>
      </c>
      <c r="M1162" t="b">
        <v>0</v>
      </c>
      <c r="N1162">
        <v>25</v>
      </c>
      <c r="O1162" t="b">
        <v>0</v>
      </c>
      <c r="P1162" t="s">
        <v>8284</v>
      </c>
      <c r="Q1162" s="6">
        <f>E1162/D1162</f>
        <v>0.20705000000000001</v>
      </c>
      <c r="R1162" s="7">
        <f>IFERROR(E1162/N1162,"N/A")</f>
        <v>82.82</v>
      </c>
      <c r="S1162" t="str">
        <f>LEFT(P1162,SEARCH("/",P1162,1)-1)</f>
        <v>food</v>
      </c>
      <c r="T1162" t="str">
        <f>RIGHT(P1162,(LEN(P1162)-SEARCH("/",P1162)))</f>
        <v>food trucks</v>
      </c>
      <c r="Y1162">
        <f t="shared" si="40"/>
        <v>5</v>
      </c>
      <c r="Z1162">
        <f t="shared" si="41"/>
        <v>16</v>
      </c>
    </row>
    <row r="1163" spans="1:26" ht="43.2" x14ac:dyDescent="0.3">
      <c r="A1163">
        <v>2672</v>
      </c>
      <c r="B1163" s="3" t="s">
        <v>2672</v>
      </c>
      <c r="C1163" s="3" t="s">
        <v>6782</v>
      </c>
      <c r="D1163">
        <v>10000</v>
      </c>
      <c r="E1163">
        <v>3319</v>
      </c>
      <c r="F1163" t="s">
        <v>8221</v>
      </c>
      <c r="G1163" t="s">
        <v>8224</v>
      </c>
      <c r="H1163" t="s">
        <v>8246</v>
      </c>
      <c r="I1163">
        <v>1451282400</v>
      </c>
      <c r="J1163" s="11">
        <f>(((I1163/60)/60)/24)+DATE(1970,1,1)+(-8/24)</f>
        <v>42365.916666666664</v>
      </c>
      <c r="K1163">
        <v>1449436390</v>
      </c>
      <c r="L1163" s="11">
        <f>(((K1163/60)/60)/24)+DATE(1970,1,1)+(-8/24)</f>
        <v>42344.550810185181</v>
      </c>
      <c r="M1163" t="b">
        <v>1</v>
      </c>
      <c r="N1163">
        <v>47</v>
      </c>
      <c r="O1163" t="b">
        <v>0</v>
      </c>
      <c r="P1163" t="s">
        <v>8302</v>
      </c>
      <c r="Q1163" s="6">
        <f>E1163/D1163</f>
        <v>0.33189999999999997</v>
      </c>
      <c r="R1163" s="7">
        <f>IFERROR(E1163/N1163,"N/A")</f>
        <v>70.61702127659575</v>
      </c>
      <c r="S1163" t="str">
        <f>LEFT(P1163,SEARCH("/",P1163,1)-1)</f>
        <v>technology</v>
      </c>
      <c r="T1163" t="str">
        <f>RIGHT(P1163,(LEN(P1163)-SEARCH("/",P1163)))</f>
        <v>makerspaces</v>
      </c>
      <c r="Y1163">
        <f t="shared" si="40"/>
        <v>11</v>
      </c>
      <c r="Z1163">
        <f t="shared" si="41"/>
        <v>22</v>
      </c>
    </row>
    <row r="1164" spans="1:26" ht="28.8" x14ac:dyDescent="0.3">
      <c r="A1164">
        <v>4035</v>
      </c>
      <c r="B1164" s="3" t="s">
        <v>4031</v>
      </c>
      <c r="C1164" s="3" t="s">
        <v>8140</v>
      </c>
      <c r="D1164">
        <v>10000</v>
      </c>
      <c r="E1164">
        <v>3685</v>
      </c>
      <c r="F1164" t="s">
        <v>8221</v>
      </c>
      <c r="G1164" t="s">
        <v>8224</v>
      </c>
      <c r="H1164" t="s">
        <v>8246</v>
      </c>
      <c r="I1164">
        <v>1413925887</v>
      </c>
      <c r="J1164" s="11">
        <f>(((I1164/60)/60)/24)+DATE(1970,1,1)+(-8/24)</f>
        <v>41933.549618055549</v>
      </c>
      <c r="K1164">
        <v>1411333887</v>
      </c>
      <c r="L1164" s="11">
        <f>(((K1164/60)/60)/24)+DATE(1970,1,1)+(-8/24)</f>
        <v>41903.549618055549</v>
      </c>
      <c r="M1164" t="b">
        <v>0</v>
      </c>
      <c r="N1164">
        <v>25</v>
      </c>
      <c r="O1164" t="b">
        <v>0</v>
      </c>
      <c r="P1164" t="s">
        <v>8271</v>
      </c>
      <c r="Q1164" s="6">
        <f>E1164/D1164</f>
        <v>0.36849999999999999</v>
      </c>
      <c r="R1164" s="7">
        <f>IFERROR(E1164/N1164,"N/A")</f>
        <v>147.4</v>
      </c>
      <c r="S1164" t="str">
        <f>LEFT(P1164,SEARCH("/",P1164,1)-1)</f>
        <v>theater</v>
      </c>
      <c r="T1164" t="str">
        <f>RIGHT(P1164,(LEN(P1164)-SEARCH("/",P1164)))</f>
        <v>plays</v>
      </c>
      <c r="Y1164">
        <f t="shared" si="40"/>
        <v>8</v>
      </c>
      <c r="Z1164">
        <f t="shared" si="41"/>
        <v>13</v>
      </c>
    </row>
    <row r="1165" spans="1:26" ht="43.2" x14ac:dyDescent="0.3">
      <c r="A1165">
        <v>1920</v>
      </c>
      <c r="B1165" s="3" t="s">
        <v>1921</v>
      </c>
      <c r="C1165" s="3" t="s">
        <v>6030</v>
      </c>
      <c r="D1165">
        <v>10000</v>
      </c>
      <c r="E1165">
        <v>4303</v>
      </c>
      <c r="F1165" t="s">
        <v>8221</v>
      </c>
      <c r="G1165" t="s">
        <v>8225</v>
      </c>
      <c r="H1165" t="s">
        <v>8247</v>
      </c>
      <c r="I1165">
        <v>1445468400</v>
      </c>
      <c r="J1165" s="11">
        <f>(((I1165/60)/60)/24)+DATE(1970,1,1)+(-8/24)</f>
        <v>42298.624999999993</v>
      </c>
      <c r="K1165">
        <v>1443042061</v>
      </c>
      <c r="L1165" s="11">
        <f>(((K1165/60)/60)/24)+DATE(1970,1,1)+(-8/24)</f>
        <v>42270.54237268518</v>
      </c>
      <c r="M1165" t="b">
        <v>0</v>
      </c>
      <c r="N1165">
        <v>105</v>
      </c>
      <c r="O1165" t="b">
        <v>0</v>
      </c>
      <c r="P1165" t="s">
        <v>8294</v>
      </c>
      <c r="Q1165" s="6">
        <f>E1165/D1165</f>
        <v>0.43030000000000002</v>
      </c>
      <c r="R1165" s="7">
        <f>IFERROR(E1165/N1165,"N/A")</f>
        <v>40.980952380952381</v>
      </c>
      <c r="S1165" t="str">
        <f>LEFT(P1165,SEARCH("/",P1165,1)-1)</f>
        <v>technology</v>
      </c>
      <c r="T1165" t="str">
        <f>RIGHT(P1165,(LEN(P1165)-SEARCH("/",P1165)))</f>
        <v>gadgets</v>
      </c>
      <c r="Y1165">
        <f t="shared" si="40"/>
        <v>11</v>
      </c>
      <c r="Z1165">
        <f t="shared" si="41"/>
        <v>18</v>
      </c>
    </row>
    <row r="1166" spans="1:26" ht="43.2" x14ac:dyDescent="0.3">
      <c r="A1166">
        <v>3062</v>
      </c>
      <c r="B1166" s="3" t="s">
        <v>3062</v>
      </c>
      <c r="C1166" s="3" t="s">
        <v>7172</v>
      </c>
      <c r="D1166">
        <v>10000</v>
      </c>
      <c r="E1166">
        <v>6684</v>
      </c>
      <c r="F1166" t="s">
        <v>8221</v>
      </c>
      <c r="G1166" t="s">
        <v>8224</v>
      </c>
      <c r="H1166" t="s">
        <v>8246</v>
      </c>
      <c r="I1166">
        <v>1443636000</v>
      </c>
      <c r="J1166" s="11">
        <f>(((I1166/60)/60)/24)+DATE(1970,1,1)+(-8/24)</f>
        <v>42277.416666666664</v>
      </c>
      <c r="K1166">
        <v>1441111892</v>
      </c>
      <c r="L1166" s="11">
        <f>(((K1166/60)/60)/24)+DATE(1970,1,1)+(-8/24)</f>
        <v>42248.2024537037</v>
      </c>
      <c r="M1166" t="b">
        <v>0</v>
      </c>
      <c r="N1166">
        <v>67</v>
      </c>
      <c r="O1166" t="b">
        <v>0</v>
      </c>
      <c r="P1166" t="s">
        <v>8303</v>
      </c>
      <c r="Q1166" s="6">
        <f>E1166/D1166</f>
        <v>0.66839999999999999</v>
      </c>
      <c r="R1166" s="7">
        <f>IFERROR(E1166/N1166,"N/A")</f>
        <v>99.761194029850742</v>
      </c>
      <c r="S1166" t="str">
        <f>LEFT(P1166,SEARCH("/",P1166,1)-1)</f>
        <v>theater</v>
      </c>
      <c r="T1166" t="str">
        <f>RIGHT(P1166,(LEN(P1166)-SEARCH("/",P1166)))</f>
        <v>spaces</v>
      </c>
      <c r="Y1166">
        <f t="shared" si="40"/>
        <v>8</v>
      </c>
      <c r="Z1166">
        <f t="shared" si="41"/>
        <v>14</v>
      </c>
    </row>
    <row r="1167" spans="1:26" ht="43.2" x14ac:dyDescent="0.3">
      <c r="A1167">
        <v>1797</v>
      </c>
      <c r="B1167" s="3" t="s">
        <v>1798</v>
      </c>
      <c r="C1167" s="3" t="s">
        <v>5907</v>
      </c>
      <c r="D1167">
        <v>10000</v>
      </c>
      <c r="E1167">
        <v>6755</v>
      </c>
      <c r="F1167" t="s">
        <v>8221</v>
      </c>
      <c r="G1167" t="s">
        <v>8224</v>
      </c>
      <c r="H1167" t="s">
        <v>8246</v>
      </c>
      <c r="I1167">
        <v>1481809189</v>
      </c>
      <c r="J1167" s="11">
        <f>(((I1167/60)/60)/24)+DATE(1970,1,1)+(-8/24)</f>
        <v>42719.235983796294</v>
      </c>
      <c r="K1167">
        <v>1479217189</v>
      </c>
      <c r="L1167" s="11">
        <f>(((K1167/60)/60)/24)+DATE(1970,1,1)+(-8/24)</f>
        <v>42689.235983796294</v>
      </c>
      <c r="M1167" t="b">
        <v>1</v>
      </c>
      <c r="N1167">
        <v>140</v>
      </c>
      <c r="O1167" t="b">
        <v>0</v>
      </c>
      <c r="P1167" t="s">
        <v>8285</v>
      </c>
      <c r="Q1167" s="6">
        <f>E1167/D1167</f>
        <v>0.67549999999999999</v>
      </c>
      <c r="R1167" s="7">
        <f>IFERROR(E1167/N1167,"N/A")</f>
        <v>48.25</v>
      </c>
      <c r="S1167" t="str">
        <f>LEFT(P1167,SEARCH("/",P1167,1)-1)</f>
        <v>photography</v>
      </c>
      <c r="T1167" t="str">
        <f>RIGHT(P1167,(LEN(P1167)-SEARCH("/",P1167)))</f>
        <v>photobooks</v>
      </c>
      <c r="Y1167">
        <f t="shared" si="40"/>
        <v>12</v>
      </c>
      <c r="Z1167">
        <f t="shared" si="41"/>
        <v>22</v>
      </c>
    </row>
    <row r="1168" spans="1:26" ht="43.2" x14ac:dyDescent="0.3">
      <c r="A1168">
        <v>2142</v>
      </c>
      <c r="B1168" s="3" t="s">
        <v>2143</v>
      </c>
      <c r="C1168" s="3" t="s">
        <v>6252</v>
      </c>
      <c r="D1168">
        <v>10500</v>
      </c>
      <c r="E1168">
        <v>601</v>
      </c>
      <c r="F1168" t="s">
        <v>8221</v>
      </c>
      <c r="G1168" t="s">
        <v>8236</v>
      </c>
      <c r="H1168" t="s">
        <v>8249</v>
      </c>
      <c r="I1168">
        <v>1451494210</v>
      </c>
      <c r="J1168" s="11">
        <f>(((I1168/60)/60)/24)+DATE(1970,1,1)+(-8/24)</f>
        <v>42368.368171296293</v>
      </c>
      <c r="K1168">
        <v>1449075010</v>
      </c>
      <c r="L1168" s="11">
        <f>(((K1168/60)/60)/24)+DATE(1970,1,1)+(-8/24)</f>
        <v>42340.368171296293</v>
      </c>
      <c r="M1168" t="b">
        <v>0</v>
      </c>
      <c r="N1168">
        <v>12</v>
      </c>
      <c r="O1168" t="b">
        <v>0</v>
      </c>
      <c r="P1168" t="s">
        <v>8282</v>
      </c>
      <c r="Q1168" s="6">
        <f>E1168/D1168</f>
        <v>5.7238095238095241E-2</v>
      </c>
      <c r="R1168" s="7">
        <f>IFERROR(E1168/N1168,"N/A")</f>
        <v>50.083333333333336</v>
      </c>
      <c r="S1168" t="str">
        <f>LEFT(P1168,SEARCH("/",P1168,1)-1)</f>
        <v>games</v>
      </c>
      <c r="T1168" t="str">
        <f>RIGHT(P1168,(LEN(P1168)-SEARCH("/",P1168)))</f>
        <v>video games</v>
      </c>
      <c r="Y1168">
        <f t="shared" si="40"/>
        <v>6</v>
      </c>
      <c r="Z1168">
        <f t="shared" si="41"/>
        <v>17</v>
      </c>
    </row>
    <row r="1169" spans="1:26" ht="43.2" x14ac:dyDescent="0.3">
      <c r="A1169">
        <v>446</v>
      </c>
      <c r="B1169" s="3" t="s">
        <v>447</v>
      </c>
      <c r="C1169" s="3" t="s">
        <v>4556</v>
      </c>
      <c r="D1169">
        <v>10500</v>
      </c>
      <c r="E1169">
        <v>766</v>
      </c>
      <c r="F1169" t="s">
        <v>8221</v>
      </c>
      <c r="G1169" t="s">
        <v>8224</v>
      </c>
      <c r="H1169" t="s">
        <v>8246</v>
      </c>
      <c r="I1169">
        <v>1425434420</v>
      </c>
      <c r="J1169" s="11">
        <f>(((I1169/60)/60)/24)+DATE(1970,1,1)+(-8/24)</f>
        <v>42066.750231481477</v>
      </c>
      <c r="K1169">
        <v>1422842420</v>
      </c>
      <c r="L1169" s="11">
        <f>(((K1169/60)/60)/24)+DATE(1970,1,1)+(-8/24)</f>
        <v>42036.750231481477</v>
      </c>
      <c r="M1169" t="b">
        <v>0</v>
      </c>
      <c r="N1169">
        <v>16</v>
      </c>
      <c r="O1169" t="b">
        <v>0</v>
      </c>
      <c r="P1169" t="s">
        <v>8270</v>
      </c>
      <c r="Q1169" s="6">
        <f>E1169/D1169</f>
        <v>7.2952380952380949E-2</v>
      </c>
      <c r="R1169" s="7">
        <f>IFERROR(E1169/N1169,"N/A")</f>
        <v>47.875</v>
      </c>
      <c r="S1169" t="str">
        <f>LEFT(P1169,SEARCH("/",P1169,1)-1)</f>
        <v>film &amp; video</v>
      </c>
      <c r="T1169" t="str">
        <f>RIGHT(P1169,(LEN(P1169)-SEARCH("/",P1169)))</f>
        <v>animation</v>
      </c>
      <c r="Y1169">
        <f t="shared" si="40"/>
        <v>13</v>
      </c>
      <c r="Z1169">
        <f t="shared" si="41"/>
        <v>22</v>
      </c>
    </row>
    <row r="1170" spans="1:26" ht="43.2" x14ac:dyDescent="0.3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 s="11">
        <f>(((I1170/60)/60)/24)+DATE(1970,1,1)+(-8/24)</f>
        <v>42117.735775462956</v>
      </c>
      <c r="K1170">
        <v>1427247571</v>
      </c>
      <c r="L1170" s="11">
        <f>(((K1170/60)/60)/24)+DATE(1970,1,1)+(-8/24)</f>
        <v>42087.735775462956</v>
      </c>
      <c r="M1170" t="b">
        <v>0</v>
      </c>
      <c r="N1170">
        <v>6</v>
      </c>
      <c r="O1170" t="b">
        <v>0</v>
      </c>
      <c r="P1170" t="s">
        <v>8272</v>
      </c>
      <c r="Q1170" s="6">
        <f>E1170/D1170</f>
        <v>3.272727272727273E-2</v>
      </c>
      <c r="R1170" s="7">
        <f>IFERROR(E1170/N1170,"N/A")</f>
        <v>30</v>
      </c>
      <c r="S1170" t="str">
        <f>LEFT(P1170,SEARCH("/",P1170,1)-1)</f>
        <v>technology</v>
      </c>
      <c r="T1170" t="str">
        <f>RIGHT(P1170,(LEN(P1170)-SEARCH("/",P1170)))</f>
        <v>web</v>
      </c>
      <c r="Y1170">
        <f t="shared" si="40"/>
        <v>11</v>
      </c>
      <c r="Z1170">
        <f t="shared" si="41"/>
        <v>14</v>
      </c>
    </row>
    <row r="1171" spans="1:26" ht="43.2" x14ac:dyDescent="0.3">
      <c r="A1171">
        <v>3847</v>
      </c>
      <c r="B1171" s="3" t="s">
        <v>3844</v>
      </c>
      <c r="C1171" s="3" t="s">
        <v>7956</v>
      </c>
      <c r="D1171">
        <v>10500</v>
      </c>
      <c r="E1171">
        <v>1697</v>
      </c>
      <c r="F1171" t="s">
        <v>8221</v>
      </c>
      <c r="G1171" t="s">
        <v>8224</v>
      </c>
      <c r="H1171" t="s">
        <v>8246</v>
      </c>
      <c r="I1171">
        <v>1437283391</v>
      </c>
      <c r="J1171" s="11">
        <f>(((I1171/60)/60)/24)+DATE(1970,1,1)+(-8/24)</f>
        <v>42203.891099537032</v>
      </c>
      <c r="K1171">
        <v>1433395391</v>
      </c>
      <c r="L1171" s="11">
        <f>(((K1171/60)/60)/24)+DATE(1970,1,1)+(-8/24)</f>
        <v>42158.891099537032</v>
      </c>
      <c r="M1171" t="b">
        <v>1</v>
      </c>
      <c r="N1171">
        <v>9</v>
      </c>
      <c r="O1171" t="b">
        <v>0</v>
      </c>
      <c r="P1171" t="s">
        <v>8271</v>
      </c>
      <c r="Q1171" s="6">
        <f>E1171/D1171</f>
        <v>0.16161904761904761</v>
      </c>
      <c r="R1171" s="7">
        <f>IFERROR(E1171/N1171,"N/A")</f>
        <v>188.55555555555554</v>
      </c>
      <c r="S1171" t="str">
        <f>LEFT(P1171,SEARCH("/",P1171,1)-1)</f>
        <v>theater</v>
      </c>
      <c r="T1171" t="str">
        <f>RIGHT(P1171,(LEN(P1171)-SEARCH("/",P1171)))</f>
        <v>plays</v>
      </c>
      <c r="Y1171">
        <f t="shared" si="40"/>
        <v>8</v>
      </c>
      <c r="Z1171">
        <f t="shared" si="41"/>
        <v>13</v>
      </c>
    </row>
    <row r="1172" spans="1:26" ht="57.6" x14ac:dyDescent="0.3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 s="11">
        <f>(((I1172/60)/60)/24)+DATE(1970,1,1)+(-8/24)</f>
        <v>42218.470289351848</v>
      </c>
      <c r="K1172">
        <v>1435951033</v>
      </c>
      <c r="L1172" s="11">
        <f>(((K1172/60)/60)/24)+DATE(1970,1,1)+(-8/24)</f>
        <v>42188.470289351848</v>
      </c>
      <c r="M1172" t="b">
        <v>0</v>
      </c>
      <c r="N1172">
        <v>15</v>
      </c>
      <c r="O1172" t="b">
        <v>0</v>
      </c>
      <c r="P1172" t="s">
        <v>8273</v>
      </c>
      <c r="Q1172" s="6">
        <f>E1172/D1172</f>
        <v>3.3033333333333331E-2</v>
      </c>
      <c r="R1172" s="7">
        <f>IFERROR(E1172/N1172,"N/A")</f>
        <v>66.066666666666663</v>
      </c>
      <c r="S1172" t="str">
        <f>LEFT(P1172,SEARCH("/",P1172,1)-1)</f>
        <v>technology</v>
      </c>
      <c r="T1172" t="str">
        <f>RIGHT(P1172,(LEN(P1172)-SEARCH("/",P1172)))</f>
        <v>wearables</v>
      </c>
      <c r="Y1172">
        <f t="shared" si="40"/>
        <v>11</v>
      </c>
      <c r="Z1172">
        <f t="shared" si="41"/>
        <v>20</v>
      </c>
    </row>
    <row r="1173" spans="1:26" ht="43.2" x14ac:dyDescent="0.3">
      <c r="A1173">
        <v>3194</v>
      </c>
      <c r="B1173" s="3" t="s">
        <v>3194</v>
      </c>
      <c r="C1173" s="3" t="s">
        <v>7304</v>
      </c>
      <c r="D1173">
        <v>11000</v>
      </c>
      <c r="E1173">
        <v>0</v>
      </c>
      <c r="F1173" t="s">
        <v>8221</v>
      </c>
      <c r="G1173" t="s">
        <v>8224</v>
      </c>
      <c r="H1173" t="s">
        <v>8246</v>
      </c>
      <c r="I1173">
        <v>1437960598</v>
      </c>
      <c r="J1173" s="11">
        <f>(((I1173/60)/60)/24)+DATE(1970,1,1)+(-8/24)</f>
        <v>42211.729143518511</v>
      </c>
      <c r="K1173">
        <v>1435368598</v>
      </c>
      <c r="L1173" s="11">
        <f>(((K1173/60)/60)/24)+DATE(1970,1,1)+(-8/24)</f>
        <v>42181.729143518511</v>
      </c>
      <c r="M1173" t="b">
        <v>0</v>
      </c>
      <c r="N1173">
        <v>0</v>
      </c>
      <c r="O1173" t="b">
        <v>0</v>
      </c>
      <c r="P1173" t="s">
        <v>8305</v>
      </c>
      <c r="Q1173" s="6">
        <f>E1173/D1173</f>
        <v>0</v>
      </c>
      <c r="R1173" s="7" t="str">
        <f>IFERROR(E1173/N1173,"N/A")</f>
        <v>N/A</v>
      </c>
      <c r="S1173" t="str">
        <f>LEFT(P1173,SEARCH("/",P1173,1)-1)</f>
        <v>theater</v>
      </c>
      <c r="T1173" t="str">
        <f>RIGHT(P1173,(LEN(P1173)-SEARCH("/",P1173)))</f>
        <v>musical</v>
      </c>
      <c r="Y1173">
        <f t="shared" si="40"/>
        <v>8</v>
      </c>
      <c r="Z1173">
        <f t="shared" si="41"/>
        <v>15</v>
      </c>
    </row>
    <row r="1174" spans="1:26" ht="43.2" x14ac:dyDescent="0.3">
      <c r="A1174">
        <v>2501</v>
      </c>
      <c r="B1174" s="3" t="s">
        <v>2501</v>
      </c>
      <c r="C1174" s="3" t="s">
        <v>6611</v>
      </c>
      <c r="D1174">
        <v>11000</v>
      </c>
      <c r="E1174">
        <v>281</v>
      </c>
      <c r="F1174" t="s">
        <v>8221</v>
      </c>
      <c r="G1174" t="s">
        <v>8229</v>
      </c>
      <c r="H1174" t="s">
        <v>8251</v>
      </c>
      <c r="I1174">
        <v>1443379104</v>
      </c>
      <c r="J1174" s="11">
        <f>(((I1174/60)/60)/24)+DATE(1970,1,1)+(-8/24)</f>
        <v>42274.443333333329</v>
      </c>
      <c r="K1174">
        <v>1440787104</v>
      </c>
      <c r="L1174" s="11">
        <f>(((K1174/60)/60)/24)+DATE(1970,1,1)+(-8/24)</f>
        <v>42244.443333333329</v>
      </c>
      <c r="M1174" t="b">
        <v>0</v>
      </c>
      <c r="N1174">
        <v>7</v>
      </c>
      <c r="O1174" t="b">
        <v>0</v>
      </c>
      <c r="P1174" t="s">
        <v>8299</v>
      </c>
      <c r="Q1174" s="6">
        <f>E1174/D1174</f>
        <v>2.5545454545454545E-2</v>
      </c>
      <c r="R1174" s="7">
        <f>IFERROR(E1174/N1174,"N/A")</f>
        <v>40.142857142857146</v>
      </c>
      <c r="S1174" t="str">
        <f>LEFT(P1174,SEARCH("/",P1174,1)-1)</f>
        <v>food</v>
      </c>
      <c r="T1174" t="str">
        <f>RIGHT(P1174,(LEN(P1174)-SEARCH("/",P1174)))</f>
        <v>restaurants</v>
      </c>
      <c r="Y1174">
        <f t="shared" si="40"/>
        <v>5</v>
      </c>
      <c r="Z1174">
        <f t="shared" si="41"/>
        <v>16</v>
      </c>
    </row>
    <row r="1175" spans="1:26" ht="43.2" x14ac:dyDescent="0.3">
      <c r="A1175">
        <v>3112</v>
      </c>
      <c r="B1175" s="3" t="s">
        <v>3112</v>
      </c>
      <c r="C1175" s="3" t="s">
        <v>7222</v>
      </c>
      <c r="D1175">
        <v>11000</v>
      </c>
      <c r="E1175">
        <v>521</v>
      </c>
      <c r="F1175" t="s">
        <v>8221</v>
      </c>
      <c r="G1175" t="s">
        <v>8224</v>
      </c>
      <c r="H1175" t="s">
        <v>8246</v>
      </c>
      <c r="I1175">
        <v>1477968934</v>
      </c>
      <c r="J1175" s="11">
        <f>(((I1175/60)/60)/24)+DATE(1970,1,1)+(-8/24)</f>
        <v>42674.788587962961</v>
      </c>
      <c r="K1175">
        <v>1472784934</v>
      </c>
      <c r="L1175" s="11">
        <f>(((K1175/60)/60)/24)+DATE(1970,1,1)+(-8/24)</f>
        <v>42614.788587962961</v>
      </c>
      <c r="M1175" t="b">
        <v>0</v>
      </c>
      <c r="N1175">
        <v>9</v>
      </c>
      <c r="O1175" t="b">
        <v>0</v>
      </c>
      <c r="P1175" t="s">
        <v>8303</v>
      </c>
      <c r="Q1175" s="6">
        <f>E1175/D1175</f>
        <v>4.7363636363636365E-2</v>
      </c>
      <c r="R1175" s="7">
        <f>IFERROR(E1175/N1175,"N/A")</f>
        <v>57.888888888888886</v>
      </c>
      <c r="S1175" t="str">
        <f>LEFT(P1175,SEARCH("/",P1175,1)-1)</f>
        <v>theater</v>
      </c>
      <c r="T1175" t="str">
        <f>RIGHT(P1175,(LEN(P1175)-SEARCH("/",P1175)))</f>
        <v>spaces</v>
      </c>
      <c r="Y1175">
        <f t="shared" si="40"/>
        <v>8</v>
      </c>
      <c r="Z1175">
        <f t="shared" si="41"/>
        <v>14</v>
      </c>
    </row>
    <row r="1176" spans="1:26" ht="28.8" x14ac:dyDescent="0.3">
      <c r="A1176">
        <v>3854</v>
      </c>
      <c r="B1176" s="3" t="s">
        <v>3851</v>
      </c>
      <c r="C1176" s="3" t="s">
        <v>7963</v>
      </c>
      <c r="D1176">
        <v>11000</v>
      </c>
      <c r="E1176">
        <v>1788</v>
      </c>
      <c r="F1176" t="s">
        <v>8221</v>
      </c>
      <c r="G1176" t="s">
        <v>8224</v>
      </c>
      <c r="H1176" t="s">
        <v>8246</v>
      </c>
      <c r="I1176">
        <v>1431206058</v>
      </c>
      <c r="J1176" s="11">
        <f>(((I1176/60)/60)/24)+DATE(1970,1,1)+(-8/24)</f>
        <v>42133.55159722222</v>
      </c>
      <c r="K1176">
        <v>1428614058</v>
      </c>
      <c r="L1176" s="11">
        <f>(((K1176/60)/60)/24)+DATE(1970,1,1)+(-8/24)</f>
        <v>42103.55159722222</v>
      </c>
      <c r="M1176" t="b">
        <v>0</v>
      </c>
      <c r="N1176">
        <v>20</v>
      </c>
      <c r="O1176" t="b">
        <v>0</v>
      </c>
      <c r="P1176" t="s">
        <v>8271</v>
      </c>
      <c r="Q1176" s="6">
        <f>E1176/D1176</f>
        <v>0.16254545454545455</v>
      </c>
      <c r="R1176" s="7">
        <f>IFERROR(E1176/N1176,"N/A")</f>
        <v>89.4</v>
      </c>
      <c r="S1176" t="str">
        <f>LEFT(P1176,SEARCH("/",P1176,1)-1)</f>
        <v>theater</v>
      </c>
      <c r="T1176" t="str">
        <f>RIGHT(P1176,(LEN(P1176)-SEARCH("/",P1176)))</f>
        <v>plays</v>
      </c>
      <c r="Y1176">
        <f t="shared" si="40"/>
        <v>8</v>
      </c>
      <c r="Z1176">
        <f t="shared" si="41"/>
        <v>13</v>
      </c>
    </row>
    <row r="1177" spans="1:26" ht="43.2" x14ac:dyDescent="0.3">
      <c r="A1177">
        <v>1764</v>
      </c>
      <c r="B1177" s="3" t="s">
        <v>1765</v>
      </c>
      <c r="C1177" s="3" t="s">
        <v>5874</v>
      </c>
      <c r="D1177">
        <v>11000</v>
      </c>
      <c r="E1177">
        <v>2156</v>
      </c>
      <c r="F1177" t="s">
        <v>8221</v>
      </c>
      <c r="G1177" t="s">
        <v>8225</v>
      </c>
      <c r="H1177" t="s">
        <v>8247</v>
      </c>
      <c r="I1177">
        <v>1407065979</v>
      </c>
      <c r="J1177" s="11">
        <f>(((I1177/60)/60)/24)+DATE(1970,1,1)+(-8/24)</f>
        <v>41854.15253472222</v>
      </c>
      <c r="K1177">
        <v>1404560379</v>
      </c>
      <c r="L1177" s="11">
        <f>(((K1177/60)/60)/24)+DATE(1970,1,1)+(-8/24)</f>
        <v>41825.15253472222</v>
      </c>
      <c r="M1177" t="b">
        <v>1</v>
      </c>
      <c r="N1177">
        <v>39</v>
      </c>
      <c r="O1177" t="b">
        <v>0</v>
      </c>
      <c r="P1177" t="s">
        <v>8285</v>
      </c>
      <c r="Q1177" s="6">
        <f>E1177/D1177</f>
        <v>0.19600000000000001</v>
      </c>
      <c r="R1177" s="7">
        <f>IFERROR(E1177/N1177,"N/A")</f>
        <v>55.282051282051285</v>
      </c>
      <c r="S1177" t="str">
        <f>LEFT(P1177,SEARCH("/",P1177,1)-1)</f>
        <v>photography</v>
      </c>
      <c r="T1177" t="str">
        <f>RIGHT(P1177,(LEN(P1177)-SEARCH("/",P1177)))</f>
        <v>photobooks</v>
      </c>
      <c r="Y1177">
        <f t="shared" si="40"/>
        <v>12</v>
      </c>
      <c r="Z1177">
        <f t="shared" si="41"/>
        <v>22</v>
      </c>
    </row>
    <row r="1178" spans="1:26" ht="28.8" x14ac:dyDescent="0.3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 s="11">
        <f>(((I1178/60)/60)/24)+DATE(1970,1,1)+(-8/24)</f>
        <v>42858.466666666667</v>
      </c>
      <c r="K1178">
        <v>1489439669</v>
      </c>
      <c r="L1178" s="11">
        <f>(((K1178/60)/60)/24)+DATE(1970,1,1)+(-8/24)</f>
        <v>42807.551724537036</v>
      </c>
      <c r="M1178" t="b">
        <v>0</v>
      </c>
      <c r="N1178">
        <v>1</v>
      </c>
      <c r="O1178" t="b">
        <v>0</v>
      </c>
      <c r="P1178" t="s">
        <v>8271</v>
      </c>
      <c r="Q1178" s="6">
        <f>E1178/D1178</f>
        <v>3.3333333333333333E-2</v>
      </c>
      <c r="R1178" s="7">
        <f>IFERROR(E1178/N1178,"N/A")</f>
        <v>50</v>
      </c>
      <c r="S1178" t="str">
        <f>LEFT(P1178,SEARCH("/",P1178,1)-1)</f>
        <v>theater</v>
      </c>
      <c r="T1178" t="str">
        <f>RIGHT(P1178,(LEN(P1178)-SEARCH("/",P1178)))</f>
        <v>plays</v>
      </c>
      <c r="Y1178">
        <f t="shared" si="40"/>
        <v>8</v>
      </c>
      <c r="Z1178">
        <f t="shared" si="41"/>
        <v>13</v>
      </c>
    </row>
    <row r="1179" spans="1:26" ht="43.2" x14ac:dyDescent="0.3">
      <c r="A1179">
        <v>1779</v>
      </c>
      <c r="B1179" s="3" t="s">
        <v>1780</v>
      </c>
      <c r="C1179" s="3" t="s">
        <v>5889</v>
      </c>
      <c r="D1179">
        <v>11000</v>
      </c>
      <c r="E1179">
        <v>3986</v>
      </c>
      <c r="F1179" t="s">
        <v>8221</v>
      </c>
      <c r="G1179" t="s">
        <v>8224</v>
      </c>
      <c r="H1179" t="s">
        <v>8246</v>
      </c>
      <c r="I1179">
        <v>1472834180</v>
      </c>
      <c r="J1179" s="11">
        <f>(((I1179/60)/60)/24)+DATE(1970,1,1)+(-8/24)</f>
        <v>42615.358564814807</v>
      </c>
      <c r="K1179">
        <v>1470242180</v>
      </c>
      <c r="L1179" s="11">
        <f>(((K1179/60)/60)/24)+DATE(1970,1,1)+(-8/24)</f>
        <v>42585.358564814807</v>
      </c>
      <c r="M1179" t="b">
        <v>1</v>
      </c>
      <c r="N1179">
        <v>38</v>
      </c>
      <c r="O1179" t="b">
        <v>0</v>
      </c>
      <c r="P1179" t="s">
        <v>8285</v>
      </c>
      <c r="Q1179" s="6">
        <f>E1179/D1179</f>
        <v>0.36236363636363639</v>
      </c>
      <c r="R1179" s="7">
        <f>IFERROR(E1179/N1179,"N/A")</f>
        <v>104.89473684210526</v>
      </c>
      <c r="S1179" t="str">
        <f>LEFT(P1179,SEARCH("/",P1179,1)-1)</f>
        <v>photography</v>
      </c>
      <c r="T1179" t="str">
        <f>RIGHT(P1179,(LEN(P1179)-SEARCH("/",P1179)))</f>
        <v>photobooks</v>
      </c>
      <c r="Y1179">
        <f t="shared" si="40"/>
        <v>12</v>
      </c>
      <c r="Z1179">
        <f t="shared" si="41"/>
        <v>22</v>
      </c>
    </row>
    <row r="1180" spans="1:26" ht="43.2" x14ac:dyDescent="0.3">
      <c r="A1180">
        <v>3983</v>
      </c>
      <c r="B1180" s="3" t="s">
        <v>3979</v>
      </c>
      <c r="C1180" s="3" t="s">
        <v>8089</v>
      </c>
      <c r="D1180">
        <v>11140</v>
      </c>
      <c r="E1180">
        <v>3877</v>
      </c>
      <c r="F1180" t="s">
        <v>8221</v>
      </c>
      <c r="G1180" t="s">
        <v>8224</v>
      </c>
      <c r="H1180" t="s">
        <v>8246</v>
      </c>
      <c r="I1180">
        <v>1400569140</v>
      </c>
      <c r="J1180" s="11">
        <f>(((I1180/60)/60)/24)+DATE(1970,1,1)+(-8/24)</f>
        <v>41778.957638888889</v>
      </c>
      <c r="K1180">
        <v>1397854356</v>
      </c>
      <c r="L1180" s="11">
        <f>(((K1180/60)/60)/24)+DATE(1970,1,1)+(-8/24)</f>
        <v>41747.536527777775</v>
      </c>
      <c r="M1180" t="b">
        <v>0</v>
      </c>
      <c r="N1180">
        <v>46</v>
      </c>
      <c r="O1180" t="b">
        <v>0</v>
      </c>
      <c r="P1180" t="s">
        <v>8271</v>
      </c>
      <c r="Q1180" s="6">
        <f>E1180/D1180</f>
        <v>0.34802513464991025</v>
      </c>
      <c r="R1180" s="7">
        <f>IFERROR(E1180/N1180,"N/A")</f>
        <v>84.282608695652172</v>
      </c>
      <c r="S1180" t="str">
        <f>LEFT(P1180,SEARCH("/",P1180,1)-1)</f>
        <v>theater</v>
      </c>
      <c r="T1180" t="str">
        <f>RIGHT(P1180,(LEN(P1180)-SEARCH("/",P1180)))</f>
        <v>plays</v>
      </c>
      <c r="Y1180">
        <f t="shared" si="40"/>
        <v>8</v>
      </c>
      <c r="Z1180">
        <f t="shared" si="41"/>
        <v>13</v>
      </c>
    </row>
    <row r="1181" spans="1:26" ht="43.2" x14ac:dyDescent="0.3">
      <c r="A1181">
        <v>574</v>
      </c>
      <c r="B1181" s="3" t="s">
        <v>575</v>
      </c>
      <c r="C1181" s="3" t="s">
        <v>4684</v>
      </c>
      <c r="D1181">
        <v>11180</v>
      </c>
      <c r="E1181">
        <v>80</v>
      </c>
      <c r="F1181" t="s">
        <v>8221</v>
      </c>
      <c r="G1181" t="s">
        <v>8225</v>
      </c>
      <c r="H1181" t="s">
        <v>8247</v>
      </c>
      <c r="I1181">
        <v>1476873507</v>
      </c>
      <c r="J1181" s="11">
        <f>(((I1181/60)/60)/24)+DATE(1970,1,1)+(-8/24)</f>
        <v>42662.110034722216</v>
      </c>
      <c r="K1181">
        <v>1474281507</v>
      </c>
      <c r="L1181" s="11">
        <f>(((K1181/60)/60)/24)+DATE(1970,1,1)+(-8/24)</f>
        <v>42632.110034722216</v>
      </c>
      <c r="M1181" t="b">
        <v>0</v>
      </c>
      <c r="N1181">
        <v>4</v>
      </c>
      <c r="O1181" t="b">
        <v>0</v>
      </c>
      <c r="P1181" t="s">
        <v>8272</v>
      </c>
      <c r="Q1181" s="6">
        <f>E1181/D1181</f>
        <v>7.1556350626118068E-3</v>
      </c>
      <c r="R1181" s="7">
        <f>IFERROR(E1181/N1181,"N/A")</f>
        <v>20</v>
      </c>
      <c r="S1181" t="str">
        <f>LEFT(P1181,SEARCH("/",P1181,1)-1)</f>
        <v>technology</v>
      </c>
      <c r="T1181" t="str">
        <f>RIGHT(P1181,(LEN(P1181)-SEARCH("/",P1181)))</f>
        <v>web</v>
      </c>
      <c r="Y1181">
        <f t="shared" si="40"/>
        <v>11</v>
      </c>
      <c r="Z1181">
        <f t="shared" si="41"/>
        <v>14</v>
      </c>
    </row>
    <row r="1182" spans="1:26" ht="43.2" x14ac:dyDescent="0.3">
      <c r="A1182">
        <v>2879</v>
      </c>
      <c r="B1182" s="3" t="s">
        <v>2879</v>
      </c>
      <c r="C1182" s="3" t="s">
        <v>6989</v>
      </c>
      <c r="D1182">
        <v>11200</v>
      </c>
      <c r="E1182">
        <v>29</v>
      </c>
      <c r="F1182" t="s">
        <v>8221</v>
      </c>
      <c r="G1182" t="s">
        <v>8224</v>
      </c>
      <c r="H1182" t="s">
        <v>8246</v>
      </c>
      <c r="I1182">
        <v>1453310661</v>
      </c>
      <c r="J1182" s="11">
        <f>(((I1182/60)/60)/24)+DATE(1970,1,1)+(-8/24)</f>
        <v>42389.391909722217</v>
      </c>
      <c r="K1182">
        <v>1450718661</v>
      </c>
      <c r="L1182" s="11">
        <f>(((K1182/60)/60)/24)+DATE(1970,1,1)+(-8/24)</f>
        <v>42359.391909722217</v>
      </c>
      <c r="M1182" t="b">
        <v>0</v>
      </c>
      <c r="N1182">
        <v>1</v>
      </c>
      <c r="O1182" t="b">
        <v>0</v>
      </c>
      <c r="P1182" t="s">
        <v>8271</v>
      </c>
      <c r="Q1182" s="6">
        <f>E1182/D1182</f>
        <v>2.5892857142857141E-3</v>
      </c>
      <c r="R1182" s="7">
        <f>IFERROR(E1182/N1182,"N/A")</f>
        <v>29</v>
      </c>
      <c r="S1182" t="str">
        <f>LEFT(P1182,SEARCH("/",P1182,1)-1)</f>
        <v>theater</v>
      </c>
      <c r="T1182" t="str">
        <f>RIGHT(P1182,(LEN(P1182)-SEARCH("/",P1182)))</f>
        <v>plays</v>
      </c>
      <c r="Y1182">
        <f t="shared" si="40"/>
        <v>8</v>
      </c>
      <c r="Z1182">
        <f t="shared" si="41"/>
        <v>13</v>
      </c>
    </row>
    <row r="1183" spans="1:26" ht="43.2" x14ac:dyDescent="0.3">
      <c r="A1183">
        <v>3923</v>
      </c>
      <c r="B1183" s="3" t="s">
        <v>3920</v>
      </c>
      <c r="C1183" s="3" t="s">
        <v>8031</v>
      </c>
      <c r="D1183">
        <v>11500</v>
      </c>
      <c r="E1183">
        <v>1384</v>
      </c>
      <c r="F1183" t="s">
        <v>8221</v>
      </c>
      <c r="G1183" t="s">
        <v>8225</v>
      </c>
      <c r="H1183" t="s">
        <v>8247</v>
      </c>
      <c r="I1183">
        <v>1428622271</v>
      </c>
      <c r="J1183" s="11">
        <f>(((I1183/60)/60)/24)+DATE(1970,1,1)+(-8/24)</f>
        <v>42103.646655092591</v>
      </c>
      <c r="K1183">
        <v>1426203071</v>
      </c>
      <c r="L1183" s="11">
        <f>(((K1183/60)/60)/24)+DATE(1970,1,1)+(-8/24)</f>
        <v>42075.646655092591</v>
      </c>
      <c r="M1183" t="b">
        <v>0</v>
      </c>
      <c r="N1183">
        <v>17</v>
      </c>
      <c r="O1183" t="b">
        <v>0</v>
      </c>
      <c r="P1183" t="s">
        <v>8271</v>
      </c>
      <c r="Q1183" s="6">
        <f>E1183/D1183</f>
        <v>0.12034782608695652</v>
      </c>
      <c r="R1183" s="7">
        <f>IFERROR(E1183/N1183,"N/A")</f>
        <v>81.411764705882348</v>
      </c>
      <c r="S1183" t="str">
        <f>LEFT(P1183,SEARCH("/",P1183,1)-1)</f>
        <v>theater</v>
      </c>
      <c r="T1183" t="str">
        <f>RIGHT(P1183,(LEN(P1183)-SEARCH("/",P1183)))</f>
        <v>plays</v>
      </c>
      <c r="Y1183">
        <f t="shared" si="40"/>
        <v>8</v>
      </c>
      <c r="Z1183">
        <f t="shared" si="41"/>
        <v>13</v>
      </c>
    </row>
    <row r="1184" spans="1:26" ht="43.2" x14ac:dyDescent="0.3">
      <c r="A1184">
        <v>488</v>
      </c>
      <c r="B1184" s="3" t="s">
        <v>489</v>
      </c>
      <c r="C1184" s="3" t="s">
        <v>4598</v>
      </c>
      <c r="D1184">
        <v>12000</v>
      </c>
      <c r="E1184">
        <v>0</v>
      </c>
      <c r="F1184" t="s">
        <v>8221</v>
      </c>
      <c r="G1184" t="s">
        <v>8224</v>
      </c>
      <c r="H1184" t="s">
        <v>8246</v>
      </c>
      <c r="I1184">
        <v>1483924700</v>
      </c>
      <c r="J1184" s="11">
        <f>(((I1184/60)/60)/24)+DATE(1970,1,1)+(-8/24)</f>
        <v>42743.72106481481</v>
      </c>
      <c r="K1184">
        <v>1481332700</v>
      </c>
      <c r="L1184" s="11">
        <f>(((K1184/60)/60)/24)+DATE(1970,1,1)+(-8/24)</f>
        <v>42713.72106481481</v>
      </c>
      <c r="M1184" t="b">
        <v>0</v>
      </c>
      <c r="N1184">
        <v>0</v>
      </c>
      <c r="O1184" t="b">
        <v>0</v>
      </c>
      <c r="P1184" t="s">
        <v>8270</v>
      </c>
      <c r="Q1184" s="6">
        <f>E1184/D1184</f>
        <v>0</v>
      </c>
      <c r="R1184" s="7" t="str">
        <f>IFERROR(E1184/N1184,"N/A")</f>
        <v>N/A</v>
      </c>
      <c r="S1184" t="str">
        <f>LEFT(P1184,SEARCH("/",P1184,1)-1)</f>
        <v>film &amp; video</v>
      </c>
      <c r="T1184" t="str">
        <f>RIGHT(P1184,(LEN(P1184)-SEARCH("/",P1184)))</f>
        <v>animation</v>
      </c>
      <c r="Y1184">
        <f t="shared" si="40"/>
        <v>13</v>
      </c>
      <c r="Z1184">
        <f t="shared" si="41"/>
        <v>22</v>
      </c>
    </row>
    <row r="1185" spans="1:26" ht="43.2" x14ac:dyDescent="0.3">
      <c r="A1185">
        <v>3932</v>
      </c>
      <c r="B1185" s="3" t="s">
        <v>3929</v>
      </c>
      <c r="C1185" s="3" t="s">
        <v>8040</v>
      </c>
      <c r="D1185">
        <v>12000</v>
      </c>
      <c r="E1185">
        <v>1</v>
      </c>
      <c r="F1185" t="s">
        <v>8221</v>
      </c>
      <c r="G1185" t="s">
        <v>8224</v>
      </c>
      <c r="H1185" t="s">
        <v>8246</v>
      </c>
      <c r="I1185">
        <v>1458097364</v>
      </c>
      <c r="J1185" s="11">
        <f>(((I1185/60)/60)/24)+DATE(1970,1,1)+(-8/24)</f>
        <v>42444.793564814812</v>
      </c>
      <c r="K1185">
        <v>1455508964</v>
      </c>
      <c r="L1185" s="11">
        <f>(((K1185/60)/60)/24)+DATE(1970,1,1)+(-8/24)</f>
        <v>42414.835231481477</v>
      </c>
      <c r="M1185" t="b">
        <v>0</v>
      </c>
      <c r="N1185">
        <v>1</v>
      </c>
      <c r="O1185" t="b">
        <v>0</v>
      </c>
      <c r="P1185" t="s">
        <v>8271</v>
      </c>
      <c r="Q1185" s="6">
        <f>E1185/D1185</f>
        <v>8.3333333333333331E-5</v>
      </c>
      <c r="R1185" s="7">
        <f>IFERROR(E1185/N1185,"N/A")</f>
        <v>1</v>
      </c>
      <c r="S1185" t="str">
        <f>LEFT(P1185,SEARCH("/",P1185,1)-1)</f>
        <v>theater</v>
      </c>
      <c r="T1185" t="str">
        <f>RIGHT(P1185,(LEN(P1185)-SEARCH("/",P1185)))</f>
        <v>plays</v>
      </c>
      <c r="Y1185">
        <f t="shared" si="40"/>
        <v>8</v>
      </c>
      <c r="Z1185">
        <f t="shared" si="41"/>
        <v>13</v>
      </c>
    </row>
    <row r="1186" spans="1:26" ht="28.8" x14ac:dyDescent="0.3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 s="11">
        <f>(((I1186/60)/60)/24)+DATE(1970,1,1)+(-8/24)</f>
        <v>42076.799305555549</v>
      </c>
      <c r="K1186">
        <v>1423761792</v>
      </c>
      <c r="L1186" s="11">
        <f>(((K1186/60)/60)/24)+DATE(1970,1,1)+(-8/24)</f>
        <v>42047.391111111108</v>
      </c>
      <c r="M1186" t="b">
        <v>0</v>
      </c>
      <c r="N1186">
        <v>15</v>
      </c>
      <c r="O1186" t="b">
        <v>0</v>
      </c>
      <c r="P1186" t="s">
        <v>8305</v>
      </c>
      <c r="Q1186" s="6">
        <f>E1186/D1186</f>
        <v>3.44748684310884E-2</v>
      </c>
      <c r="R1186" s="7">
        <f>IFERROR(E1186/N1186,"N/A")</f>
        <v>30.133333333333333</v>
      </c>
      <c r="S1186" t="str">
        <f>LEFT(P1186,SEARCH("/",P1186,1)-1)</f>
        <v>theater</v>
      </c>
      <c r="T1186" t="str">
        <f>RIGHT(P1186,(LEN(P1186)-SEARCH("/",P1186)))</f>
        <v>musical</v>
      </c>
      <c r="Y1186">
        <f t="shared" si="40"/>
        <v>8</v>
      </c>
      <c r="Z1186">
        <f t="shared" si="41"/>
        <v>15</v>
      </c>
    </row>
    <row r="1187" spans="1:26" ht="43.2" x14ac:dyDescent="0.3">
      <c r="A1187">
        <v>3072</v>
      </c>
      <c r="B1187" s="3" t="s">
        <v>3072</v>
      </c>
      <c r="C1187" s="3" t="s">
        <v>7182</v>
      </c>
      <c r="D1187">
        <v>12000</v>
      </c>
      <c r="E1187">
        <v>2</v>
      </c>
      <c r="F1187" t="s">
        <v>8221</v>
      </c>
      <c r="G1187" t="s">
        <v>8224</v>
      </c>
      <c r="H1187" t="s">
        <v>8246</v>
      </c>
      <c r="I1187">
        <v>1477791960</v>
      </c>
      <c r="J1187" s="11">
        <f>(((I1187/60)/60)/24)+DATE(1970,1,1)+(-8/24)</f>
        <v>42672.740277777775</v>
      </c>
      <c r="K1187">
        <v>1476549262</v>
      </c>
      <c r="L1187" s="11">
        <f>(((K1187/60)/60)/24)+DATE(1970,1,1)+(-8/24)</f>
        <v>42658.357199074067</v>
      </c>
      <c r="M1187" t="b">
        <v>0</v>
      </c>
      <c r="N1187">
        <v>2</v>
      </c>
      <c r="O1187" t="b">
        <v>0</v>
      </c>
      <c r="P1187" t="s">
        <v>8303</v>
      </c>
      <c r="Q1187" s="6">
        <f>E1187/D1187</f>
        <v>1.6666666666666666E-4</v>
      </c>
      <c r="R1187" s="7">
        <f>IFERROR(E1187/N1187,"N/A")</f>
        <v>1</v>
      </c>
      <c r="S1187" t="str">
        <f>LEFT(P1187,SEARCH("/",P1187,1)-1)</f>
        <v>theater</v>
      </c>
      <c r="T1187" t="str">
        <f>RIGHT(P1187,(LEN(P1187)-SEARCH("/",P1187)))</f>
        <v>spaces</v>
      </c>
      <c r="Y1187">
        <f t="shared" si="40"/>
        <v>8</v>
      </c>
      <c r="Z1187">
        <f t="shared" si="41"/>
        <v>14</v>
      </c>
    </row>
    <row r="1188" spans="1:26" x14ac:dyDescent="0.3">
      <c r="A1188">
        <v>1406</v>
      </c>
      <c r="B1188" s="3" t="s">
        <v>1407</v>
      </c>
      <c r="C1188" s="3" t="s">
        <v>5516</v>
      </c>
      <c r="D1188">
        <v>12000</v>
      </c>
      <c r="E1188">
        <v>15</v>
      </c>
      <c r="F1188" t="s">
        <v>8221</v>
      </c>
      <c r="G1188" t="s">
        <v>8237</v>
      </c>
      <c r="H1188" t="s">
        <v>8249</v>
      </c>
      <c r="I1188">
        <v>1449914400</v>
      </c>
      <c r="J1188" s="11">
        <f>(((I1188/60)/60)/24)+DATE(1970,1,1)+(-8/24)</f>
        <v>42350.083333333336</v>
      </c>
      <c r="K1188">
        <v>1445336607</v>
      </c>
      <c r="L1188" s="11">
        <f>(((K1188/60)/60)/24)+DATE(1970,1,1)+(-8/24)</f>
        <v>42297.099618055552</v>
      </c>
      <c r="M1188" t="b">
        <v>0</v>
      </c>
      <c r="N1188">
        <v>3</v>
      </c>
      <c r="O1188" t="b">
        <v>0</v>
      </c>
      <c r="P1188" t="s">
        <v>8287</v>
      </c>
      <c r="Q1188" s="6">
        <f>E1188/D1188</f>
        <v>1.25E-3</v>
      </c>
      <c r="R1188" s="7">
        <f>IFERROR(E1188/N1188,"N/A")</f>
        <v>5</v>
      </c>
      <c r="S1188" t="str">
        <f>LEFT(P1188,SEARCH("/",P1188,1)-1)</f>
        <v>publishing</v>
      </c>
      <c r="T1188" t="str">
        <f>RIGHT(P1188,(LEN(P1188)-SEARCH("/",P1188)))</f>
        <v>translations</v>
      </c>
      <c r="Y1188">
        <f t="shared" si="40"/>
        <v>11</v>
      </c>
      <c r="Z1188">
        <f t="shared" si="41"/>
        <v>23</v>
      </c>
    </row>
    <row r="1189" spans="1:26" x14ac:dyDescent="0.3">
      <c r="A1189">
        <v>190</v>
      </c>
      <c r="B1189" s="3" t="s">
        <v>192</v>
      </c>
      <c r="C1189" s="3" t="s">
        <v>4300</v>
      </c>
      <c r="D1189">
        <v>12000</v>
      </c>
      <c r="E1189">
        <v>50</v>
      </c>
      <c r="F1189" t="s">
        <v>8221</v>
      </c>
      <c r="G1189" t="s">
        <v>8224</v>
      </c>
      <c r="H1189" t="s">
        <v>8246</v>
      </c>
      <c r="I1189">
        <v>1466091446</v>
      </c>
      <c r="J1189" s="11">
        <f>(((I1189/60)/60)/24)+DATE(1970,1,1)+(-8/24)</f>
        <v>42537.317662037036</v>
      </c>
      <c r="K1189">
        <v>1465227446</v>
      </c>
      <c r="L1189" s="11">
        <f>(((K1189/60)/60)/24)+DATE(1970,1,1)+(-8/24)</f>
        <v>42527.317662037036</v>
      </c>
      <c r="M1189" t="b">
        <v>0</v>
      </c>
      <c r="N1189">
        <v>1</v>
      </c>
      <c r="O1189" t="b">
        <v>0</v>
      </c>
      <c r="P1189" t="s">
        <v>8268</v>
      </c>
      <c r="Q1189" s="6">
        <f>E1189/D1189</f>
        <v>4.1666666666666666E-3</v>
      </c>
      <c r="R1189" s="7">
        <f>IFERROR(E1189/N1189,"N/A")</f>
        <v>50</v>
      </c>
      <c r="S1189" t="str">
        <f>LEFT(P1189,SEARCH("/",P1189,1)-1)</f>
        <v>film &amp; video</v>
      </c>
      <c r="T1189" t="str">
        <f>RIGHT(P1189,(LEN(P1189)-SEARCH("/",P1189)))</f>
        <v>drama</v>
      </c>
      <c r="Y1189">
        <f t="shared" si="40"/>
        <v>13</v>
      </c>
      <c r="Z1189">
        <f t="shared" si="41"/>
        <v>18</v>
      </c>
    </row>
    <row r="1190" spans="1:26" ht="43.2" x14ac:dyDescent="0.3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 s="11">
        <f>(((I1190/60)/60)/24)+DATE(1970,1,1)+(-8/24)</f>
        <v>42153.345312500001</v>
      </c>
      <c r="K1190">
        <v>1430324235</v>
      </c>
      <c r="L1190" s="11">
        <f>(((K1190/60)/60)/24)+DATE(1970,1,1)+(-8/24)</f>
        <v>42123.345312500001</v>
      </c>
      <c r="M1190" t="b">
        <v>0</v>
      </c>
      <c r="N1190">
        <v>41</v>
      </c>
      <c r="O1190" t="b">
        <v>0</v>
      </c>
      <c r="P1190" t="s">
        <v>8273</v>
      </c>
      <c r="Q1190" s="6">
        <f>E1190/D1190</f>
        <v>3.5520833333333335E-2</v>
      </c>
      <c r="R1190" s="7">
        <f>IFERROR(E1190/N1190,"N/A")</f>
        <v>41.585365853658537</v>
      </c>
      <c r="S1190" t="str">
        <f>LEFT(P1190,SEARCH("/",P1190,1)-1)</f>
        <v>technology</v>
      </c>
      <c r="T1190" t="str">
        <f>RIGHT(P1190,(LEN(P1190)-SEARCH("/",P1190)))</f>
        <v>wearables</v>
      </c>
      <c r="Y1190">
        <f t="shared" si="40"/>
        <v>11</v>
      </c>
      <c r="Z1190">
        <f t="shared" si="41"/>
        <v>20</v>
      </c>
    </row>
    <row r="1191" spans="1:26" ht="43.2" x14ac:dyDescent="0.3">
      <c r="A1191">
        <v>505</v>
      </c>
      <c r="B1191" s="3" t="s">
        <v>506</v>
      </c>
      <c r="C1191" s="3" t="s">
        <v>4615</v>
      </c>
      <c r="D1191">
        <v>12000</v>
      </c>
      <c r="E1191">
        <v>52</v>
      </c>
      <c r="F1191" t="s">
        <v>8221</v>
      </c>
      <c r="G1191" t="s">
        <v>8224</v>
      </c>
      <c r="H1191" t="s">
        <v>8246</v>
      </c>
      <c r="I1191">
        <v>1451010086</v>
      </c>
      <c r="J1191" s="11">
        <f>(((I1191/60)/60)/24)+DATE(1970,1,1)+(-8/24)</f>
        <v>42362.764884259253</v>
      </c>
      <c r="K1191">
        <v>1447122086</v>
      </c>
      <c r="L1191" s="11">
        <f>(((K1191/60)/60)/24)+DATE(1970,1,1)+(-8/24)</f>
        <v>42317.764884259253</v>
      </c>
      <c r="M1191" t="b">
        <v>0</v>
      </c>
      <c r="N1191">
        <v>14</v>
      </c>
      <c r="O1191" t="b">
        <v>0</v>
      </c>
      <c r="P1191" t="s">
        <v>8270</v>
      </c>
      <c r="Q1191" s="6">
        <f>E1191/D1191</f>
        <v>4.3333333333333331E-3</v>
      </c>
      <c r="R1191" s="7">
        <f>IFERROR(E1191/N1191,"N/A")</f>
        <v>3.7142857142857144</v>
      </c>
      <c r="S1191" t="str">
        <f>LEFT(P1191,SEARCH("/",P1191,1)-1)</f>
        <v>film &amp; video</v>
      </c>
      <c r="T1191" t="str">
        <f>RIGHT(P1191,(LEN(P1191)-SEARCH("/",P1191)))</f>
        <v>animation</v>
      </c>
      <c r="Y1191">
        <f t="shared" si="40"/>
        <v>13</v>
      </c>
      <c r="Z1191">
        <f t="shared" si="41"/>
        <v>22</v>
      </c>
    </row>
    <row r="1192" spans="1:26" x14ac:dyDescent="0.3">
      <c r="A1192">
        <v>2402</v>
      </c>
      <c r="B1192" s="3" t="s">
        <v>2403</v>
      </c>
      <c r="C1192" s="3" t="s">
        <v>6512</v>
      </c>
      <c r="D1192">
        <v>12000</v>
      </c>
      <c r="E1192">
        <v>52</v>
      </c>
      <c r="F1192" t="s">
        <v>8221</v>
      </c>
      <c r="G1192" t="s">
        <v>8224</v>
      </c>
      <c r="H1192" t="s">
        <v>8246</v>
      </c>
      <c r="I1192">
        <v>1431533931</v>
      </c>
      <c r="J1192" s="11">
        <f>(((I1192/60)/60)/24)+DATE(1970,1,1)+(-8/24)</f>
        <v>42137.34642361111</v>
      </c>
      <c r="K1192">
        <v>1428941931</v>
      </c>
      <c r="L1192" s="11">
        <f>(((K1192/60)/60)/24)+DATE(1970,1,1)+(-8/24)</f>
        <v>42107.34642361111</v>
      </c>
      <c r="M1192" t="b">
        <v>0</v>
      </c>
      <c r="N1192">
        <v>1</v>
      </c>
      <c r="O1192" t="b">
        <v>0</v>
      </c>
      <c r="P1192" t="s">
        <v>8284</v>
      </c>
      <c r="Q1192" s="6">
        <f>E1192/D1192</f>
        <v>4.3333333333333331E-3</v>
      </c>
      <c r="R1192" s="7">
        <f>IFERROR(E1192/N1192,"N/A")</f>
        <v>52</v>
      </c>
      <c r="S1192" t="str">
        <f>LEFT(P1192,SEARCH("/",P1192,1)-1)</f>
        <v>food</v>
      </c>
      <c r="T1192" t="str">
        <f>RIGHT(P1192,(LEN(P1192)-SEARCH("/",P1192)))</f>
        <v>food trucks</v>
      </c>
      <c r="Y1192">
        <f t="shared" si="40"/>
        <v>5</v>
      </c>
      <c r="Z1192">
        <f t="shared" si="41"/>
        <v>16</v>
      </c>
    </row>
    <row r="1193" spans="1:26" ht="43.2" x14ac:dyDescent="0.3">
      <c r="A1193">
        <v>718</v>
      </c>
      <c r="B1193" s="3" t="s">
        <v>719</v>
      </c>
      <c r="C1193" s="3" t="s">
        <v>4828</v>
      </c>
      <c r="D1193">
        <v>12000</v>
      </c>
      <c r="E1193">
        <v>90</v>
      </c>
      <c r="F1193" t="s">
        <v>8221</v>
      </c>
      <c r="G1193" t="s">
        <v>8224</v>
      </c>
      <c r="H1193" t="s">
        <v>8246</v>
      </c>
      <c r="I1193">
        <v>1487397540</v>
      </c>
      <c r="J1193" s="11">
        <f>(((I1193/60)/60)/24)+DATE(1970,1,1)+(-8/24)</f>
        <v>42783.915972222218</v>
      </c>
      <c r="K1193">
        <v>1484684247</v>
      </c>
      <c r="L1193" s="11">
        <f>(((K1193/60)/60)/24)+DATE(1970,1,1)+(-8/24)</f>
        <v>42752.512118055551</v>
      </c>
      <c r="M1193" t="b">
        <v>0</v>
      </c>
      <c r="N1193">
        <v>4</v>
      </c>
      <c r="O1193" t="b">
        <v>0</v>
      </c>
      <c r="P1193" t="s">
        <v>8273</v>
      </c>
      <c r="Q1193" s="6">
        <f>E1193/D1193</f>
        <v>7.4999999999999997E-3</v>
      </c>
      <c r="R1193" s="7">
        <f>IFERROR(E1193/N1193,"N/A")</f>
        <v>22.5</v>
      </c>
      <c r="S1193" t="str">
        <f>LEFT(P1193,SEARCH("/",P1193,1)-1)</f>
        <v>technology</v>
      </c>
      <c r="T1193" t="str">
        <f>RIGHT(P1193,(LEN(P1193)-SEARCH("/",P1193)))</f>
        <v>wearables</v>
      </c>
      <c r="Y1193">
        <f t="shared" si="40"/>
        <v>11</v>
      </c>
      <c r="Z1193">
        <f t="shared" si="41"/>
        <v>20</v>
      </c>
    </row>
    <row r="1194" spans="1:26" ht="43.2" x14ac:dyDescent="0.3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 s="11">
        <f>(((I1194/60)/60)/24)+DATE(1970,1,1)+(-8/24)</f>
        <v>42838.874305555553</v>
      </c>
      <c r="K1194">
        <v>1489504916</v>
      </c>
      <c r="L1194" s="11">
        <f>(((K1194/60)/60)/24)+DATE(1970,1,1)+(-8/24)</f>
        <v>42808.306898148141</v>
      </c>
      <c r="M1194" t="b">
        <v>0</v>
      </c>
      <c r="N1194">
        <v>4</v>
      </c>
      <c r="O1194" t="b">
        <v>0</v>
      </c>
      <c r="P1194" t="s">
        <v>8271</v>
      </c>
      <c r="Q1194" s="6">
        <f>E1194/D1194</f>
        <v>3.7499999999999999E-2</v>
      </c>
      <c r="R1194" s="7">
        <f>IFERROR(E1194/N1194,"N/A")</f>
        <v>93.75</v>
      </c>
      <c r="S1194" t="str">
        <f>LEFT(P1194,SEARCH("/",P1194,1)-1)</f>
        <v>theater</v>
      </c>
      <c r="T1194" t="str">
        <f>RIGHT(P1194,(LEN(P1194)-SEARCH("/",P1194)))</f>
        <v>plays</v>
      </c>
      <c r="Y1194">
        <f t="shared" si="40"/>
        <v>8</v>
      </c>
      <c r="Z1194">
        <f t="shared" si="41"/>
        <v>13</v>
      </c>
    </row>
    <row r="1195" spans="1:26" ht="28.8" x14ac:dyDescent="0.3">
      <c r="A1195">
        <v>579</v>
      </c>
      <c r="B1195" s="3" t="s">
        <v>580</v>
      </c>
      <c r="C1195" s="3" t="s">
        <v>4689</v>
      </c>
      <c r="D1195">
        <v>12000</v>
      </c>
      <c r="E1195">
        <v>175</v>
      </c>
      <c r="F1195" t="s">
        <v>8221</v>
      </c>
      <c r="G1195" t="s">
        <v>8224</v>
      </c>
      <c r="H1195" t="s">
        <v>8246</v>
      </c>
      <c r="I1195">
        <v>1419539223</v>
      </c>
      <c r="J1195" s="11">
        <f>(((I1195/60)/60)/24)+DATE(1970,1,1)+(-8/24)</f>
        <v>41998.518784722219</v>
      </c>
      <c r="K1195">
        <v>1416947223</v>
      </c>
      <c r="L1195" s="11">
        <f>(((K1195/60)/60)/24)+DATE(1970,1,1)+(-8/24)</f>
        <v>41968.518784722219</v>
      </c>
      <c r="M1195" t="b">
        <v>0</v>
      </c>
      <c r="N1195">
        <v>5</v>
      </c>
      <c r="O1195" t="b">
        <v>0</v>
      </c>
      <c r="P1195" t="s">
        <v>8272</v>
      </c>
      <c r="Q1195" s="6">
        <f>E1195/D1195</f>
        <v>1.4583333333333334E-2</v>
      </c>
      <c r="R1195" s="7">
        <f>IFERROR(E1195/N1195,"N/A")</f>
        <v>35</v>
      </c>
      <c r="S1195" t="str">
        <f>LEFT(P1195,SEARCH("/",P1195,1)-1)</f>
        <v>technology</v>
      </c>
      <c r="T1195" t="str">
        <f>RIGHT(P1195,(LEN(P1195)-SEARCH("/",P1195)))</f>
        <v>web</v>
      </c>
      <c r="Y1195">
        <f t="shared" si="40"/>
        <v>11</v>
      </c>
      <c r="Z1195">
        <f t="shared" si="41"/>
        <v>14</v>
      </c>
    </row>
    <row r="1196" spans="1:26" ht="43.2" x14ac:dyDescent="0.3">
      <c r="A1196">
        <v>2514</v>
      </c>
      <c r="B1196" s="3" t="s">
        <v>2514</v>
      </c>
      <c r="C1196" s="3" t="s">
        <v>6624</v>
      </c>
      <c r="D1196">
        <v>12000</v>
      </c>
      <c r="E1196">
        <v>210</v>
      </c>
      <c r="F1196" t="s">
        <v>8221</v>
      </c>
      <c r="G1196" t="s">
        <v>8224</v>
      </c>
      <c r="H1196" t="s">
        <v>8246</v>
      </c>
      <c r="I1196">
        <v>1408526477</v>
      </c>
      <c r="J1196" s="11">
        <f>(((I1196/60)/60)/24)+DATE(1970,1,1)+(-8/24)</f>
        <v>41871.056446759256</v>
      </c>
      <c r="K1196">
        <v>1407057677</v>
      </c>
      <c r="L1196" s="11">
        <f>(((K1196/60)/60)/24)+DATE(1970,1,1)+(-8/24)</f>
        <v>41854.056446759256</v>
      </c>
      <c r="M1196" t="b">
        <v>0</v>
      </c>
      <c r="N1196">
        <v>4</v>
      </c>
      <c r="O1196" t="b">
        <v>0</v>
      </c>
      <c r="P1196" t="s">
        <v>8299</v>
      </c>
      <c r="Q1196" s="6">
        <f>E1196/D1196</f>
        <v>1.7500000000000002E-2</v>
      </c>
      <c r="R1196" s="7">
        <f>IFERROR(E1196/N1196,"N/A")</f>
        <v>52.5</v>
      </c>
      <c r="S1196" t="str">
        <f>LEFT(P1196,SEARCH("/",P1196,1)-1)</f>
        <v>food</v>
      </c>
      <c r="T1196" t="str">
        <f>RIGHT(P1196,(LEN(P1196)-SEARCH("/",P1196)))</f>
        <v>restaurants</v>
      </c>
      <c r="Y1196">
        <f t="shared" si="40"/>
        <v>5</v>
      </c>
      <c r="Z1196">
        <f t="shared" si="41"/>
        <v>16</v>
      </c>
    </row>
    <row r="1197" spans="1:26" ht="28.8" x14ac:dyDescent="0.3">
      <c r="A1197">
        <v>957</v>
      </c>
      <c r="B1197" s="3" t="s">
        <v>958</v>
      </c>
      <c r="C1197" s="3" t="s">
        <v>5067</v>
      </c>
      <c r="D1197">
        <v>12000</v>
      </c>
      <c r="E1197">
        <v>233</v>
      </c>
      <c r="F1197" t="s">
        <v>8221</v>
      </c>
      <c r="G1197" t="s">
        <v>8224</v>
      </c>
      <c r="H1197" t="s">
        <v>8246</v>
      </c>
      <c r="I1197">
        <v>1479392133</v>
      </c>
      <c r="J1197" s="11">
        <f>(((I1197/60)/60)/24)+DATE(1970,1,1)+(-8/24)</f>
        <v>42691.260798611103</v>
      </c>
      <c r="K1197">
        <v>1476710133</v>
      </c>
      <c r="L1197" s="11">
        <f>(((K1197/60)/60)/24)+DATE(1970,1,1)+(-8/24)</f>
        <v>42660.219131944446</v>
      </c>
      <c r="M1197" t="b">
        <v>0</v>
      </c>
      <c r="N1197">
        <v>7</v>
      </c>
      <c r="O1197" t="b">
        <v>0</v>
      </c>
      <c r="P1197" t="s">
        <v>8273</v>
      </c>
      <c r="Q1197" s="6">
        <f>E1197/D1197</f>
        <v>1.9416666666666665E-2</v>
      </c>
      <c r="R1197" s="7">
        <f>IFERROR(E1197/N1197,"N/A")</f>
        <v>33.285714285714285</v>
      </c>
      <c r="S1197" t="str">
        <f>LEFT(P1197,SEARCH("/",P1197,1)-1)</f>
        <v>technology</v>
      </c>
      <c r="T1197" t="str">
        <f>RIGHT(P1197,(LEN(P1197)-SEARCH("/",P1197)))</f>
        <v>wearables</v>
      </c>
      <c r="Y1197">
        <f t="shared" si="40"/>
        <v>11</v>
      </c>
      <c r="Z1197">
        <f t="shared" si="41"/>
        <v>20</v>
      </c>
    </row>
    <row r="1198" spans="1:26" ht="43.2" x14ac:dyDescent="0.3">
      <c r="A1198">
        <v>2897</v>
      </c>
      <c r="B1198" s="3" t="s">
        <v>2897</v>
      </c>
      <c r="C1198" s="3" t="s">
        <v>7007</v>
      </c>
      <c r="D1198">
        <v>12000</v>
      </c>
      <c r="E1198">
        <v>550</v>
      </c>
      <c r="F1198" t="s">
        <v>8221</v>
      </c>
      <c r="G1198" t="s">
        <v>8224</v>
      </c>
      <c r="H1198" t="s">
        <v>8246</v>
      </c>
      <c r="I1198">
        <v>1444577345</v>
      </c>
      <c r="J1198" s="11">
        <f>(((I1198/60)/60)/24)+DATE(1970,1,1)+(-8/24)</f>
        <v>42288.311863425923</v>
      </c>
      <c r="K1198">
        <v>1441985458</v>
      </c>
      <c r="L1198" s="11">
        <f>(((K1198/60)/60)/24)+DATE(1970,1,1)+(-8/24)</f>
        <v>42258.313171296293</v>
      </c>
      <c r="M1198" t="b">
        <v>0</v>
      </c>
      <c r="N1198">
        <v>3</v>
      </c>
      <c r="O1198" t="b">
        <v>0</v>
      </c>
      <c r="P1198" t="s">
        <v>8271</v>
      </c>
      <c r="Q1198" s="6">
        <f>E1198/D1198</f>
        <v>4.583333333333333E-2</v>
      </c>
      <c r="R1198" s="7">
        <f>IFERROR(E1198/N1198,"N/A")</f>
        <v>183.33333333333334</v>
      </c>
      <c r="S1198" t="str">
        <f>LEFT(P1198,SEARCH("/",P1198,1)-1)</f>
        <v>theater</v>
      </c>
      <c r="T1198" t="str">
        <f>RIGHT(P1198,(LEN(P1198)-SEARCH("/",P1198)))</f>
        <v>plays</v>
      </c>
      <c r="Y1198">
        <f t="shared" si="40"/>
        <v>8</v>
      </c>
      <c r="Z1198">
        <f t="shared" si="41"/>
        <v>13</v>
      </c>
    </row>
    <row r="1199" spans="1:26" ht="43.2" x14ac:dyDescent="0.3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 s="11">
        <f>(((I1199/60)/60)/24)+DATE(1970,1,1)+(-8/24)</f>
        <v>41749.708333333328</v>
      </c>
      <c r="K1199">
        <v>1395089981</v>
      </c>
      <c r="L1199" s="11">
        <f>(((K1199/60)/60)/24)+DATE(1970,1,1)+(-8/24)</f>
        <v>41715.541446759256</v>
      </c>
      <c r="M1199" t="b">
        <v>0</v>
      </c>
      <c r="N1199">
        <v>40</v>
      </c>
      <c r="O1199" t="b">
        <v>0</v>
      </c>
      <c r="P1199" t="s">
        <v>8286</v>
      </c>
      <c r="Q1199" s="6">
        <f>E1199/D1199</f>
        <v>3.8739999999999997E-2</v>
      </c>
      <c r="R1199" s="7">
        <f>IFERROR(E1199/N1199,"N/A")</f>
        <v>48.424999999999997</v>
      </c>
      <c r="S1199" t="str">
        <f>LEFT(P1199,SEARCH("/",P1199,1)-1)</f>
        <v>music</v>
      </c>
      <c r="T1199" t="str">
        <f>RIGHT(P1199,(LEN(P1199)-SEARCH("/",P1199)))</f>
        <v>world music</v>
      </c>
      <c r="Y1199">
        <f t="shared" si="40"/>
        <v>6</v>
      </c>
      <c r="Z1199">
        <f t="shared" si="41"/>
        <v>17</v>
      </c>
    </row>
    <row r="1200" spans="1:26" ht="28.8" x14ac:dyDescent="0.3">
      <c r="A1200">
        <v>428</v>
      </c>
      <c r="B1200" s="3" t="s">
        <v>429</v>
      </c>
      <c r="C1200" s="3" t="s">
        <v>4538</v>
      </c>
      <c r="D1200">
        <v>12000</v>
      </c>
      <c r="E1200">
        <v>676</v>
      </c>
      <c r="F1200" t="s">
        <v>8221</v>
      </c>
      <c r="G1200" t="s">
        <v>8224</v>
      </c>
      <c r="H1200" t="s">
        <v>8246</v>
      </c>
      <c r="I1200">
        <v>1402956000</v>
      </c>
      <c r="J1200" s="11">
        <f>(((I1200/60)/60)/24)+DATE(1970,1,1)+(-8/24)</f>
        <v>41806.583333333328</v>
      </c>
      <c r="K1200">
        <v>1400523845</v>
      </c>
      <c r="L1200" s="11">
        <f>(((K1200/60)/60)/24)+DATE(1970,1,1)+(-8/24)</f>
        <v>41778.433391203704</v>
      </c>
      <c r="M1200" t="b">
        <v>0</v>
      </c>
      <c r="N1200">
        <v>13</v>
      </c>
      <c r="O1200" t="b">
        <v>0</v>
      </c>
      <c r="P1200" t="s">
        <v>8270</v>
      </c>
      <c r="Q1200" s="6">
        <f>E1200/D1200</f>
        <v>5.6333333333333332E-2</v>
      </c>
      <c r="R1200" s="7">
        <f>IFERROR(E1200/N1200,"N/A")</f>
        <v>52</v>
      </c>
      <c r="S1200" t="str">
        <f>LEFT(P1200,SEARCH("/",P1200,1)-1)</f>
        <v>film &amp; video</v>
      </c>
      <c r="T1200" t="str">
        <f>RIGHT(P1200,(LEN(P1200)-SEARCH("/",P1200)))</f>
        <v>animation</v>
      </c>
      <c r="Y1200">
        <f t="shared" si="40"/>
        <v>13</v>
      </c>
      <c r="Z1200">
        <f t="shared" si="41"/>
        <v>22</v>
      </c>
    </row>
    <row r="1201" spans="1:26" ht="43.2" x14ac:dyDescent="0.3">
      <c r="A1201">
        <v>1433</v>
      </c>
      <c r="B1201" s="3" t="s">
        <v>1434</v>
      </c>
      <c r="C1201" s="3" t="s">
        <v>5543</v>
      </c>
      <c r="D1201">
        <v>12000</v>
      </c>
      <c r="E1201">
        <v>805</v>
      </c>
      <c r="F1201" t="s">
        <v>8221</v>
      </c>
      <c r="G1201" t="s">
        <v>8237</v>
      </c>
      <c r="H1201" t="s">
        <v>8249</v>
      </c>
      <c r="I1201">
        <v>1481367600</v>
      </c>
      <c r="J1201" s="11">
        <f>(((I1201/60)/60)/24)+DATE(1970,1,1)+(-8/24)</f>
        <v>42714.124999999993</v>
      </c>
      <c r="K1201">
        <v>1477839675</v>
      </c>
      <c r="L1201" s="11">
        <f>(((K1201/60)/60)/24)+DATE(1970,1,1)+(-8/24)</f>
        <v>42673.292534722219</v>
      </c>
      <c r="M1201" t="b">
        <v>0</v>
      </c>
      <c r="N1201">
        <v>10</v>
      </c>
      <c r="O1201" t="b">
        <v>0</v>
      </c>
      <c r="P1201" t="s">
        <v>8287</v>
      </c>
      <c r="Q1201" s="6">
        <f>E1201/D1201</f>
        <v>6.7083333333333328E-2</v>
      </c>
      <c r="R1201" s="7">
        <f>IFERROR(E1201/N1201,"N/A")</f>
        <v>80.5</v>
      </c>
      <c r="S1201" t="str">
        <f>LEFT(P1201,SEARCH("/",P1201,1)-1)</f>
        <v>publishing</v>
      </c>
      <c r="T1201" t="str">
        <f>RIGHT(P1201,(LEN(P1201)-SEARCH("/",P1201)))</f>
        <v>translations</v>
      </c>
      <c r="Y1201">
        <f t="shared" si="40"/>
        <v>11</v>
      </c>
      <c r="Z1201">
        <f t="shared" si="41"/>
        <v>23</v>
      </c>
    </row>
    <row r="1202" spans="1:26" ht="43.2" x14ac:dyDescent="0.3">
      <c r="A1202">
        <v>664</v>
      </c>
      <c r="B1202" s="3" t="s">
        <v>665</v>
      </c>
      <c r="C1202" s="3" t="s">
        <v>4774</v>
      </c>
      <c r="D1202">
        <v>12000</v>
      </c>
      <c r="E1202">
        <v>904</v>
      </c>
      <c r="F1202" t="s">
        <v>8221</v>
      </c>
      <c r="G1202" t="s">
        <v>8224</v>
      </c>
      <c r="H1202" t="s">
        <v>8246</v>
      </c>
      <c r="I1202">
        <v>1428940775</v>
      </c>
      <c r="J1202" s="11">
        <f>(((I1202/60)/60)/24)+DATE(1970,1,1)+(-8/24)</f>
        <v>42107.333043981482</v>
      </c>
      <c r="K1202">
        <v>1426348775</v>
      </c>
      <c r="L1202" s="11">
        <f>(((K1202/60)/60)/24)+DATE(1970,1,1)+(-8/24)</f>
        <v>42077.333043981482</v>
      </c>
      <c r="M1202" t="b">
        <v>0</v>
      </c>
      <c r="N1202">
        <v>29</v>
      </c>
      <c r="O1202" t="b">
        <v>0</v>
      </c>
      <c r="P1202" t="s">
        <v>8273</v>
      </c>
      <c r="Q1202" s="6">
        <f>E1202/D1202</f>
        <v>7.5333333333333335E-2</v>
      </c>
      <c r="R1202" s="7">
        <f>IFERROR(E1202/N1202,"N/A")</f>
        <v>31.172413793103448</v>
      </c>
      <c r="S1202" t="str">
        <f>LEFT(P1202,SEARCH("/",P1202,1)-1)</f>
        <v>technology</v>
      </c>
      <c r="T1202" t="str">
        <f>RIGHT(P1202,(LEN(P1202)-SEARCH("/",P1202)))</f>
        <v>wearables</v>
      </c>
      <c r="Y1202">
        <f t="shared" si="40"/>
        <v>11</v>
      </c>
      <c r="Z1202">
        <f t="shared" si="41"/>
        <v>20</v>
      </c>
    </row>
    <row r="1203" spans="1:26" ht="43.2" x14ac:dyDescent="0.3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 s="11">
        <f>(((I1203/60)/60)/24)+DATE(1970,1,1)+(-8/24)</f>
        <v>41865.305821759255</v>
      </c>
      <c r="K1203">
        <v>1405437623</v>
      </c>
      <c r="L1203" s="11">
        <f>(((K1203/60)/60)/24)+DATE(1970,1,1)+(-8/24)</f>
        <v>41835.305821759255</v>
      </c>
      <c r="M1203" t="b">
        <v>0</v>
      </c>
      <c r="N1203">
        <v>13</v>
      </c>
      <c r="O1203" t="b">
        <v>0</v>
      </c>
      <c r="P1203" t="s">
        <v>8272</v>
      </c>
      <c r="Q1203" s="6">
        <f>E1203/D1203</f>
        <v>3.9334666666666664E-2</v>
      </c>
      <c r="R1203" s="7">
        <f>IFERROR(E1203/N1203,"N/A")</f>
        <v>45.386153846153846</v>
      </c>
      <c r="S1203" t="str">
        <f>LEFT(P1203,SEARCH("/",P1203,1)-1)</f>
        <v>technology</v>
      </c>
      <c r="T1203" t="str">
        <f>RIGHT(P1203,(LEN(P1203)-SEARCH("/",P1203)))</f>
        <v>web</v>
      </c>
      <c r="Y1203">
        <f t="shared" si="40"/>
        <v>11</v>
      </c>
      <c r="Z1203">
        <f t="shared" si="41"/>
        <v>14</v>
      </c>
    </row>
    <row r="1204" spans="1:26" ht="43.2" x14ac:dyDescent="0.3">
      <c r="A1204">
        <v>966</v>
      </c>
      <c r="B1204" s="3" t="s">
        <v>967</v>
      </c>
      <c r="C1204" s="3" t="s">
        <v>5076</v>
      </c>
      <c r="D1204">
        <v>12000</v>
      </c>
      <c r="E1204">
        <v>1776</v>
      </c>
      <c r="F1204" t="s">
        <v>8221</v>
      </c>
      <c r="G1204" t="s">
        <v>8224</v>
      </c>
      <c r="H1204" t="s">
        <v>8246</v>
      </c>
      <c r="I1204">
        <v>1475766932</v>
      </c>
      <c r="J1204" s="11">
        <f>(((I1204/60)/60)/24)+DATE(1970,1,1)+(-8/24)</f>
        <v>42649.302453703705</v>
      </c>
      <c r="K1204">
        <v>1473174932</v>
      </c>
      <c r="L1204" s="11">
        <f>(((K1204/60)/60)/24)+DATE(1970,1,1)+(-8/24)</f>
        <v>42619.302453703705</v>
      </c>
      <c r="M1204" t="b">
        <v>0</v>
      </c>
      <c r="N1204">
        <v>30</v>
      </c>
      <c r="O1204" t="b">
        <v>0</v>
      </c>
      <c r="P1204" t="s">
        <v>8273</v>
      </c>
      <c r="Q1204" s="6">
        <f>E1204/D1204</f>
        <v>0.14799999999999999</v>
      </c>
      <c r="R1204" s="7">
        <f>IFERROR(E1204/N1204,"N/A")</f>
        <v>59.2</v>
      </c>
      <c r="S1204" t="str">
        <f>LEFT(P1204,SEARCH("/",P1204,1)-1)</f>
        <v>technology</v>
      </c>
      <c r="T1204" t="str">
        <f>RIGHT(P1204,(LEN(P1204)-SEARCH("/",P1204)))</f>
        <v>wearables</v>
      </c>
      <c r="Y1204">
        <f t="shared" si="40"/>
        <v>11</v>
      </c>
      <c r="Z1204">
        <f t="shared" si="41"/>
        <v>20</v>
      </c>
    </row>
    <row r="1205" spans="1:26" ht="43.2" x14ac:dyDescent="0.3">
      <c r="A1205">
        <v>3100</v>
      </c>
      <c r="B1205" s="3" t="s">
        <v>3100</v>
      </c>
      <c r="C1205" s="3" t="s">
        <v>7210</v>
      </c>
      <c r="D1205">
        <v>12000</v>
      </c>
      <c r="E1205">
        <v>1827</v>
      </c>
      <c r="F1205" t="s">
        <v>8221</v>
      </c>
      <c r="G1205" t="s">
        <v>8224</v>
      </c>
      <c r="H1205" t="s">
        <v>8246</v>
      </c>
      <c r="I1205">
        <v>1413816975</v>
      </c>
      <c r="J1205" s="11">
        <f>(((I1205/60)/60)/24)+DATE(1970,1,1)+(-8/24)</f>
        <v>41932.2890625</v>
      </c>
      <c r="K1205">
        <v>1411224975</v>
      </c>
      <c r="L1205" s="11">
        <f>(((K1205/60)/60)/24)+DATE(1970,1,1)+(-8/24)</f>
        <v>41902.2890625</v>
      </c>
      <c r="M1205" t="b">
        <v>0</v>
      </c>
      <c r="N1205">
        <v>13</v>
      </c>
      <c r="O1205" t="b">
        <v>0</v>
      </c>
      <c r="P1205" t="s">
        <v>8303</v>
      </c>
      <c r="Q1205" s="6">
        <f>E1205/D1205</f>
        <v>0.15225</v>
      </c>
      <c r="R1205" s="7">
        <f>IFERROR(E1205/N1205,"N/A")</f>
        <v>140.53846153846155</v>
      </c>
      <c r="S1205" t="str">
        <f>LEFT(P1205,SEARCH("/",P1205,1)-1)</f>
        <v>theater</v>
      </c>
      <c r="T1205" t="str">
        <f>RIGHT(P1205,(LEN(P1205)-SEARCH("/",P1205)))</f>
        <v>spaces</v>
      </c>
      <c r="Y1205">
        <f t="shared" si="40"/>
        <v>8</v>
      </c>
      <c r="Z1205">
        <f t="shared" si="41"/>
        <v>14</v>
      </c>
    </row>
    <row r="1206" spans="1:26" ht="43.2" x14ac:dyDescent="0.3">
      <c r="A1206">
        <v>1096</v>
      </c>
      <c r="B1206" s="3" t="s">
        <v>1097</v>
      </c>
      <c r="C1206" s="3" t="s">
        <v>5206</v>
      </c>
      <c r="D1206">
        <v>12000</v>
      </c>
      <c r="E1206">
        <v>2152</v>
      </c>
      <c r="F1206" t="s">
        <v>8221</v>
      </c>
      <c r="G1206" t="s">
        <v>8224</v>
      </c>
      <c r="H1206" t="s">
        <v>8246</v>
      </c>
      <c r="I1206">
        <v>1412393400</v>
      </c>
      <c r="J1206" s="11">
        <f>(((I1206/60)/60)/24)+DATE(1970,1,1)+(-8/24)</f>
        <v>41915.8125</v>
      </c>
      <c r="K1206">
        <v>1409747154</v>
      </c>
      <c r="L1206" s="11">
        <f>(((K1206/60)/60)/24)+DATE(1970,1,1)+(-8/24)</f>
        <v>41885.184652777774</v>
      </c>
      <c r="M1206" t="b">
        <v>0</v>
      </c>
      <c r="N1206">
        <v>29</v>
      </c>
      <c r="O1206" t="b">
        <v>0</v>
      </c>
      <c r="P1206" t="s">
        <v>8282</v>
      </c>
      <c r="Q1206" s="6">
        <f>E1206/D1206</f>
        <v>0.17933333333333334</v>
      </c>
      <c r="R1206" s="7">
        <f>IFERROR(E1206/N1206,"N/A")</f>
        <v>74.206896551724142</v>
      </c>
      <c r="S1206" t="str">
        <f>LEFT(P1206,SEARCH("/",P1206,1)-1)</f>
        <v>games</v>
      </c>
      <c r="T1206" t="str">
        <f>RIGHT(P1206,(LEN(P1206)-SEARCH("/",P1206)))</f>
        <v>video games</v>
      </c>
      <c r="Y1206">
        <f t="shared" si="40"/>
        <v>6</v>
      </c>
      <c r="Z1206">
        <f t="shared" si="41"/>
        <v>17</v>
      </c>
    </row>
    <row r="1207" spans="1:26" ht="28.8" x14ac:dyDescent="0.3">
      <c r="A1207">
        <v>3803</v>
      </c>
      <c r="B1207" s="3" t="s">
        <v>3800</v>
      </c>
      <c r="C1207" s="3" t="s">
        <v>7913</v>
      </c>
      <c r="D1207">
        <v>12000</v>
      </c>
      <c r="E1207">
        <v>2358</v>
      </c>
      <c r="F1207" t="s">
        <v>8221</v>
      </c>
      <c r="G1207" t="s">
        <v>8224</v>
      </c>
      <c r="H1207" t="s">
        <v>8246</v>
      </c>
      <c r="I1207">
        <v>1457133568</v>
      </c>
      <c r="J1207" s="11">
        <f>(((I1207/60)/60)/24)+DATE(1970,1,1)+(-8/24)</f>
        <v>42433.638518518514</v>
      </c>
      <c r="K1207">
        <v>1454541568</v>
      </c>
      <c r="L1207" s="11">
        <f>(((K1207/60)/60)/24)+DATE(1970,1,1)+(-8/24)</f>
        <v>42403.638518518514</v>
      </c>
      <c r="M1207" t="b">
        <v>0</v>
      </c>
      <c r="N1207">
        <v>40</v>
      </c>
      <c r="O1207" t="b">
        <v>0</v>
      </c>
      <c r="P1207" t="s">
        <v>8305</v>
      </c>
      <c r="Q1207" s="6">
        <f>E1207/D1207</f>
        <v>0.19650000000000001</v>
      </c>
      <c r="R1207" s="7">
        <f>IFERROR(E1207/N1207,"N/A")</f>
        <v>58.95</v>
      </c>
      <c r="S1207" t="str">
        <f>LEFT(P1207,SEARCH("/",P1207,1)-1)</f>
        <v>theater</v>
      </c>
      <c r="T1207" t="str">
        <f>RIGHT(P1207,(LEN(P1207)-SEARCH("/",P1207)))</f>
        <v>musical</v>
      </c>
      <c r="Y1207">
        <f t="shared" si="40"/>
        <v>8</v>
      </c>
      <c r="Z1207">
        <f t="shared" si="41"/>
        <v>15</v>
      </c>
    </row>
    <row r="1208" spans="1:26" ht="43.2" x14ac:dyDescent="0.3">
      <c r="A1208">
        <v>2880</v>
      </c>
      <c r="B1208" s="3" t="s">
        <v>2880</v>
      </c>
      <c r="C1208" s="3" t="s">
        <v>6990</v>
      </c>
      <c r="D1208">
        <v>12000</v>
      </c>
      <c r="E1208">
        <v>2800</v>
      </c>
      <c r="F1208" t="s">
        <v>8221</v>
      </c>
      <c r="G1208" t="s">
        <v>8224</v>
      </c>
      <c r="H1208" t="s">
        <v>8246</v>
      </c>
      <c r="I1208">
        <v>1440090300</v>
      </c>
      <c r="J1208" s="11">
        <f>(((I1208/60)/60)/24)+DATE(1970,1,1)+(-8/24)</f>
        <v>42236.378472222219</v>
      </c>
      <c r="K1208">
        <v>1436305452</v>
      </c>
      <c r="L1208" s="11">
        <f>(((K1208/60)/60)/24)+DATE(1970,1,1)+(-8/24)</f>
        <v>42192.57236111111</v>
      </c>
      <c r="M1208" t="b">
        <v>0</v>
      </c>
      <c r="N1208">
        <v>29</v>
      </c>
      <c r="O1208" t="b">
        <v>0</v>
      </c>
      <c r="P1208" t="s">
        <v>8271</v>
      </c>
      <c r="Q1208" s="6">
        <f>E1208/D1208</f>
        <v>0.23333333333333334</v>
      </c>
      <c r="R1208" s="7">
        <f>IFERROR(E1208/N1208,"N/A")</f>
        <v>96.551724137931032</v>
      </c>
      <c r="S1208" t="str">
        <f>LEFT(P1208,SEARCH("/",P1208,1)-1)</f>
        <v>theater</v>
      </c>
      <c r="T1208" t="str">
        <f>RIGHT(P1208,(LEN(P1208)-SEARCH("/",P1208)))</f>
        <v>plays</v>
      </c>
      <c r="Y1208">
        <f t="shared" si="40"/>
        <v>8</v>
      </c>
      <c r="Z1208">
        <f t="shared" si="41"/>
        <v>13</v>
      </c>
    </row>
    <row r="1209" spans="1:26" ht="43.2" x14ac:dyDescent="0.3">
      <c r="A1209">
        <v>210</v>
      </c>
      <c r="B1209" s="3" t="s">
        <v>212</v>
      </c>
      <c r="C1209" s="3" t="s">
        <v>4320</v>
      </c>
      <c r="D1209">
        <v>12000</v>
      </c>
      <c r="E1209">
        <v>3030</v>
      </c>
      <c r="F1209" t="s">
        <v>8221</v>
      </c>
      <c r="G1209" t="s">
        <v>8224</v>
      </c>
      <c r="H1209" t="s">
        <v>8246</v>
      </c>
      <c r="I1209">
        <v>1443675600</v>
      </c>
      <c r="J1209" s="11">
        <f>(((I1209/60)/60)/24)+DATE(1970,1,1)+(-8/24)</f>
        <v>42277.874999999993</v>
      </c>
      <c r="K1209">
        <v>1441157592</v>
      </c>
      <c r="L1209" s="11">
        <f>(((K1209/60)/60)/24)+DATE(1970,1,1)+(-8/24)</f>
        <v>42248.731388888882</v>
      </c>
      <c r="M1209" t="b">
        <v>0</v>
      </c>
      <c r="N1209">
        <v>33</v>
      </c>
      <c r="O1209" t="b">
        <v>0</v>
      </c>
      <c r="P1209" t="s">
        <v>8268</v>
      </c>
      <c r="Q1209" s="6">
        <f>E1209/D1209</f>
        <v>0.2525</v>
      </c>
      <c r="R1209" s="7">
        <f>IFERROR(E1209/N1209,"N/A")</f>
        <v>91.818181818181813</v>
      </c>
      <c r="S1209" t="str">
        <f>LEFT(P1209,SEARCH("/",P1209,1)-1)</f>
        <v>film &amp; video</v>
      </c>
      <c r="T1209" t="str">
        <f>RIGHT(P1209,(LEN(P1209)-SEARCH("/",P1209)))</f>
        <v>drama</v>
      </c>
      <c r="Y1209">
        <f t="shared" si="40"/>
        <v>13</v>
      </c>
      <c r="Z1209">
        <f t="shared" si="41"/>
        <v>18</v>
      </c>
    </row>
    <row r="1210" spans="1:26" ht="43.2" x14ac:dyDescent="0.3">
      <c r="A1210">
        <v>1814</v>
      </c>
      <c r="B1210" s="3" t="s">
        <v>1815</v>
      </c>
      <c r="C1210" s="3" t="s">
        <v>5924</v>
      </c>
      <c r="D1210">
        <v>12000</v>
      </c>
      <c r="E1210">
        <v>5902</v>
      </c>
      <c r="F1210" t="s">
        <v>8221</v>
      </c>
      <c r="G1210" t="s">
        <v>8225</v>
      </c>
      <c r="H1210" t="s">
        <v>8247</v>
      </c>
      <c r="I1210">
        <v>1425108736</v>
      </c>
      <c r="J1210" s="11">
        <f>(((I1210/60)/60)/24)+DATE(1970,1,1)+(-8/24)</f>
        <v>42062.980740740742</v>
      </c>
      <c r="K1210">
        <v>1422516736</v>
      </c>
      <c r="L1210" s="11">
        <f>(((K1210/60)/60)/24)+DATE(1970,1,1)+(-8/24)</f>
        <v>42032.980740740742</v>
      </c>
      <c r="M1210" t="b">
        <v>0</v>
      </c>
      <c r="N1210">
        <v>140</v>
      </c>
      <c r="O1210" t="b">
        <v>0</v>
      </c>
      <c r="P1210" t="s">
        <v>8285</v>
      </c>
      <c r="Q1210" s="6">
        <f>E1210/D1210</f>
        <v>0.49183333333333334</v>
      </c>
      <c r="R1210" s="7">
        <f>IFERROR(E1210/N1210,"N/A")</f>
        <v>42.157142857142858</v>
      </c>
      <c r="S1210" t="str">
        <f>LEFT(P1210,SEARCH("/",P1210,1)-1)</f>
        <v>photography</v>
      </c>
      <c r="T1210" t="str">
        <f>RIGHT(P1210,(LEN(P1210)-SEARCH("/",P1210)))</f>
        <v>photobooks</v>
      </c>
      <c r="Y1210">
        <f t="shared" si="40"/>
        <v>12</v>
      </c>
      <c r="Z1210">
        <f t="shared" si="41"/>
        <v>22</v>
      </c>
    </row>
    <row r="1211" spans="1:26" ht="43.2" x14ac:dyDescent="0.3">
      <c r="A1211">
        <v>3071</v>
      </c>
      <c r="B1211" s="3" t="s">
        <v>3071</v>
      </c>
      <c r="C1211" s="3" t="s">
        <v>7181</v>
      </c>
      <c r="D1211">
        <v>12000</v>
      </c>
      <c r="E1211">
        <v>7173</v>
      </c>
      <c r="F1211" t="s">
        <v>8221</v>
      </c>
      <c r="G1211" t="s">
        <v>8224</v>
      </c>
      <c r="H1211" t="s">
        <v>8246</v>
      </c>
      <c r="I1211">
        <v>1429595940</v>
      </c>
      <c r="J1211" s="11">
        <f>(((I1211/60)/60)/24)+DATE(1970,1,1)+(-8/24)</f>
        <v>42114.915972222218</v>
      </c>
      <c r="K1211">
        <v>1428082481</v>
      </c>
      <c r="L1211" s="11">
        <f>(((K1211/60)/60)/24)+DATE(1970,1,1)+(-8/24)</f>
        <v>42097.399085648147</v>
      </c>
      <c r="M1211" t="b">
        <v>0</v>
      </c>
      <c r="N1211">
        <v>117</v>
      </c>
      <c r="O1211" t="b">
        <v>0</v>
      </c>
      <c r="P1211" t="s">
        <v>8303</v>
      </c>
      <c r="Q1211" s="6">
        <f>E1211/D1211</f>
        <v>0.59775</v>
      </c>
      <c r="R1211" s="7">
        <f>IFERROR(E1211/N1211,"N/A")</f>
        <v>61.307692307692307</v>
      </c>
      <c r="S1211" t="str">
        <f>LEFT(P1211,SEARCH("/",P1211,1)-1)</f>
        <v>theater</v>
      </c>
      <c r="T1211" t="str">
        <f>RIGHT(P1211,(LEN(P1211)-SEARCH("/",P1211)))</f>
        <v>spaces</v>
      </c>
      <c r="Y1211">
        <f t="shared" si="40"/>
        <v>8</v>
      </c>
      <c r="Z1211">
        <f t="shared" si="41"/>
        <v>14</v>
      </c>
    </row>
    <row r="1212" spans="1:26" ht="43.2" x14ac:dyDescent="0.3">
      <c r="A1212">
        <v>519</v>
      </c>
      <c r="B1212" s="3" t="s">
        <v>520</v>
      </c>
      <c r="C1212" s="3" t="s">
        <v>4629</v>
      </c>
      <c r="D1212">
        <v>12001</v>
      </c>
      <c r="E1212">
        <v>2746</v>
      </c>
      <c r="F1212" t="s">
        <v>8221</v>
      </c>
      <c r="G1212" t="s">
        <v>8224</v>
      </c>
      <c r="H1212" t="s">
        <v>8246</v>
      </c>
      <c r="I1212">
        <v>1354699421</v>
      </c>
      <c r="J1212" s="11">
        <f>(((I1212/60)/60)/24)+DATE(1970,1,1)+(-8/24)</f>
        <v>41248.058113425926</v>
      </c>
      <c r="K1212">
        <v>1352107421</v>
      </c>
      <c r="L1212" s="11">
        <f>(((K1212/60)/60)/24)+DATE(1970,1,1)+(-8/24)</f>
        <v>41218.058113425926</v>
      </c>
      <c r="M1212" t="b">
        <v>0</v>
      </c>
      <c r="N1212">
        <v>70</v>
      </c>
      <c r="O1212" t="b">
        <v>0</v>
      </c>
      <c r="P1212" t="s">
        <v>8270</v>
      </c>
      <c r="Q1212" s="6">
        <f>E1212/D1212</f>
        <v>0.22881426547787684</v>
      </c>
      <c r="R1212" s="7">
        <f>IFERROR(E1212/N1212,"N/A")</f>
        <v>39.228571428571428</v>
      </c>
      <c r="S1212" t="str">
        <f>LEFT(P1212,SEARCH("/",P1212,1)-1)</f>
        <v>film &amp; video</v>
      </c>
      <c r="T1212" t="str">
        <f>RIGHT(P1212,(LEN(P1212)-SEARCH("/",P1212)))</f>
        <v>animation</v>
      </c>
      <c r="Y1212">
        <f t="shared" si="40"/>
        <v>13</v>
      </c>
      <c r="Z1212">
        <f t="shared" si="41"/>
        <v>22</v>
      </c>
    </row>
    <row r="1213" spans="1:26" ht="43.2" x14ac:dyDescent="0.3">
      <c r="A1213">
        <v>214</v>
      </c>
      <c r="B1213" s="3" t="s">
        <v>216</v>
      </c>
      <c r="C1213" s="3" t="s">
        <v>4324</v>
      </c>
      <c r="D1213">
        <v>12500</v>
      </c>
      <c r="E1213">
        <v>1</v>
      </c>
      <c r="F1213" t="s">
        <v>8221</v>
      </c>
      <c r="G1213" t="s">
        <v>8224</v>
      </c>
      <c r="H1213" t="s">
        <v>8246</v>
      </c>
      <c r="I1213">
        <v>1425655349</v>
      </c>
      <c r="J1213" s="11">
        <f>(((I1213/60)/60)/24)+DATE(1970,1,1)+(-8/24)</f>
        <v>42069.307280092595</v>
      </c>
      <c r="K1213">
        <v>1420471349</v>
      </c>
      <c r="L1213" s="11">
        <f>(((K1213/60)/60)/24)+DATE(1970,1,1)+(-8/24)</f>
        <v>42009.307280092595</v>
      </c>
      <c r="M1213" t="b">
        <v>0</v>
      </c>
      <c r="N1213">
        <v>1</v>
      </c>
      <c r="O1213" t="b">
        <v>0</v>
      </c>
      <c r="P1213" t="s">
        <v>8268</v>
      </c>
      <c r="Q1213" s="6">
        <f>E1213/D1213</f>
        <v>8.0000000000000007E-5</v>
      </c>
      <c r="R1213" s="7">
        <f>IFERROR(E1213/N1213,"N/A")</f>
        <v>1</v>
      </c>
      <c r="S1213" t="str">
        <f>LEFT(P1213,SEARCH("/",P1213,1)-1)</f>
        <v>film &amp; video</v>
      </c>
      <c r="T1213" t="str">
        <f>RIGHT(P1213,(LEN(P1213)-SEARCH("/",P1213)))</f>
        <v>drama</v>
      </c>
      <c r="Y1213">
        <f t="shared" si="40"/>
        <v>13</v>
      </c>
      <c r="Z1213">
        <f t="shared" si="41"/>
        <v>18</v>
      </c>
    </row>
    <row r="1214" spans="1:26" ht="43.2" x14ac:dyDescent="0.3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 s="11">
        <f>(((I1214/60)/60)/24)+DATE(1970,1,1)+(-8/24)</f>
        <v>41686.666666666664</v>
      </c>
      <c r="K1214">
        <v>1391293745</v>
      </c>
      <c r="L1214" s="11">
        <f>(((K1214/60)/60)/24)+DATE(1970,1,1)+(-8/24)</f>
        <v>41671.603530092587</v>
      </c>
      <c r="M1214" t="b">
        <v>0</v>
      </c>
      <c r="N1214">
        <v>13</v>
      </c>
      <c r="O1214" t="b">
        <v>0</v>
      </c>
      <c r="P1214" t="s">
        <v>8290</v>
      </c>
      <c r="Q1214" s="6">
        <f>E1214/D1214</f>
        <v>4.1176470588235294E-2</v>
      </c>
      <c r="R1214" s="7">
        <f>IFERROR(E1214/N1214,"N/A")</f>
        <v>26.923076923076923</v>
      </c>
      <c r="S1214" t="str">
        <f>LEFT(P1214,SEARCH("/",P1214,1)-1)</f>
        <v>publishing</v>
      </c>
      <c r="T1214" t="str">
        <f>RIGHT(P1214,(LEN(P1214)-SEARCH("/",P1214)))</f>
        <v>art books</v>
      </c>
      <c r="Y1214">
        <f t="shared" si="40"/>
        <v>11</v>
      </c>
      <c r="Z1214">
        <f t="shared" si="41"/>
        <v>20</v>
      </c>
    </row>
    <row r="1215" spans="1:26" ht="72" x14ac:dyDescent="0.3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 s="11">
        <f>(((I1215/60)/60)/24)+DATE(1970,1,1)+(-8/24)</f>
        <v>42456.643078703702</v>
      </c>
      <c r="K1215">
        <v>1456532762</v>
      </c>
      <c r="L1215" s="11">
        <f>(((K1215/60)/60)/24)+DATE(1970,1,1)+(-8/24)</f>
        <v>42426.684745370374</v>
      </c>
      <c r="M1215" t="b">
        <v>0</v>
      </c>
      <c r="N1215">
        <v>17</v>
      </c>
      <c r="O1215" t="b">
        <v>0</v>
      </c>
      <c r="P1215" t="s">
        <v>8303</v>
      </c>
      <c r="Q1215" s="6">
        <f>E1215/D1215</f>
        <v>4.1599999999999998E-2</v>
      </c>
      <c r="R1215" s="7">
        <f>IFERROR(E1215/N1215,"N/A")</f>
        <v>61.176470588235297</v>
      </c>
      <c r="S1215" t="str">
        <f>LEFT(P1215,SEARCH("/",P1215,1)-1)</f>
        <v>theater</v>
      </c>
      <c r="T1215" t="str">
        <f>RIGHT(P1215,(LEN(P1215)-SEARCH("/",P1215)))</f>
        <v>spaces</v>
      </c>
      <c r="Y1215">
        <f t="shared" si="40"/>
        <v>8</v>
      </c>
      <c r="Z1215">
        <f t="shared" si="41"/>
        <v>14</v>
      </c>
    </row>
    <row r="1216" spans="1:26" ht="28.8" x14ac:dyDescent="0.3">
      <c r="A1216">
        <v>3792</v>
      </c>
      <c r="B1216" s="3" t="s">
        <v>3789</v>
      </c>
      <c r="C1216" s="3" t="s">
        <v>7902</v>
      </c>
      <c r="D1216">
        <v>12500</v>
      </c>
      <c r="E1216">
        <v>35</v>
      </c>
      <c r="F1216" t="s">
        <v>8221</v>
      </c>
      <c r="G1216" t="s">
        <v>8224</v>
      </c>
      <c r="H1216" t="s">
        <v>8246</v>
      </c>
      <c r="I1216">
        <v>1436957022</v>
      </c>
      <c r="J1216" s="11">
        <f>(((I1216/60)/60)/24)+DATE(1970,1,1)+(-8/24)</f>
        <v>42200.113680555551</v>
      </c>
      <c r="K1216">
        <v>1434365022</v>
      </c>
      <c r="L1216" s="11">
        <f>(((K1216/60)/60)/24)+DATE(1970,1,1)+(-8/24)</f>
        <v>42170.113680555551</v>
      </c>
      <c r="M1216" t="b">
        <v>0</v>
      </c>
      <c r="N1216">
        <v>2</v>
      </c>
      <c r="O1216" t="b">
        <v>0</v>
      </c>
      <c r="P1216" t="s">
        <v>8305</v>
      </c>
      <c r="Q1216" s="6">
        <f>E1216/D1216</f>
        <v>2.8E-3</v>
      </c>
      <c r="R1216" s="7">
        <f>IFERROR(E1216/N1216,"N/A")</f>
        <v>17.5</v>
      </c>
      <c r="S1216" t="str">
        <f>LEFT(P1216,SEARCH("/",P1216,1)-1)</f>
        <v>theater</v>
      </c>
      <c r="T1216" t="str">
        <f>RIGHT(P1216,(LEN(P1216)-SEARCH("/",P1216)))</f>
        <v>musical</v>
      </c>
      <c r="Y1216">
        <f t="shared" si="40"/>
        <v>8</v>
      </c>
      <c r="Z1216">
        <f t="shared" si="41"/>
        <v>15</v>
      </c>
    </row>
    <row r="1217" spans="1:26" x14ac:dyDescent="0.3">
      <c r="A1217">
        <v>183</v>
      </c>
      <c r="B1217" s="3" t="s">
        <v>185</v>
      </c>
      <c r="C1217" s="3" t="s">
        <v>4293</v>
      </c>
      <c r="D1217">
        <v>12500</v>
      </c>
      <c r="E1217">
        <v>4482</v>
      </c>
      <c r="F1217" t="s">
        <v>8221</v>
      </c>
      <c r="G1217" t="s">
        <v>8225</v>
      </c>
      <c r="H1217" t="s">
        <v>8247</v>
      </c>
      <c r="I1217">
        <v>1417033610</v>
      </c>
      <c r="J1217" s="11">
        <f>(((I1217/60)/60)/24)+DATE(1970,1,1)+(-8/24)</f>
        <v>41969.518634259257</v>
      </c>
      <c r="K1217">
        <v>1414438010</v>
      </c>
      <c r="L1217" s="11">
        <f>(((K1217/60)/60)/24)+DATE(1970,1,1)+(-8/24)</f>
        <v>41939.476967592593</v>
      </c>
      <c r="M1217" t="b">
        <v>0</v>
      </c>
      <c r="N1217">
        <v>12</v>
      </c>
      <c r="O1217" t="b">
        <v>0</v>
      </c>
      <c r="P1217" t="s">
        <v>8268</v>
      </c>
      <c r="Q1217" s="6">
        <f>E1217/D1217</f>
        <v>0.35855999999999999</v>
      </c>
      <c r="R1217" s="7">
        <f>IFERROR(E1217/N1217,"N/A")</f>
        <v>373.5</v>
      </c>
      <c r="S1217" t="str">
        <f>LEFT(P1217,SEARCH("/",P1217,1)-1)</f>
        <v>film &amp; video</v>
      </c>
      <c r="T1217" t="str">
        <f>RIGHT(P1217,(LEN(P1217)-SEARCH("/",P1217)))</f>
        <v>drama</v>
      </c>
      <c r="Y1217">
        <f t="shared" si="40"/>
        <v>13</v>
      </c>
      <c r="Z1217">
        <f t="shared" si="41"/>
        <v>18</v>
      </c>
    </row>
    <row r="1218" spans="1:26" ht="43.2" x14ac:dyDescent="0.3">
      <c r="A1218">
        <v>1765</v>
      </c>
      <c r="B1218" s="3" t="s">
        <v>1766</v>
      </c>
      <c r="C1218" s="3" t="s">
        <v>5875</v>
      </c>
      <c r="D1218">
        <v>12500</v>
      </c>
      <c r="E1218">
        <v>7433.48</v>
      </c>
      <c r="F1218" t="s">
        <v>8221</v>
      </c>
      <c r="G1218" t="s">
        <v>8224</v>
      </c>
      <c r="H1218" t="s">
        <v>8246</v>
      </c>
      <c r="I1218">
        <v>1407972712</v>
      </c>
      <c r="J1218" s="11">
        <f>(((I1218/60)/60)/24)+DATE(1970,1,1)+(-8/24)</f>
        <v>41864.647129629629</v>
      </c>
      <c r="K1218">
        <v>1405380712</v>
      </c>
      <c r="L1218" s="11">
        <f>(((K1218/60)/60)/24)+DATE(1970,1,1)+(-8/24)</f>
        <v>41834.647129629629</v>
      </c>
      <c r="M1218" t="b">
        <v>1</v>
      </c>
      <c r="N1218">
        <v>103</v>
      </c>
      <c r="O1218" t="b">
        <v>0</v>
      </c>
      <c r="P1218" t="s">
        <v>8285</v>
      </c>
      <c r="Q1218" s="6">
        <f>E1218/D1218</f>
        <v>0.59467839999999994</v>
      </c>
      <c r="R1218" s="7">
        <f>IFERROR(E1218/N1218,"N/A")</f>
        <v>72.16970873786407</v>
      </c>
      <c r="S1218" t="str">
        <f>LEFT(P1218,SEARCH("/",P1218,1)-1)</f>
        <v>photography</v>
      </c>
      <c r="T1218" t="str">
        <f>RIGHT(P1218,(LEN(P1218)-SEARCH("/",P1218)))</f>
        <v>photobooks</v>
      </c>
      <c r="Y1218">
        <f t="shared" si="40"/>
        <v>12</v>
      </c>
      <c r="Z1218">
        <f t="shared" si="41"/>
        <v>22</v>
      </c>
    </row>
    <row r="1219" spans="1:26" ht="43.2" x14ac:dyDescent="0.3">
      <c r="A1219">
        <v>206</v>
      </c>
      <c r="B1219" s="3" t="s">
        <v>208</v>
      </c>
      <c r="C1219" s="3" t="s">
        <v>4316</v>
      </c>
      <c r="D1219">
        <v>12700</v>
      </c>
      <c r="E1219">
        <v>0</v>
      </c>
      <c r="F1219" t="s">
        <v>8221</v>
      </c>
      <c r="G1219" t="s">
        <v>8224</v>
      </c>
      <c r="H1219" t="s">
        <v>8246</v>
      </c>
      <c r="I1219">
        <v>1470441983</v>
      </c>
      <c r="J1219" s="11">
        <f>(((I1219/60)/60)/24)+DATE(1970,1,1)+(-8/24)</f>
        <v>42587.67109953703</v>
      </c>
      <c r="K1219">
        <v>1468627583</v>
      </c>
      <c r="L1219" s="11">
        <f>(((K1219/60)/60)/24)+DATE(1970,1,1)+(-8/24)</f>
        <v>42566.67109953703</v>
      </c>
      <c r="M1219" t="b">
        <v>0</v>
      </c>
      <c r="N1219">
        <v>0</v>
      </c>
      <c r="O1219" t="b">
        <v>0</v>
      </c>
      <c r="P1219" t="s">
        <v>8268</v>
      </c>
      <c r="Q1219" s="6">
        <f>E1219/D1219</f>
        <v>0</v>
      </c>
      <c r="R1219" s="7" t="str">
        <f>IFERROR(E1219/N1219,"N/A")</f>
        <v>N/A</v>
      </c>
      <c r="S1219" t="str">
        <f>LEFT(P1219,SEARCH("/",P1219,1)-1)</f>
        <v>film &amp; video</v>
      </c>
      <c r="T1219" t="str">
        <f>RIGHT(P1219,(LEN(P1219)-SEARCH("/",P1219)))</f>
        <v>drama</v>
      </c>
      <c r="Y1219">
        <f t="shared" ref="Y1219:Y1282" si="42">SEARCH("/",P1219)</f>
        <v>13</v>
      </c>
      <c r="Z1219">
        <f t="shared" ref="Z1219:Z1282" si="43">LEN(P1219)</f>
        <v>18</v>
      </c>
    </row>
    <row r="1220" spans="1:26" ht="43.2" x14ac:dyDescent="0.3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 s="11">
        <f>(((I1220/60)/60)/24)+DATE(1970,1,1)+(-8/24)</f>
        <v>42836.530613425923</v>
      </c>
      <c r="K1220">
        <v>1489351445</v>
      </c>
      <c r="L1220" s="11">
        <f>(((K1220/60)/60)/24)+DATE(1970,1,1)+(-8/24)</f>
        <v>42806.530613425923</v>
      </c>
      <c r="M1220" t="b">
        <v>0</v>
      </c>
      <c r="N1220">
        <v>4</v>
      </c>
      <c r="O1220" t="b">
        <v>0</v>
      </c>
      <c r="P1220" t="s">
        <v>8293</v>
      </c>
      <c r="Q1220" s="6">
        <f>E1220/D1220</f>
        <v>4.2311459353574929E-2</v>
      </c>
      <c r="R1220" s="7">
        <f>IFERROR(E1220/N1220,"N/A")</f>
        <v>54</v>
      </c>
      <c r="S1220" t="str">
        <f>LEFT(P1220,SEARCH("/",P1220,1)-1)</f>
        <v>music</v>
      </c>
      <c r="T1220" t="str">
        <f>RIGHT(P1220,(LEN(P1220)-SEARCH("/",P1220)))</f>
        <v>faith</v>
      </c>
      <c r="Y1220">
        <f t="shared" si="42"/>
        <v>6</v>
      </c>
      <c r="Z1220">
        <f t="shared" si="43"/>
        <v>11</v>
      </c>
    </row>
    <row r="1221" spans="1:26" ht="43.2" x14ac:dyDescent="0.3">
      <c r="A1221">
        <v>2862</v>
      </c>
      <c r="B1221" s="3" t="s">
        <v>2862</v>
      </c>
      <c r="C1221" s="3" t="s">
        <v>6972</v>
      </c>
      <c r="D1221">
        <v>12700</v>
      </c>
      <c r="E1221">
        <v>55</v>
      </c>
      <c r="F1221" t="s">
        <v>8221</v>
      </c>
      <c r="G1221" t="s">
        <v>8224</v>
      </c>
      <c r="H1221" t="s">
        <v>8246</v>
      </c>
      <c r="I1221">
        <v>1403636229</v>
      </c>
      <c r="J1221" s="11">
        <f>(((I1221/60)/60)/24)+DATE(1970,1,1)+(-8/24)</f>
        <v>41814.456354166665</v>
      </c>
      <c r="K1221">
        <v>1401044229</v>
      </c>
      <c r="L1221" s="11">
        <f>(((K1221/60)/60)/24)+DATE(1970,1,1)+(-8/24)</f>
        <v>41784.456354166665</v>
      </c>
      <c r="M1221" t="b">
        <v>0</v>
      </c>
      <c r="N1221">
        <v>3</v>
      </c>
      <c r="O1221" t="b">
        <v>0</v>
      </c>
      <c r="P1221" t="s">
        <v>8271</v>
      </c>
      <c r="Q1221" s="6">
        <f>E1221/D1221</f>
        <v>4.3307086614173228E-3</v>
      </c>
      <c r="R1221" s="7">
        <f>IFERROR(E1221/N1221,"N/A")</f>
        <v>18.333333333333332</v>
      </c>
      <c r="S1221" t="str">
        <f>LEFT(P1221,SEARCH("/",P1221,1)-1)</f>
        <v>theater</v>
      </c>
      <c r="T1221" t="str">
        <f>RIGHT(P1221,(LEN(P1221)-SEARCH("/",P1221)))</f>
        <v>plays</v>
      </c>
      <c r="Y1221">
        <f t="shared" si="42"/>
        <v>8</v>
      </c>
      <c r="Z1221">
        <f t="shared" si="43"/>
        <v>13</v>
      </c>
    </row>
    <row r="1222" spans="1:26" ht="43.2" x14ac:dyDescent="0.3">
      <c r="A1222">
        <v>1090</v>
      </c>
      <c r="B1222" s="3" t="s">
        <v>1091</v>
      </c>
      <c r="C1222" s="3" t="s">
        <v>5200</v>
      </c>
      <c r="D1222">
        <v>12999</v>
      </c>
      <c r="E1222">
        <v>5</v>
      </c>
      <c r="F1222" t="s">
        <v>8221</v>
      </c>
      <c r="G1222" t="s">
        <v>8226</v>
      </c>
      <c r="H1222" t="s">
        <v>8248</v>
      </c>
      <c r="I1222">
        <v>1432873653</v>
      </c>
      <c r="J1222" s="11">
        <f>(((I1222/60)/60)/24)+DATE(1970,1,1)+(-8/24)</f>
        <v>42152.852465277778</v>
      </c>
      <c r="K1222">
        <v>1430281653</v>
      </c>
      <c r="L1222" s="11">
        <f>(((K1222/60)/60)/24)+DATE(1970,1,1)+(-8/24)</f>
        <v>42122.852465277778</v>
      </c>
      <c r="M1222" t="b">
        <v>0</v>
      </c>
      <c r="N1222">
        <v>1</v>
      </c>
      <c r="O1222" t="b">
        <v>0</v>
      </c>
      <c r="P1222" t="s">
        <v>8282</v>
      </c>
      <c r="Q1222" s="6">
        <f>E1222/D1222</f>
        <v>3.8464497269020693E-4</v>
      </c>
      <c r="R1222" s="7">
        <f>IFERROR(E1222/N1222,"N/A")</f>
        <v>5</v>
      </c>
      <c r="S1222" t="str">
        <f>LEFT(P1222,SEARCH("/",P1222,1)-1)</f>
        <v>games</v>
      </c>
      <c r="T1222" t="str">
        <f>RIGHT(P1222,(LEN(P1222)-SEARCH("/",P1222)))</f>
        <v>video games</v>
      </c>
      <c r="Y1222">
        <f t="shared" si="42"/>
        <v>6</v>
      </c>
      <c r="Z1222">
        <f t="shared" si="43"/>
        <v>17</v>
      </c>
    </row>
    <row r="1223" spans="1:26" ht="43.2" x14ac:dyDescent="0.3">
      <c r="A1223">
        <v>1425</v>
      </c>
      <c r="B1223" s="3" t="s">
        <v>1426</v>
      </c>
      <c r="C1223" s="3" t="s">
        <v>5535</v>
      </c>
      <c r="D1223">
        <v>13000</v>
      </c>
      <c r="E1223">
        <v>0</v>
      </c>
      <c r="F1223" t="s">
        <v>8221</v>
      </c>
      <c r="G1223" t="s">
        <v>8224</v>
      </c>
      <c r="H1223" t="s">
        <v>8246</v>
      </c>
      <c r="I1223">
        <v>1430276959</v>
      </c>
      <c r="J1223" s="11">
        <f>(((I1223/60)/60)/24)+DATE(1970,1,1)+(-8/24)</f>
        <v>42122.798136574071</v>
      </c>
      <c r="K1223">
        <v>1427684959</v>
      </c>
      <c r="L1223" s="11">
        <f>(((K1223/60)/60)/24)+DATE(1970,1,1)+(-8/24)</f>
        <v>42092.798136574071</v>
      </c>
      <c r="M1223" t="b">
        <v>0</v>
      </c>
      <c r="N1223">
        <v>0</v>
      </c>
      <c r="O1223" t="b">
        <v>0</v>
      </c>
      <c r="P1223" t="s">
        <v>8287</v>
      </c>
      <c r="Q1223" s="6">
        <f>E1223/D1223</f>
        <v>0</v>
      </c>
      <c r="R1223" s="7" t="str">
        <f>IFERROR(E1223/N1223,"N/A")</f>
        <v>N/A</v>
      </c>
      <c r="S1223" t="str">
        <f>LEFT(P1223,SEARCH("/",P1223,1)-1)</f>
        <v>publishing</v>
      </c>
      <c r="T1223" t="str">
        <f>RIGHT(P1223,(LEN(P1223)-SEARCH("/",P1223)))</f>
        <v>translations</v>
      </c>
      <c r="Y1223">
        <f t="shared" si="42"/>
        <v>11</v>
      </c>
      <c r="Z1223">
        <f t="shared" si="43"/>
        <v>23</v>
      </c>
    </row>
    <row r="1224" spans="1:26" ht="43.2" x14ac:dyDescent="0.3">
      <c r="A1224">
        <v>1443</v>
      </c>
      <c r="B1224" s="3" t="s">
        <v>1444</v>
      </c>
      <c r="C1224" s="3" t="s">
        <v>5553</v>
      </c>
      <c r="D1224">
        <v>13000</v>
      </c>
      <c r="E1224">
        <v>0</v>
      </c>
      <c r="F1224" t="s">
        <v>8221</v>
      </c>
      <c r="G1224" t="s">
        <v>8230</v>
      </c>
      <c r="H1224" t="s">
        <v>8249</v>
      </c>
      <c r="I1224">
        <v>1483395209</v>
      </c>
      <c r="J1224" s="11">
        <f>(((I1224/60)/60)/24)+DATE(1970,1,1)+(-8/24)</f>
        <v>42737.59269675926</v>
      </c>
      <c r="K1224">
        <v>1480803209</v>
      </c>
      <c r="L1224" s="11">
        <f>(((K1224/60)/60)/24)+DATE(1970,1,1)+(-8/24)</f>
        <v>42707.59269675926</v>
      </c>
      <c r="M1224" t="b">
        <v>0</v>
      </c>
      <c r="N1224">
        <v>0</v>
      </c>
      <c r="O1224" t="b">
        <v>0</v>
      </c>
      <c r="P1224" t="s">
        <v>8287</v>
      </c>
      <c r="Q1224" s="6">
        <f>E1224/D1224</f>
        <v>0</v>
      </c>
      <c r="R1224" s="7" t="str">
        <f>IFERROR(E1224/N1224,"N/A")</f>
        <v>N/A</v>
      </c>
      <c r="S1224" t="str">
        <f>LEFT(P1224,SEARCH("/",P1224,1)-1)</f>
        <v>publishing</v>
      </c>
      <c r="T1224" t="str">
        <f>RIGHT(P1224,(LEN(P1224)-SEARCH("/",P1224)))</f>
        <v>translations</v>
      </c>
      <c r="Y1224">
        <f t="shared" si="42"/>
        <v>11</v>
      </c>
      <c r="Z1224">
        <f t="shared" si="43"/>
        <v>23</v>
      </c>
    </row>
    <row r="1225" spans="1:26" ht="43.2" x14ac:dyDescent="0.3">
      <c r="A1225">
        <v>1440</v>
      </c>
      <c r="B1225" s="3" t="s">
        <v>1441</v>
      </c>
      <c r="C1225" s="3" t="s">
        <v>5550</v>
      </c>
      <c r="D1225">
        <v>13000</v>
      </c>
      <c r="E1225">
        <v>1</v>
      </c>
      <c r="F1225" t="s">
        <v>8221</v>
      </c>
      <c r="G1225" t="s">
        <v>8237</v>
      </c>
      <c r="H1225" t="s">
        <v>8249</v>
      </c>
      <c r="I1225">
        <v>1464285463</v>
      </c>
      <c r="J1225" s="11">
        <f>(((I1225/60)/60)/24)+DATE(1970,1,1)+(-8/24)</f>
        <v>42516.415081018517</v>
      </c>
      <c r="K1225">
        <v>1461693463</v>
      </c>
      <c r="L1225" s="11">
        <f>(((K1225/60)/60)/24)+DATE(1970,1,1)+(-8/24)</f>
        <v>42486.415081018517</v>
      </c>
      <c r="M1225" t="b">
        <v>0</v>
      </c>
      <c r="N1225">
        <v>1</v>
      </c>
      <c r="O1225" t="b">
        <v>0</v>
      </c>
      <c r="P1225" t="s">
        <v>8287</v>
      </c>
      <c r="Q1225" s="6">
        <f>E1225/D1225</f>
        <v>7.6923076923076926E-5</v>
      </c>
      <c r="R1225" s="7">
        <f>IFERROR(E1225/N1225,"N/A")</f>
        <v>1</v>
      </c>
      <c r="S1225" t="str">
        <f>LEFT(P1225,SEARCH("/",P1225,1)-1)</f>
        <v>publishing</v>
      </c>
      <c r="T1225" t="str">
        <f>RIGHT(P1225,(LEN(P1225)-SEARCH("/",P1225)))</f>
        <v>translations</v>
      </c>
      <c r="Y1225">
        <f t="shared" si="42"/>
        <v>11</v>
      </c>
      <c r="Z1225">
        <f t="shared" si="43"/>
        <v>23</v>
      </c>
    </row>
    <row r="1226" spans="1:26" ht="43.2" x14ac:dyDescent="0.3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 s="11">
        <f>(((I1226/60)/60)/24)+DATE(1970,1,1)+(-8/24)</f>
        <v>42056.723460648143</v>
      </c>
      <c r="K1226">
        <v>1421976107</v>
      </c>
      <c r="L1226" s="11">
        <f>(((K1226/60)/60)/24)+DATE(1970,1,1)+(-8/24)</f>
        <v>42026.723460648143</v>
      </c>
      <c r="M1226" t="b">
        <v>0</v>
      </c>
      <c r="N1226">
        <v>3</v>
      </c>
      <c r="O1226" t="b">
        <v>0</v>
      </c>
      <c r="P1226" t="s">
        <v>8272</v>
      </c>
      <c r="Q1226" s="6">
        <f>E1226/D1226</f>
        <v>4.3499999999999997E-2</v>
      </c>
      <c r="R1226" s="7">
        <f>IFERROR(E1226/N1226,"N/A")</f>
        <v>145</v>
      </c>
      <c r="S1226" t="str">
        <f>LEFT(P1226,SEARCH("/",P1226,1)-1)</f>
        <v>technology</v>
      </c>
      <c r="T1226" t="str">
        <f>RIGHT(P1226,(LEN(P1226)-SEARCH("/",P1226)))</f>
        <v>web</v>
      </c>
      <c r="Y1226">
        <f t="shared" si="42"/>
        <v>11</v>
      </c>
      <c r="Z1226">
        <f t="shared" si="43"/>
        <v>14</v>
      </c>
    </row>
    <row r="1227" spans="1:26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>(((I1227/60)/60)/24)+DATE(1970,1,1)+(-8/24)</f>
        <v>41569.572662037033</v>
      </c>
      <c r="K1227">
        <v>1377294278</v>
      </c>
      <c r="L1227" s="11">
        <f>(((K1227/60)/60)/24)+DATE(1970,1,1)+(-8/24)</f>
        <v>41509.572662037033</v>
      </c>
      <c r="M1227" t="b">
        <v>0</v>
      </c>
      <c r="N1227">
        <v>3</v>
      </c>
      <c r="O1227" t="b">
        <v>0</v>
      </c>
      <c r="P1227" t="s">
        <v>8286</v>
      </c>
      <c r="Q1227" s="6">
        <f>E1227/D1227</f>
        <v>4.3999999999999997E-2</v>
      </c>
      <c r="R1227" s="7">
        <f>IFERROR(E1227/N1227,"N/A")</f>
        <v>44</v>
      </c>
      <c r="S1227" t="str">
        <f>LEFT(P1227,SEARCH("/",P1227,1)-1)</f>
        <v>music</v>
      </c>
      <c r="T1227" t="str">
        <f>RIGHT(P1227,(LEN(P1227)-SEARCH("/",P1227)))</f>
        <v>world music</v>
      </c>
      <c r="Y1227">
        <f t="shared" si="42"/>
        <v>6</v>
      </c>
      <c r="Z1227">
        <f t="shared" si="43"/>
        <v>17</v>
      </c>
    </row>
    <row r="1228" spans="1:26" ht="43.2" x14ac:dyDescent="0.3">
      <c r="A1228">
        <v>3848</v>
      </c>
      <c r="B1228" s="3" t="s">
        <v>3845</v>
      </c>
      <c r="C1228" s="3" t="s">
        <v>7957</v>
      </c>
      <c r="D1228">
        <v>13000</v>
      </c>
      <c r="E1228">
        <v>2129</v>
      </c>
      <c r="F1228" t="s">
        <v>8221</v>
      </c>
      <c r="G1228" t="s">
        <v>8224</v>
      </c>
      <c r="H1228" t="s">
        <v>8246</v>
      </c>
      <c r="I1228">
        <v>1445196989</v>
      </c>
      <c r="J1228" s="11">
        <f>(((I1228/60)/60)/24)+DATE(1970,1,1)+(-8/24)</f>
        <v>42295.483668981477</v>
      </c>
      <c r="K1228">
        <v>1442604989</v>
      </c>
      <c r="L1228" s="11">
        <f>(((K1228/60)/60)/24)+DATE(1970,1,1)+(-8/24)</f>
        <v>42265.483668981477</v>
      </c>
      <c r="M1228" t="b">
        <v>1</v>
      </c>
      <c r="N1228">
        <v>43</v>
      </c>
      <c r="O1228" t="b">
        <v>0</v>
      </c>
      <c r="P1228" t="s">
        <v>8271</v>
      </c>
      <c r="Q1228" s="6">
        <f>E1228/D1228</f>
        <v>0.16376923076923078</v>
      </c>
      <c r="R1228" s="7">
        <f>IFERROR(E1228/N1228,"N/A")</f>
        <v>49.511627906976742</v>
      </c>
      <c r="S1228" t="str">
        <f>LEFT(P1228,SEARCH("/",P1228,1)-1)</f>
        <v>theater</v>
      </c>
      <c r="T1228" t="str">
        <f>RIGHT(P1228,(LEN(P1228)-SEARCH("/",P1228)))</f>
        <v>plays</v>
      </c>
      <c r="Y1228">
        <f t="shared" si="42"/>
        <v>8</v>
      </c>
      <c r="Z1228">
        <f t="shared" si="43"/>
        <v>13</v>
      </c>
    </row>
    <row r="1229" spans="1:26" ht="43.2" x14ac:dyDescent="0.3">
      <c r="A1229">
        <v>4034</v>
      </c>
      <c r="B1229" s="3" t="s">
        <v>4030</v>
      </c>
      <c r="C1229" s="3" t="s">
        <v>8139</v>
      </c>
      <c r="D1229">
        <v>13500</v>
      </c>
      <c r="E1229">
        <v>200</v>
      </c>
      <c r="F1229" t="s">
        <v>8221</v>
      </c>
      <c r="G1229" t="s">
        <v>8224</v>
      </c>
      <c r="H1229" t="s">
        <v>8246</v>
      </c>
      <c r="I1229">
        <v>1428097450</v>
      </c>
      <c r="J1229" s="11">
        <f>(((I1229/60)/60)/24)+DATE(1970,1,1)+(-8/24)</f>
        <v>42097.572337962956</v>
      </c>
      <c r="K1229">
        <v>1425509050</v>
      </c>
      <c r="L1229" s="11">
        <f>(((K1229/60)/60)/24)+DATE(1970,1,1)+(-8/24)</f>
        <v>42067.614004629628</v>
      </c>
      <c r="M1229" t="b">
        <v>0</v>
      </c>
      <c r="N1229">
        <v>2</v>
      </c>
      <c r="O1229" t="b">
        <v>0</v>
      </c>
      <c r="P1229" t="s">
        <v>8271</v>
      </c>
      <c r="Q1229" s="6">
        <f>E1229/D1229</f>
        <v>1.4814814814814815E-2</v>
      </c>
      <c r="R1229" s="7">
        <f>IFERROR(E1229/N1229,"N/A")</f>
        <v>100</v>
      </c>
      <c r="S1229" t="str">
        <f>LEFT(P1229,SEARCH("/",P1229,1)-1)</f>
        <v>theater</v>
      </c>
      <c r="T1229" t="str">
        <f>RIGHT(P1229,(LEN(P1229)-SEARCH("/",P1229)))</f>
        <v>plays</v>
      </c>
      <c r="Y1229">
        <f t="shared" si="42"/>
        <v>8</v>
      </c>
      <c r="Z1229">
        <f t="shared" si="43"/>
        <v>13</v>
      </c>
    </row>
    <row r="1230" spans="1:26" ht="43.2" x14ac:dyDescent="0.3">
      <c r="A1230">
        <v>510</v>
      </c>
      <c r="B1230" s="3" t="s">
        <v>511</v>
      </c>
      <c r="C1230" s="3" t="s">
        <v>4620</v>
      </c>
      <c r="D1230">
        <v>14000</v>
      </c>
      <c r="E1230">
        <v>0</v>
      </c>
      <c r="F1230" t="s">
        <v>8221</v>
      </c>
      <c r="G1230" t="s">
        <v>8224</v>
      </c>
      <c r="H1230" t="s">
        <v>8246</v>
      </c>
      <c r="I1230">
        <v>1456805639</v>
      </c>
      <c r="J1230" s="11">
        <f>(((I1230/60)/60)/24)+DATE(1970,1,1)+(-8/24)</f>
        <v>42429.843043981477</v>
      </c>
      <c r="K1230">
        <v>1454213639</v>
      </c>
      <c r="L1230" s="11">
        <f>(((K1230/60)/60)/24)+DATE(1970,1,1)+(-8/24)</f>
        <v>42399.843043981477</v>
      </c>
      <c r="M1230" t="b">
        <v>0</v>
      </c>
      <c r="N1230">
        <v>0</v>
      </c>
      <c r="O1230" t="b">
        <v>0</v>
      </c>
      <c r="P1230" t="s">
        <v>8270</v>
      </c>
      <c r="Q1230" s="6">
        <f>E1230/D1230</f>
        <v>0</v>
      </c>
      <c r="R1230" s="7" t="str">
        <f>IFERROR(E1230/N1230,"N/A")</f>
        <v>N/A</v>
      </c>
      <c r="S1230" t="str">
        <f>LEFT(P1230,SEARCH("/",P1230,1)-1)</f>
        <v>film &amp; video</v>
      </c>
      <c r="T1230" t="str">
        <f>RIGHT(P1230,(LEN(P1230)-SEARCH("/",P1230)))</f>
        <v>animation</v>
      </c>
      <c r="Y1230">
        <f t="shared" si="42"/>
        <v>13</v>
      </c>
      <c r="Z1230">
        <f t="shared" si="43"/>
        <v>22</v>
      </c>
    </row>
    <row r="1231" spans="1:26" ht="43.2" x14ac:dyDescent="0.3">
      <c r="A1231">
        <v>2432</v>
      </c>
      <c r="B1231" s="3" t="s">
        <v>2433</v>
      </c>
      <c r="C1231" s="3" t="s">
        <v>6542</v>
      </c>
      <c r="D1231">
        <v>14000</v>
      </c>
      <c r="E1231">
        <v>2</v>
      </c>
      <c r="F1231" t="s">
        <v>8221</v>
      </c>
      <c r="G1231" t="s">
        <v>8224</v>
      </c>
      <c r="H1231" t="s">
        <v>8246</v>
      </c>
      <c r="I1231">
        <v>1425791697</v>
      </c>
      <c r="J1231" s="11">
        <f>(((I1231/60)/60)/24)+DATE(1970,1,1)+(-8/24)</f>
        <v>42070.885381944441</v>
      </c>
      <c r="K1231">
        <v>1423199697</v>
      </c>
      <c r="L1231" s="11">
        <f>(((K1231/60)/60)/24)+DATE(1970,1,1)+(-8/24)</f>
        <v>42040.885381944441</v>
      </c>
      <c r="M1231" t="b">
        <v>0</v>
      </c>
      <c r="N1231">
        <v>2</v>
      </c>
      <c r="O1231" t="b">
        <v>0</v>
      </c>
      <c r="P1231" t="s">
        <v>8284</v>
      </c>
      <c r="Q1231" s="6">
        <f>E1231/D1231</f>
        <v>1.4285714285714287E-4</v>
      </c>
      <c r="R1231" s="7">
        <f>IFERROR(E1231/N1231,"N/A")</f>
        <v>1</v>
      </c>
      <c r="S1231" t="str">
        <f>LEFT(P1231,SEARCH("/",P1231,1)-1)</f>
        <v>food</v>
      </c>
      <c r="T1231" t="str">
        <f>RIGHT(P1231,(LEN(P1231)-SEARCH("/",P1231)))</f>
        <v>food trucks</v>
      </c>
      <c r="Y1231">
        <f t="shared" si="42"/>
        <v>5</v>
      </c>
      <c r="Z1231">
        <f t="shared" si="43"/>
        <v>16</v>
      </c>
    </row>
    <row r="1232" spans="1:26" ht="43.2" x14ac:dyDescent="0.3">
      <c r="A1232">
        <v>3971</v>
      </c>
      <c r="B1232" s="3" t="s">
        <v>3968</v>
      </c>
      <c r="C1232" s="3" t="s">
        <v>8078</v>
      </c>
      <c r="D1232">
        <v>14000</v>
      </c>
      <c r="E1232">
        <v>136</v>
      </c>
      <c r="F1232" t="s">
        <v>8221</v>
      </c>
      <c r="G1232" t="s">
        <v>8224</v>
      </c>
      <c r="H1232" t="s">
        <v>8246</v>
      </c>
      <c r="I1232">
        <v>1405947126</v>
      </c>
      <c r="J1232" s="11">
        <f>(((I1232/60)/60)/24)+DATE(1970,1,1)+(-8/24)</f>
        <v>41841.202847222223</v>
      </c>
      <c r="K1232">
        <v>1403355126</v>
      </c>
      <c r="L1232" s="11">
        <f>(((K1232/60)/60)/24)+DATE(1970,1,1)+(-8/24)</f>
        <v>41811.202847222223</v>
      </c>
      <c r="M1232" t="b">
        <v>0</v>
      </c>
      <c r="N1232">
        <v>6</v>
      </c>
      <c r="O1232" t="b">
        <v>0</v>
      </c>
      <c r="P1232" t="s">
        <v>8271</v>
      </c>
      <c r="Q1232" s="6">
        <f>E1232/D1232</f>
        <v>9.7142857142857135E-3</v>
      </c>
      <c r="R1232" s="7">
        <f>IFERROR(E1232/N1232,"N/A")</f>
        <v>22.666666666666668</v>
      </c>
      <c r="S1232" t="str">
        <f>LEFT(P1232,SEARCH("/",P1232,1)-1)</f>
        <v>theater</v>
      </c>
      <c r="T1232" t="str">
        <f>RIGHT(P1232,(LEN(P1232)-SEARCH("/",P1232)))</f>
        <v>plays</v>
      </c>
      <c r="Y1232">
        <f t="shared" si="42"/>
        <v>8</v>
      </c>
      <c r="Z1232">
        <f t="shared" si="43"/>
        <v>13</v>
      </c>
    </row>
    <row r="1233" spans="1:26" ht="43.2" x14ac:dyDescent="0.3">
      <c r="A1233">
        <v>207</v>
      </c>
      <c r="B1233" s="3" t="s">
        <v>209</v>
      </c>
      <c r="C1233" s="3" t="s">
        <v>4317</v>
      </c>
      <c r="D1233">
        <v>14000</v>
      </c>
      <c r="E1233">
        <v>2130</v>
      </c>
      <c r="F1233" t="s">
        <v>8221</v>
      </c>
      <c r="G1233" t="s">
        <v>8229</v>
      </c>
      <c r="H1233" t="s">
        <v>8251</v>
      </c>
      <c r="I1233">
        <v>1420346638</v>
      </c>
      <c r="J1233" s="11">
        <f>(((I1233/60)/60)/24)+DATE(1970,1,1)+(-8/24)</f>
        <v>42007.863865740735</v>
      </c>
      <c r="K1233">
        <v>1417754638</v>
      </c>
      <c r="L1233" s="11">
        <f>(((K1233/60)/60)/24)+DATE(1970,1,1)+(-8/24)</f>
        <v>41977.863865740735</v>
      </c>
      <c r="M1233" t="b">
        <v>0</v>
      </c>
      <c r="N1233">
        <v>13</v>
      </c>
      <c r="O1233" t="b">
        <v>0</v>
      </c>
      <c r="P1233" t="s">
        <v>8268</v>
      </c>
      <c r="Q1233" s="6">
        <f>E1233/D1233</f>
        <v>0.15214285714285714</v>
      </c>
      <c r="R1233" s="7">
        <f>IFERROR(E1233/N1233,"N/A")</f>
        <v>163.84615384615384</v>
      </c>
      <c r="S1233" t="str">
        <f>LEFT(P1233,SEARCH("/",P1233,1)-1)</f>
        <v>film &amp; video</v>
      </c>
      <c r="T1233" t="str">
        <f>RIGHT(P1233,(LEN(P1233)-SEARCH("/",P1233)))</f>
        <v>drama</v>
      </c>
      <c r="Y1233">
        <f t="shared" si="42"/>
        <v>13</v>
      </c>
      <c r="Z1233">
        <f t="shared" si="43"/>
        <v>18</v>
      </c>
    </row>
    <row r="1234" spans="1:26" ht="43.2" x14ac:dyDescent="0.3">
      <c r="A1234">
        <v>860</v>
      </c>
      <c r="B1234" s="3" t="s">
        <v>861</v>
      </c>
      <c r="C1234" s="3" t="s">
        <v>4970</v>
      </c>
      <c r="D1234">
        <v>14000</v>
      </c>
      <c r="E1234">
        <v>2540</v>
      </c>
      <c r="F1234" t="s">
        <v>8221</v>
      </c>
      <c r="G1234" t="s">
        <v>8224</v>
      </c>
      <c r="H1234" t="s">
        <v>8246</v>
      </c>
      <c r="I1234">
        <v>1385123713</v>
      </c>
      <c r="J1234" s="11">
        <f>(((I1234/60)/60)/24)+DATE(1970,1,1)+(-8/24)</f>
        <v>41600.191122685181</v>
      </c>
      <c r="K1234">
        <v>1382528113</v>
      </c>
      <c r="L1234" s="11">
        <f>(((K1234/60)/60)/24)+DATE(1970,1,1)+(-8/24)</f>
        <v>41570.149456018517</v>
      </c>
      <c r="M1234" t="b">
        <v>0</v>
      </c>
      <c r="N1234">
        <v>48</v>
      </c>
      <c r="O1234" t="b">
        <v>0</v>
      </c>
      <c r="P1234" t="s">
        <v>8278</v>
      </c>
      <c r="Q1234" s="6">
        <f>E1234/D1234</f>
        <v>0.18142857142857144</v>
      </c>
      <c r="R1234" s="7">
        <f>IFERROR(E1234/N1234,"N/A")</f>
        <v>52.916666666666664</v>
      </c>
      <c r="S1234" t="str">
        <f>LEFT(P1234,SEARCH("/",P1234,1)-1)</f>
        <v>music</v>
      </c>
      <c r="T1234" t="str">
        <f>RIGHT(P1234,(LEN(P1234)-SEARCH("/",P1234)))</f>
        <v>jazz</v>
      </c>
      <c r="Y1234">
        <f t="shared" si="42"/>
        <v>6</v>
      </c>
      <c r="Z1234">
        <f t="shared" si="43"/>
        <v>10</v>
      </c>
    </row>
    <row r="1235" spans="1:26" ht="57.6" x14ac:dyDescent="0.3">
      <c r="A1235">
        <v>1591</v>
      </c>
      <c r="B1235" s="3" t="s">
        <v>1592</v>
      </c>
      <c r="C1235" s="3" t="s">
        <v>5701</v>
      </c>
      <c r="D1235">
        <v>14000</v>
      </c>
      <c r="E1235">
        <v>4092</v>
      </c>
      <c r="F1235" t="s">
        <v>8221</v>
      </c>
      <c r="G1235" t="s">
        <v>8225</v>
      </c>
      <c r="H1235" t="s">
        <v>8247</v>
      </c>
      <c r="I1235">
        <v>1459700741</v>
      </c>
      <c r="J1235" s="11">
        <f>(((I1235/60)/60)/24)+DATE(1970,1,1)+(-8/24)</f>
        <v>42463.351168981484</v>
      </c>
      <c r="K1235">
        <v>1457112341</v>
      </c>
      <c r="L1235" s="11">
        <f>(((K1235/60)/60)/24)+DATE(1970,1,1)+(-8/24)</f>
        <v>42433.392835648141</v>
      </c>
      <c r="M1235" t="b">
        <v>0</v>
      </c>
      <c r="N1235">
        <v>92</v>
      </c>
      <c r="O1235" t="b">
        <v>0</v>
      </c>
      <c r="P1235" t="s">
        <v>8291</v>
      </c>
      <c r="Q1235" s="6">
        <f>E1235/D1235</f>
        <v>0.29228571428571426</v>
      </c>
      <c r="R1235" s="7">
        <f>IFERROR(E1235/N1235,"N/A")</f>
        <v>44.478260869565219</v>
      </c>
      <c r="S1235" t="str">
        <f>LEFT(P1235,SEARCH("/",P1235,1)-1)</f>
        <v>photography</v>
      </c>
      <c r="T1235" t="str">
        <f>RIGHT(P1235,(LEN(P1235)-SEARCH("/",P1235)))</f>
        <v>places</v>
      </c>
      <c r="Y1235">
        <f t="shared" si="42"/>
        <v>12</v>
      </c>
      <c r="Z1235">
        <f t="shared" si="43"/>
        <v>18</v>
      </c>
    </row>
    <row r="1236" spans="1:26" ht="43.2" x14ac:dyDescent="0.3">
      <c r="A1236">
        <v>2912</v>
      </c>
      <c r="B1236" s="3" t="s">
        <v>2912</v>
      </c>
      <c r="C1236" s="3" t="s">
        <v>7022</v>
      </c>
      <c r="D1236">
        <v>14440</v>
      </c>
      <c r="E1236">
        <v>2030</v>
      </c>
      <c r="F1236" t="s">
        <v>8221</v>
      </c>
      <c r="G1236" t="s">
        <v>8224</v>
      </c>
      <c r="H1236" t="s">
        <v>8246</v>
      </c>
      <c r="I1236">
        <v>1452827374</v>
      </c>
      <c r="J1236" s="11">
        <f>(((I1236/60)/60)/24)+DATE(1970,1,1)+(-8/24)</f>
        <v>42383.798310185179</v>
      </c>
      <c r="K1236">
        <v>1450235374</v>
      </c>
      <c r="L1236" s="11">
        <f>(((K1236/60)/60)/24)+DATE(1970,1,1)+(-8/24)</f>
        <v>42353.798310185179</v>
      </c>
      <c r="M1236" t="b">
        <v>0</v>
      </c>
      <c r="N1236">
        <v>26</v>
      </c>
      <c r="O1236" t="b">
        <v>0</v>
      </c>
      <c r="P1236" t="s">
        <v>8271</v>
      </c>
      <c r="Q1236" s="6">
        <f>E1236/D1236</f>
        <v>0.14058171745152354</v>
      </c>
      <c r="R1236" s="7">
        <f>IFERROR(E1236/N1236,"N/A")</f>
        <v>78.07692307692308</v>
      </c>
      <c r="S1236" t="str">
        <f>LEFT(P1236,SEARCH("/",P1236,1)-1)</f>
        <v>theater</v>
      </c>
      <c r="T1236" t="str">
        <f>RIGHT(P1236,(LEN(P1236)-SEARCH("/",P1236)))</f>
        <v>plays</v>
      </c>
      <c r="Y1236">
        <f t="shared" si="42"/>
        <v>8</v>
      </c>
      <c r="Z1236">
        <f t="shared" si="43"/>
        <v>13</v>
      </c>
    </row>
    <row r="1237" spans="1:26" ht="43.2" x14ac:dyDescent="0.3">
      <c r="A1237">
        <v>1404</v>
      </c>
      <c r="B1237" s="3" t="s">
        <v>1405</v>
      </c>
      <c r="C1237" s="3" t="s">
        <v>5514</v>
      </c>
      <c r="D1237">
        <v>14500</v>
      </c>
      <c r="E1237">
        <v>241</v>
      </c>
      <c r="F1237" t="s">
        <v>8221</v>
      </c>
      <c r="G1237" t="s">
        <v>8225</v>
      </c>
      <c r="H1237" t="s">
        <v>8247</v>
      </c>
      <c r="I1237">
        <v>1424607285</v>
      </c>
      <c r="J1237" s="11">
        <f>(((I1237/60)/60)/24)+DATE(1970,1,1)+(-8/24)</f>
        <v>42057.17690972222</v>
      </c>
      <c r="K1237">
        <v>1422447285</v>
      </c>
      <c r="L1237" s="11">
        <f>(((K1237/60)/60)/24)+DATE(1970,1,1)+(-8/24)</f>
        <v>42032.17690972222</v>
      </c>
      <c r="M1237" t="b">
        <v>1</v>
      </c>
      <c r="N1237">
        <v>5</v>
      </c>
      <c r="O1237" t="b">
        <v>0</v>
      </c>
      <c r="P1237" t="s">
        <v>8287</v>
      </c>
      <c r="Q1237" s="6">
        <f>E1237/D1237</f>
        <v>1.6620689655172414E-2</v>
      </c>
      <c r="R1237" s="7">
        <f>IFERROR(E1237/N1237,"N/A")</f>
        <v>48.2</v>
      </c>
      <c r="S1237" t="str">
        <f>LEFT(P1237,SEARCH("/",P1237,1)-1)</f>
        <v>publishing</v>
      </c>
      <c r="T1237" t="str">
        <f>RIGHT(P1237,(LEN(P1237)-SEARCH("/",P1237)))</f>
        <v>translations</v>
      </c>
      <c r="Y1237">
        <f t="shared" si="42"/>
        <v>11</v>
      </c>
      <c r="Z1237">
        <f t="shared" si="43"/>
        <v>23</v>
      </c>
    </row>
    <row r="1238" spans="1:26" ht="43.2" x14ac:dyDescent="0.3">
      <c r="A1238">
        <v>928</v>
      </c>
      <c r="B1238" s="3" t="s">
        <v>929</v>
      </c>
      <c r="C1238" s="3" t="s">
        <v>5038</v>
      </c>
      <c r="D1238">
        <v>14500</v>
      </c>
      <c r="E1238">
        <v>1575</v>
      </c>
      <c r="F1238" t="s">
        <v>8221</v>
      </c>
      <c r="G1238" t="s">
        <v>8224</v>
      </c>
      <c r="H1238" t="s">
        <v>8246</v>
      </c>
      <c r="I1238">
        <v>1353196800</v>
      </c>
      <c r="J1238" s="11">
        <f>(((I1238/60)/60)/24)+DATE(1970,1,1)+(-8/24)</f>
        <v>41230.666666666664</v>
      </c>
      <c r="K1238">
        <v>1348864913</v>
      </c>
      <c r="L1238" s="11">
        <f>(((K1238/60)/60)/24)+DATE(1970,1,1)+(-8/24)</f>
        <v>41180.529085648144</v>
      </c>
      <c r="M1238" t="b">
        <v>0</v>
      </c>
      <c r="N1238">
        <v>28</v>
      </c>
      <c r="O1238" t="b">
        <v>0</v>
      </c>
      <c r="P1238" t="s">
        <v>8278</v>
      </c>
      <c r="Q1238" s="6">
        <f>E1238/D1238</f>
        <v>0.10862068965517241</v>
      </c>
      <c r="R1238" s="7">
        <f>IFERROR(E1238/N1238,"N/A")</f>
        <v>56.25</v>
      </c>
      <c r="S1238" t="str">
        <f>LEFT(P1238,SEARCH("/",P1238,1)-1)</f>
        <v>music</v>
      </c>
      <c r="T1238" t="str">
        <f>RIGHT(P1238,(LEN(P1238)-SEARCH("/",P1238)))</f>
        <v>jazz</v>
      </c>
      <c r="Y1238">
        <f t="shared" si="42"/>
        <v>6</v>
      </c>
      <c r="Z1238">
        <f t="shared" si="43"/>
        <v>10</v>
      </c>
    </row>
    <row r="1239" spans="1:26" ht="43.2" x14ac:dyDescent="0.3">
      <c r="A1239">
        <v>3095</v>
      </c>
      <c r="B1239" s="3" t="s">
        <v>3095</v>
      </c>
      <c r="C1239" s="3" t="s">
        <v>7205</v>
      </c>
      <c r="D1239">
        <v>14920</v>
      </c>
      <c r="E1239">
        <v>50</v>
      </c>
      <c r="F1239" t="s">
        <v>8221</v>
      </c>
      <c r="G1239" t="s">
        <v>8224</v>
      </c>
      <c r="H1239" t="s">
        <v>8246</v>
      </c>
      <c r="I1239">
        <v>1470011780</v>
      </c>
      <c r="J1239" s="11">
        <f>(((I1239/60)/60)/24)+DATE(1970,1,1)+(-8/24)</f>
        <v>42582.69189814815</v>
      </c>
      <c r="K1239">
        <v>1464827780</v>
      </c>
      <c r="L1239" s="11">
        <f>(((K1239/60)/60)/24)+DATE(1970,1,1)+(-8/24)</f>
        <v>42522.69189814815</v>
      </c>
      <c r="M1239" t="b">
        <v>0</v>
      </c>
      <c r="N1239">
        <v>1</v>
      </c>
      <c r="O1239" t="b">
        <v>0</v>
      </c>
      <c r="P1239" t="s">
        <v>8303</v>
      </c>
      <c r="Q1239" s="6">
        <f>E1239/D1239</f>
        <v>3.351206434316354E-3</v>
      </c>
      <c r="R1239" s="7">
        <f>IFERROR(E1239/N1239,"N/A")</f>
        <v>50</v>
      </c>
      <c r="S1239" t="str">
        <f>LEFT(P1239,SEARCH("/",P1239,1)-1)</f>
        <v>theater</v>
      </c>
      <c r="T1239" t="str">
        <f>RIGHT(P1239,(LEN(P1239)-SEARCH("/",P1239)))</f>
        <v>spaces</v>
      </c>
      <c r="Y1239">
        <f t="shared" si="42"/>
        <v>8</v>
      </c>
      <c r="Z1239">
        <f t="shared" si="43"/>
        <v>14</v>
      </c>
    </row>
    <row r="1240" spans="1:26" ht="28.8" x14ac:dyDescent="0.3">
      <c r="A1240">
        <v>906</v>
      </c>
      <c r="B1240" s="3" t="s">
        <v>907</v>
      </c>
      <c r="C1240" s="3" t="s">
        <v>5016</v>
      </c>
      <c r="D1240">
        <v>15000</v>
      </c>
      <c r="E1240">
        <v>0</v>
      </c>
      <c r="F1240" t="s">
        <v>8221</v>
      </c>
      <c r="G1240" t="s">
        <v>8224</v>
      </c>
      <c r="H1240" t="s">
        <v>8246</v>
      </c>
      <c r="I1240">
        <v>1394681590</v>
      </c>
      <c r="J1240" s="11">
        <f>(((I1240/60)/60)/24)+DATE(1970,1,1)+(-8/24)</f>
        <v>41710.814699074072</v>
      </c>
      <c r="K1240">
        <v>1392093190</v>
      </c>
      <c r="L1240" s="11">
        <f>(((K1240/60)/60)/24)+DATE(1970,1,1)+(-8/24)</f>
        <v>41680.856365740736</v>
      </c>
      <c r="M1240" t="b">
        <v>0</v>
      </c>
      <c r="N1240">
        <v>0</v>
      </c>
      <c r="O1240" t="b">
        <v>0</v>
      </c>
      <c r="P1240" t="s">
        <v>8278</v>
      </c>
      <c r="Q1240" s="6">
        <f>E1240/D1240</f>
        <v>0</v>
      </c>
      <c r="R1240" s="7" t="str">
        <f>IFERROR(E1240/N1240,"N/A")</f>
        <v>N/A</v>
      </c>
      <c r="S1240" t="str">
        <f>LEFT(P1240,SEARCH("/",P1240,1)-1)</f>
        <v>music</v>
      </c>
      <c r="T1240" t="str">
        <f>RIGHT(P1240,(LEN(P1240)-SEARCH("/",P1240)))</f>
        <v>jazz</v>
      </c>
      <c r="Y1240">
        <f t="shared" si="42"/>
        <v>6</v>
      </c>
      <c r="Z1240">
        <f t="shared" si="43"/>
        <v>10</v>
      </c>
    </row>
    <row r="1241" spans="1:26" ht="43.2" x14ac:dyDescent="0.3">
      <c r="A1241">
        <v>1597</v>
      </c>
      <c r="B1241" s="3" t="s">
        <v>1598</v>
      </c>
      <c r="C1241" s="3" t="s">
        <v>5707</v>
      </c>
      <c r="D1241">
        <v>15000</v>
      </c>
      <c r="E1241">
        <v>0</v>
      </c>
      <c r="F1241" t="s">
        <v>8221</v>
      </c>
      <c r="G1241" t="s">
        <v>8224</v>
      </c>
      <c r="H1241" t="s">
        <v>8246</v>
      </c>
      <c r="I1241">
        <v>1474360197</v>
      </c>
      <c r="J1241" s="11">
        <f>(((I1241/60)/60)/24)+DATE(1970,1,1)+(-8/24)</f>
        <v>42633.020798611113</v>
      </c>
      <c r="K1241">
        <v>1471768197</v>
      </c>
      <c r="L1241" s="11">
        <f>(((K1241/60)/60)/24)+DATE(1970,1,1)+(-8/24)</f>
        <v>42603.020798611113</v>
      </c>
      <c r="M1241" t="b">
        <v>0</v>
      </c>
      <c r="N1241">
        <v>0</v>
      </c>
      <c r="O1241" t="b">
        <v>0</v>
      </c>
      <c r="P1241" t="s">
        <v>8291</v>
      </c>
      <c r="Q1241" s="6">
        <f>E1241/D1241</f>
        <v>0</v>
      </c>
      <c r="R1241" s="7" t="str">
        <f>IFERROR(E1241/N1241,"N/A")</f>
        <v>N/A</v>
      </c>
      <c r="S1241" t="str">
        <f>LEFT(P1241,SEARCH("/",P1241,1)-1)</f>
        <v>photography</v>
      </c>
      <c r="T1241" t="str">
        <f>RIGHT(P1241,(LEN(P1241)-SEARCH("/",P1241)))</f>
        <v>places</v>
      </c>
      <c r="Y1241">
        <f t="shared" si="42"/>
        <v>12</v>
      </c>
      <c r="Z1241">
        <f t="shared" si="43"/>
        <v>18</v>
      </c>
    </row>
    <row r="1242" spans="1:26" ht="28.8" x14ac:dyDescent="0.3">
      <c r="A1242">
        <v>1818</v>
      </c>
      <c r="B1242" s="3" t="s">
        <v>1819</v>
      </c>
      <c r="C1242" s="3" t="s">
        <v>5928</v>
      </c>
      <c r="D1242">
        <v>15000</v>
      </c>
      <c r="E1242">
        <v>0</v>
      </c>
      <c r="F1242" t="s">
        <v>8221</v>
      </c>
      <c r="G1242" t="s">
        <v>8224</v>
      </c>
      <c r="H1242" t="s">
        <v>8246</v>
      </c>
      <c r="I1242">
        <v>1428035850</v>
      </c>
      <c r="J1242" s="11">
        <f>(((I1242/60)/60)/24)+DATE(1970,1,1)+(-8/24)</f>
        <v>42096.859374999993</v>
      </c>
      <c r="K1242">
        <v>1425447450</v>
      </c>
      <c r="L1242" s="11">
        <f>(((K1242/60)/60)/24)+DATE(1970,1,1)+(-8/24)</f>
        <v>42066.901041666664</v>
      </c>
      <c r="M1242" t="b">
        <v>0</v>
      </c>
      <c r="N1242">
        <v>0</v>
      </c>
      <c r="O1242" t="b">
        <v>0</v>
      </c>
      <c r="P1242" t="s">
        <v>8285</v>
      </c>
      <c r="Q1242" s="6">
        <f>E1242/D1242</f>
        <v>0</v>
      </c>
      <c r="R1242" s="7" t="str">
        <f>IFERROR(E1242/N1242,"N/A")</f>
        <v>N/A</v>
      </c>
      <c r="S1242" t="str">
        <f>LEFT(P1242,SEARCH("/",P1242,1)-1)</f>
        <v>photography</v>
      </c>
      <c r="T1242" t="str">
        <f>RIGHT(P1242,(LEN(P1242)-SEARCH("/",P1242)))</f>
        <v>photobooks</v>
      </c>
      <c r="Y1242">
        <f t="shared" si="42"/>
        <v>12</v>
      </c>
      <c r="Z1242">
        <f t="shared" si="43"/>
        <v>22</v>
      </c>
    </row>
    <row r="1243" spans="1:26" ht="43.2" x14ac:dyDescent="0.3">
      <c r="A1243">
        <v>2141</v>
      </c>
      <c r="B1243" s="3" t="s">
        <v>2142</v>
      </c>
      <c r="C1243" s="3" t="s">
        <v>6251</v>
      </c>
      <c r="D1243">
        <v>15000</v>
      </c>
      <c r="E1243">
        <v>0</v>
      </c>
      <c r="F1243" t="s">
        <v>8221</v>
      </c>
      <c r="G1243" t="s">
        <v>8224</v>
      </c>
      <c r="H1243" t="s">
        <v>8246</v>
      </c>
      <c r="I1243">
        <v>1415947159</v>
      </c>
      <c r="J1243" s="11">
        <f>(((I1243/60)/60)/24)+DATE(1970,1,1)+(-8/24)</f>
        <v>41956.943969907406</v>
      </c>
      <c r="K1243">
        <v>1413351559</v>
      </c>
      <c r="L1243" s="11">
        <f>(((K1243/60)/60)/24)+DATE(1970,1,1)+(-8/24)</f>
        <v>41926.902303240735</v>
      </c>
      <c r="M1243" t="b">
        <v>0</v>
      </c>
      <c r="N1243">
        <v>0</v>
      </c>
      <c r="O1243" t="b">
        <v>0</v>
      </c>
      <c r="P1243" t="s">
        <v>8282</v>
      </c>
      <c r="Q1243" s="6">
        <f>E1243/D1243</f>
        <v>0</v>
      </c>
      <c r="R1243" s="7" t="str">
        <f>IFERROR(E1243/N1243,"N/A")</f>
        <v>N/A</v>
      </c>
      <c r="S1243" t="str">
        <f>LEFT(P1243,SEARCH("/",P1243,1)-1)</f>
        <v>games</v>
      </c>
      <c r="T1243" t="str">
        <f>RIGHT(P1243,(LEN(P1243)-SEARCH("/",P1243)))</f>
        <v>video games</v>
      </c>
      <c r="Y1243">
        <f t="shared" si="42"/>
        <v>6</v>
      </c>
      <c r="Z1243">
        <f t="shared" si="43"/>
        <v>17</v>
      </c>
    </row>
    <row r="1244" spans="1:26" ht="43.2" x14ac:dyDescent="0.3">
      <c r="A1244">
        <v>2404</v>
      </c>
      <c r="B1244" s="3" t="s">
        <v>2405</v>
      </c>
      <c r="C1244" s="3" t="s">
        <v>6514</v>
      </c>
      <c r="D1244">
        <v>15000</v>
      </c>
      <c r="E1244">
        <v>0</v>
      </c>
      <c r="F1244" t="s">
        <v>8221</v>
      </c>
      <c r="G1244" t="s">
        <v>8224</v>
      </c>
      <c r="H1244" t="s">
        <v>8246</v>
      </c>
      <c r="I1244">
        <v>1451782607</v>
      </c>
      <c r="J1244" s="11">
        <f>(((I1244/60)/60)/24)+DATE(1970,1,1)+(-8/24)</f>
        <v>42371.706099537034</v>
      </c>
      <c r="K1244">
        <v>1449190607</v>
      </c>
      <c r="L1244" s="11">
        <f>(((K1244/60)/60)/24)+DATE(1970,1,1)+(-8/24)</f>
        <v>42341.706099537034</v>
      </c>
      <c r="M1244" t="b">
        <v>0</v>
      </c>
      <c r="N1244">
        <v>0</v>
      </c>
      <c r="O1244" t="b">
        <v>0</v>
      </c>
      <c r="P1244" t="s">
        <v>8284</v>
      </c>
      <c r="Q1244" s="6">
        <f>E1244/D1244</f>
        <v>0</v>
      </c>
      <c r="R1244" s="7" t="str">
        <f>IFERROR(E1244/N1244,"N/A")</f>
        <v>N/A</v>
      </c>
      <c r="S1244" t="str">
        <f>LEFT(P1244,SEARCH("/",P1244,1)-1)</f>
        <v>food</v>
      </c>
      <c r="T1244" t="str">
        <f>RIGHT(P1244,(LEN(P1244)-SEARCH("/",P1244)))</f>
        <v>food trucks</v>
      </c>
      <c r="Y1244">
        <f t="shared" si="42"/>
        <v>5</v>
      </c>
      <c r="Z1244">
        <f t="shared" si="43"/>
        <v>16</v>
      </c>
    </row>
    <row r="1245" spans="1:26" ht="57.6" x14ac:dyDescent="0.3">
      <c r="A1245">
        <v>2410</v>
      </c>
      <c r="B1245" s="3" t="s">
        <v>2411</v>
      </c>
      <c r="C1245" s="3" t="s">
        <v>6520</v>
      </c>
      <c r="D1245">
        <v>15000</v>
      </c>
      <c r="E1245">
        <v>0</v>
      </c>
      <c r="F1245" t="s">
        <v>8221</v>
      </c>
      <c r="G1245" t="s">
        <v>8226</v>
      </c>
      <c r="H1245" t="s">
        <v>8248</v>
      </c>
      <c r="I1245">
        <v>1441619275</v>
      </c>
      <c r="J1245" s="11">
        <f>(((I1245/60)/60)/24)+DATE(1970,1,1)+(-8/24)</f>
        <v>42254.074942129628</v>
      </c>
      <c r="K1245">
        <v>1439027275</v>
      </c>
      <c r="L1245" s="11">
        <f>(((K1245/60)/60)/24)+DATE(1970,1,1)+(-8/24)</f>
        <v>42224.074942129628</v>
      </c>
      <c r="M1245" t="b">
        <v>0</v>
      </c>
      <c r="N1245">
        <v>0</v>
      </c>
      <c r="O1245" t="b">
        <v>0</v>
      </c>
      <c r="P1245" t="s">
        <v>8284</v>
      </c>
      <c r="Q1245" s="6">
        <f>E1245/D1245</f>
        <v>0</v>
      </c>
      <c r="R1245" s="7" t="str">
        <f>IFERROR(E1245/N1245,"N/A")</f>
        <v>N/A</v>
      </c>
      <c r="S1245" t="str">
        <f>LEFT(P1245,SEARCH("/",P1245,1)-1)</f>
        <v>food</v>
      </c>
      <c r="T1245" t="str">
        <f>RIGHT(P1245,(LEN(P1245)-SEARCH("/",P1245)))</f>
        <v>food trucks</v>
      </c>
      <c r="Y1245">
        <f t="shared" si="42"/>
        <v>5</v>
      </c>
      <c r="Z1245">
        <f t="shared" si="43"/>
        <v>16</v>
      </c>
    </row>
    <row r="1246" spans="1:26" ht="43.2" x14ac:dyDescent="0.3">
      <c r="A1246">
        <v>2687</v>
      </c>
      <c r="B1246" s="3" t="s">
        <v>2687</v>
      </c>
      <c r="C1246" s="3" t="s">
        <v>6797</v>
      </c>
      <c r="D1246">
        <v>15000</v>
      </c>
      <c r="E1246">
        <v>0</v>
      </c>
      <c r="F1246" t="s">
        <v>8221</v>
      </c>
      <c r="G1246" t="s">
        <v>8224</v>
      </c>
      <c r="H1246" t="s">
        <v>8246</v>
      </c>
      <c r="I1246">
        <v>1435591318</v>
      </c>
      <c r="J1246" s="11">
        <f>(((I1246/60)/60)/24)+DATE(1970,1,1)+(-8/24)</f>
        <v>42184.306921296295</v>
      </c>
      <c r="K1246">
        <v>1432999318</v>
      </c>
      <c r="L1246" s="11">
        <f>(((K1246/60)/60)/24)+DATE(1970,1,1)+(-8/24)</f>
        <v>42154.306921296295</v>
      </c>
      <c r="M1246" t="b">
        <v>0</v>
      </c>
      <c r="N1246">
        <v>0</v>
      </c>
      <c r="O1246" t="b">
        <v>0</v>
      </c>
      <c r="P1246" t="s">
        <v>8284</v>
      </c>
      <c r="Q1246" s="6">
        <f>E1246/D1246</f>
        <v>0</v>
      </c>
      <c r="R1246" s="7" t="str">
        <f>IFERROR(E1246/N1246,"N/A")</f>
        <v>N/A</v>
      </c>
      <c r="S1246" t="str">
        <f>LEFT(P1246,SEARCH("/",P1246,1)-1)</f>
        <v>food</v>
      </c>
      <c r="T1246" t="str">
        <f>RIGHT(P1246,(LEN(P1246)-SEARCH("/",P1246)))</f>
        <v>food trucks</v>
      </c>
      <c r="Y1246">
        <f t="shared" si="42"/>
        <v>5</v>
      </c>
      <c r="Z1246">
        <f t="shared" si="43"/>
        <v>16</v>
      </c>
    </row>
    <row r="1247" spans="1:26" ht="43.2" x14ac:dyDescent="0.3">
      <c r="A1247">
        <v>3790</v>
      </c>
      <c r="B1247" s="3" t="s">
        <v>3787</v>
      </c>
      <c r="C1247" s="3" t="s">
        <v>7900</v>
      </c>
      <c r="D1247">
        <v>15000</v>
      </c>
      <c r="E1247">
        <v>0</v>
      </c>
      <c r="F1247" t="s">
        <v>8221</v>
      </c>
      <c r="G1247" t="s">
        <v>8224</v>
      </c>
      <c r="H1247" t="s">
        <v>8246</v>
      </c>
      <c r="I1247">
        <v>1479834023</v>
      </c>
      <c r="J1247" s="11">
        <f>(((I1247/60)/60)/24)+DATE(1970,1,1)+(-8/24)</f>
        <v>42696.3752662037</v>
      </c>
      <c r="K1247">
        <v>1477238423</v>
      </c>
      <c r="L1247" s="11">
        <f>(((K1247/60)/60)/24)+DATE(1970,1,1)+(-8/24)</f>
        <v>42666.333599537036</v>
      </c>
      <c r="M1247" t="b">
        <v>0</v>
      </c>
      <c r="N1247">
        <v>0</v>
      </c>
      <c r="O1247" t="b">
        <v>0</v>
      </c>
      <c r="P1247" t="s">
        <v>8305</v>
      </c>
      <c r="Q1247" s="6">
        <f>E1247/D1247</f>
        <v>0</v>
      </c>
      <c r="R1247" s="7" t="str">
        <f>IFERROR(E1247/N1247,"N/A")</f>
        <v>N/A</v>
      </c>
      <c r="S1247" t="str">
        <f>LEFT(P1247,SEARCH("/",P1247,1)-1)</f>
        <v>theater</v>
      </c>
      <c r="T1247" t="str">
        <f>RIGHT(P1247,(LEN(P1247)-SEARCH("/",P1247)))</f>
        <v>musical</v>
      </c>
      <c r="Y1247">
        <f t="shared" si="42"/>
        <v>8</v>
      </c>
      <c r="Z1247">
        <f t="shared" si="43"/>
        <v>15</v>
      </c>
    </row>
    <row r="1248" spans="1:26" ht="57.6" x14ac:dyDescent="0.3">
      <c r="A1248">
        <v>540</v>
      </c>
      <c r="B1248" s="3" t="s">
        <v>541</v>
      </c>
      <c r="C1248" s="3" t="s">
        <v>4650</v>
      </c>
      <c r="D1248">
        <v>15000</v>
      </c>
      <c r="E1248">
        <v>1</v>
      </c>
      <c r="F1248" t="s">
        <v>8221</v>
      </c>
      <c r="G1248" t="s">
        <v>8224</v>
      </c>
      <c r="H1248" t="s">
        <v>8246</v>
      </c>
      <c r="I1248">
        <v>1423078606</v>
      </c>
      <c r="J1248" s="11">
        <f>(((I1248/60)/60)/24)+DATE(1970,1,1)+(-8/24)</f>
        <v>42039.483865740738</v>
      </c>
      <c r="K1248">
        <v>1420486606</v>
      </c>
      <c r="L1248" s="11">
        <f>(((K1248/60)/60)/24)+DATE(1970,1,1)+(-8/24)</f>
        <v>42009.483865740738</v>
      </c>
      <c r="M1248" t="b">
        <v>0</v>
      </c>
      <c r="N1248">
        <v>1</v>
      </c>
      <c r="O1248" t="b">
        <v>0</v>
      </c>
      <c r="P1248" t="s">
        <v>8272</v>
      </c>
      <c r="Q1248" s="6">
        <f>E1248/D1248</f>
        <v>6.666666666666667E-5</v>
      </c>
      <c r="R1248" s="7">
        <f>IFERROR(E1248/N1248,"N/A")</f>
        <v>1</v>
      </c>
      <c r="S1248" t="str">
        <f>LEFT(P1248,SEARCH("/",P1248,1)-1)</f>
        <v>technology</v>
      </c>
      <c r="T1248" t="str">
        <f>RIGHT(P1248,(LEN(P1248)-SEARCH("/",P1248)))</f>
        <v>web</v>
      </c>
      <c r="Y1248">
        <f t="shared" si="42"/>
        <v>11</v>
      </c>
      <c r="Z1248">
        <f t="shared" si="43"/>
        <v>14</v>
      </c>
    </row>
    <row r="1249" spans="1:26" ht="43.2" x14ac:dyDescent="0.3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 s="11">
        <f>(((I1249/60)/60)/24)+DATE(1970,1,1)+(-8/24)</f>
        <v>42712.344351851854</v>
      </c>
      <c r="K1249">
        <v>1478621752</v>
      </c>
      <c r="L1249" s="11">
        <f>(((K1249/60)/60)/24)+DATE(1970,1,1)+(-8/24)</f>
        <v>42682.344351851854</v>
      </c>
      <c r="M1249" t="b">
        <v>0</v>
      </c>
      <c r="N1249">
        <v>14</v>
      </c>
      <c r="O1249" t="b">
        <v>0</v>
      </c>
      <c r="P1249" t="s">
        <v>8305</v>
      </c>
      <c r="Q1249" s="6">
        <f>E1249/D1249</f>
        <v>4.9639999999999997E-2</v>
      </c>
      <c r="R1249" s="7">
        <f>IFERROR(E1249/N1249,"N/A")</f>
        <v>88.642857142857139</v>
      </c>
      <c r="S1249" t="str">
        <f>LEFT(P1249,SEARCH("/",P1249,1)-1)</f>
        <v>theater</v>
      </c>
      <c r="T1249" t="str">
        <f>RIGHT(P1249,(LEN(P1249)-SEARCH("/",P1249)))</f>
        <v>musical</v>
      </c>
      <c r="Y1249">
        <f t="shared" si="42"/>
        <v>8</v>
      </c>
      <c r="Z1249">
        <f t="shared" si="43"/>
        <v>15</v>
      </c>
    </row>
    <row r="1250" spans="1:26" ht="43.2" x14ac:dyDescent="0.3">
      <c r="A1250">
        <v>1497</v>
      </c>
      <c r="B1250" s="3" t="s">
        <v>1498</v>
      </c>
      <c r="C1250" s="3" t="s">
        <v>5607</v>
      </c>
      <c r="D1250">
        <v>15000</v>
      </c>
      <c r="E1250">
        <v>1</v>
      </c>
      <c r="F1250" t="s">
        <v>8221</v>
      </c>
      <c r="G1250" t="s">
        <v>8224</v>
      </c>
      <c r="H1250" t="s">
        <v>8246</v>
      </c>
      <c r="I1250">
        <v>1375299780</v>
      </c>
      <c r="J1250" s="11">
        <f>(((I1250/60)/60)/24)+DATE(1970,1,1)+(-8/24)</f>
        <v>41486.488194444442</v>
      </c>
      <c r="K1250">
        <v>1371655522</v>
      </c>
      <c r="L1250" s="11">
        <f>(((K1250/60)/60)/24)+DATE(1970,1,1)+(-8/24)</f>
        <v>41444.309282407405</v>
      </c>
      <c r="M1250" t="b">
        <v>0</v>
      </c>
      <c r="N1250">
        <v>1</v>
      </c>
      <c r="O1250" t="b">
        <v>0</v>
      </c>
      <c r="P1250" t="s">
        <v>8275</v>
      </c>
      <c r="Q1250" s="6">
        <f>E1250/D1250</f>
        <v>6.666666666666667E-5</v>
      </c>
      <c r="R1250" s="7">
        <f>IFERROR(E1250/N1250,"N/A")</f>
        <v>1</v>
      </c>
      <c r="S1250" t="str">
        <f>LEFT(P1250,SEARCH("/",P1250,1)-1)</f>
        <v>publishing</v>
      </c>
      <c r="T1250" t="str">
        <f>RIGHT(P1250,(LEN(P1250)-SEARCH("/",P1250)))</f>
        <v>fiction</v>
      </c>
      <c r="Y1250">
        <f t="shared" si="42"/>
        <v>11</v>
      </c>
      <c r="Z1250">
        <f t="shared" si="43"/>
        <v>18</v>
      </c>
    </row>
    <row r="1251" spans="1:26" ht="43.2" x14ac:dyDescent="0.3">
      <c r="A1251">
        <v>3912</v>
      </c>
      <c r="B1251" s="3" t="s">
        <v>3909</v>
      </c>
      <c r="C1251" s="3" t="s">
        <v>8020</v>
      </c>
      <c r="D1251">
        <v>15000</v>
      </c>
      <c r="E1251">
        <v>1</v>
      </c>
      <c r="F1251" t="s">
        <v>8221</v>
      </c>
      <c r="G1251" t="s">
        <v>8224</v>
      </c>
      <c r="H1251" t="s">
        <v>8246</v>
      </c>
      <c r="I1251">
        <v>1429936500</v>
      </c>
      <c r="J1251" s="11">
        <f>(((I1251/60)/60)/24)+DATE(1970,1,1)+(-8/24)</f>
        <v>42118.857638888883</v>
      </c>
      <c r="K1251">
        <v>1424759330</v>
      </c>
      <c r="L1251" s="11">
        <f>(((K1251/60)/60)/24)+DATE(1970,1,1)+(-8/24)</f>
        <v>42058.936689814807</v>
      </c>
      <c r="M1251" t="b">
        <v>0</v>
      </c>
      <c r="N1251">
        <v>1</v>
      </c>
      <c r="O1251" t="b">
        <v>0</v>
      </c>
      <c r="P1251" t="s">
        <v>8271</v>
      </c>
      <c r="Q1251" s="6">
        <f>E1251/D1251</f>
        <v>6.666666666666667E-5</v>
      </c>
      <c r="R1251" s="7">
        <f>IFERROR(E1251/N1251,"N/A")</f>
        <v>1</v>
      </c>
      <c r="S1251" t="str">
        <f>LEFT(P1251,SEARCH("/",P1251,1)-1)</f>
        <v>theater</v>
      </c>
      <c r="T1251" t="str">
        <f>RIGHT(P1251,(LEN(P1251)-SEARCH("/",P1251)))</f>
        <v>plays</v>
      </c>
      <c r="Y1251">
        <f t="shared" si="42"/>
        <v>8</v>
      </c>
      <c r="Z1251">
        <f t="shared" si="43"/>
        <v>13</v>
      </c>
    </row>
    <row r="1252" spans="1:26" ht="57.6" x14ac:dyDescent="0.3">
      <c r="A1252">
        <v>3970</v>
      </c>
      <c r="B1252" s="3" t="s">
        <v>3967</v>
      </c>
      <c r="C1252" s="3" t="s">
        <v>8077</v>
      </c>
      <c r="D1252">
        <v>15000</v>
      </c>
      <c r="E1252">
        <v>11</v>
      </c>
      <c r="F1252" t="s">
        <v>8221</v>
      </c>
      <c r="G1252" t="s">
        <v>8224</v>
      </c>
      <c r="H1252" t="s">
        <v>8246</v>
      </c>
      <c r="I1252">
        <v>1460925811</v>
      </c>
      <c r="J1252" s="11">
        <f>(((I1252/60)/60)/24)+DATE(1970,1,1)+(-8/24)</f>
        <v>42477.530219907399</v>
      </c>
      <c r="K1252">
        <v>1458333811</v>
      </c>
      <c r="L1252" s="11">
        <f>(((K1252/60)/60)/24)+DATE(1970,1,1)+(-8/24)</f>
        <v>42447.530219907399</v>
      </c>
      <c r="M1252" t="b">
        <v>0</v>
      </c>
      <c r="N1252">
        <v>2</v>
      </c>
      <c r="O1252" t="b">
        <v>0</v>
      </c>
      <c r="P1252" t="s">
        <v>8271</v>
      </c>
      <c r="Q1252" s="6">
        <f>E1252/D1252</f>
        <v>7.3333333333333334E-4</v>
      </c>
      <c r="R1252" s="7">
        <f>IFERROR(E1252/N1252,"N/A")</f>
        <v>5.5</v>
      </c>
      <c r="S1252" t="str">
        <f>LEFT(P1252,SEARCH("/",P1252,1)-1)</f>
        <v>theater</v>
      </c>
      <c r="T1252" t="str">
        <f>RIGHT(P1252,(LEN(P1252)-SEARCH("/",P1252)))</f>
        <v>plays</v>
      </c>
      <c r="Y1252">
        <f t="shared" si="42"/>
        <v>8</v>
      </c>
      <c r="Z1252">
        <f t="shared" si="43"/>
        <v>13</v>
      </c>
    </row>
    <row r="1253" spans="1:26" ht="43.2" x14ac:dyDescent="0.3">
      <c r="A1253">
        <v>1435</v>
      </c>
      <c r="B1253" s="3" t="s">
        <v>1436</v>
      </c>
      <c r="C1253" s="3" t="s">
        <v>5545</v>
      </c>
      <c r="D1253">
        <v>15000</v>
      </c>
      <c r="E1253">
        <v>15</v>
      </c>
      <c r="F1253" t="s">
        <v>8221</v>
      </c>
      <c r="G1253" t="s">
        <v>8237</v>
      </c>
      <c r="H1253" t="s">
        <v>8249</v>
      </c>
      <c r="I1253">
        <v>1444589020</v>
      </c>
      <c r="J1253" s="11">
        <f>(((I1253/60)/60)/24)+DATE(1970,1,1)+(-8/24)</f>
        <v>42288.44699074074</v>
      </c>
      <c r="K1253">
        <v>1441997020</v>
      </c>
      <c r="L1253" s="11">
        <f>(((K1253/60)/60)/24)+DATE(1970,1,1)+(-8/24)</f>
        <v>42258.44699074074</v>
      </c>
      <c r="M1253" t="b">
        <v>0</v>
      </c>
      <c r="N1253">
        <v>2</v>
      </c>
      <c r="O1253" t="b">
        <v>0</v>
      </c>
      <c r="P1253" t="s">
        <v>8287</v>
      </c>
      <c r="Q1253" s="6">
        <f>E1253/D1253</f>
        <v>1E-3</v>
      </c>
      <c r="R1253" s="7">
        <f>IFERROR(E1253/N1253,"N/A")</f>
        <v>7.5</v>
      </c>
      <c r="S1253" t="str">
        <f>LEFT(P1253,SEARCH("/",P1253,1)-1)</f>
        <v>publishing</v>
      </c>
      <c r="T1253" t="str">
        <f>RIGHT(P1253,(LEN(P1253)-SEARCH("/",P1253)))</f>
        <v>translations</v>
      </c>
      <c r="Y1253">
        <f t="shared" si="42"/>
        <v>11</v>
      </c>
      <c r="Z1253">
        <f t="shared" si="43"/>
        <v>23</v>
      </c>
    </row>
    <row r="1254" spans="1:26" ht="43.2" x14ac:dyDescent="0.3">
      <c r="A1254">
        <v>2128</v>
      </c>
      <c r="B1254" s="3" t="s">
        <v>2129</v>
      </c>
      <c r="C1254" s="3" t="s">
        <v>6238</v>
      </c>
      <c r="D1254">
        <v>15000</v>
      </c>
      <c r="E1254">
        <v>25</v>
      </c>
      <c r="F1254" t="s">
        <v>8221</v>
      </c>
      <c r="G1254" t="s">
        <v>8229</v>
      </c>
      <c r="H1254" t="s">
        <v>8251</v>
      </c>
      <c r="I1254">
        <v>1411324369</v>
      </c>
      <c r="J1254" s="11">
        <f>(((I1254/60)/60)/24)+DATE(1970,1,1)+(-8/24)</f>
        <v>41903.439456018517</v>
      </c>
      <c r="K1254">
        <v>1406140369</v>
      </c>
      <c r="L1254" s="11">
        <f>(((K1254/60)/60)/24)+DATE(1970,1,1)+(-8/24)</f>
        <v>41843.439456018517</v>
      </c>
      <c r="M1254" t="b">
        <v>0</v>
      </c>
      <c r="N1254">
        <v>1</v>
      </c>
      <c r="O1254" t="b">
        <v>0</v>
      </c>
      <c r="P1254" t="s">
        <v>8282</v>
      </c>
      <c r="Q1254" s="6">
        <f>E1254/D1254</f>
        <v>1.6666666666666668E-3</v>
      </c>
      <c r="R1254" s="7">
        <f>IFERROR(E1254/N1254,"N/A")</f>
        <v>25</v>
      </c>
      <c r="S1254" t="str">
        <f>LEFT(P1254,SEARCH("/",P1254,1)-1)</f>
        <v>games</v>
      </c>
      <c r="T1254" t="str">
        <f>RIGHT(P1254,(LEN(P1254)-SEARCH("/",P1254)))</f>
        <v>video games</v>
      </c>
      <c r="Y1254">
        <f t="shared" si="42"/>
        <v>6</v>
      </c>
      <c r="Z1254">
        <f t="shared" si="43"/>
        <v>17</v>
      </c>
    </row>
    <row r="1255" spans="1:26" ht="43.2" x14ac:dyDescent="0.3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 s="11">
        <f>(((I1255/60)/60)/24)+DATE(1970,1,1)+(-8/24)</f>
        <v>42428.665972222218</v>
      </c>
      <c r="K1255">
        <v>1454546859</v>
      </c>
      <c r="L1255" s="11">
        <f>(((K1255/60)/60)/24)+DATE(1970,1,1)+(-8/24)</f>
        <v>42403.699756944443</v>
      </c>
      <c r="M1255" t="b">
        <v>0</v>
      </c>
      <c r="N1255">
        <v>3</v>
      </c>
      <c r="O1255" t="b">
        <v>0</v>
      </c>
      <c r="P1255" t="s">
        <v>8290</v>
      </c>
      <c r="Q1255" s="6">
        <f>E1255/D1255</f>
        <v>0.05</v>
      </c>
      <c r="R1255" s="7">
        <f>IFERROR(E1255/N1255,"N/A")</f>
        <v>41.666666666666664</v>
      </c>
      <c r="S1255" t="str">
        <f>LEFT(P1255,SEARCH("/",P1255,1)-1)</f>
        <v>publishing</v>
      </c>
      <c r="T1255" t="str">
        <f>RIGHT(P1255,(LEN(P1255)-SEARCH("/",P1255)))</f>
        <v>art books</v>
      </c>
      <c r="Y1255">
        <f t="shared" si="42"/>
        <v>11</v>
      </c>
      <c r="Z1255">
        <f t="shared" si="43"/>
        <v>20</v>
      </c>
    </row>
    <row r="1256" spans="1:26" ht="57.6" x14ac:dyDescent="0.3">
      <c r="A1256">
        <v>4066</v>
      </c>
      <c r="B1256" s="3" t="s">
        <v>4062</v>
      </c>
      <c r="C1256" s="3" t="s">
        <v>8170</v>
      </c>
      <c r="D1256">
        <v>15000</v>
      </c>
      <c r="E1256">
        <v>25</v>
      </c>
      <c r="F1256" t="s">
        <v>8221</v>
      </c>
      <c r="G1256" t="s">
        <v>8224</v>
      </c>
      <c r="H1256" t="s">
        <v>8246</v>
      </c>
      <c r="I1256">
        <v>1463619388</v>
      </c>
      <c r="J1256" s="11">
        <f>(((I1256/60)/60)/24)+DATE(1970,1,1)+(-8/24)</f>
        <v>42508.705879629626</v>
      </c>
      <c r="K1256">
        <v>1461027388</v>
      </c>
      <c r="L1256" s="11">
        <f>(((K1256/60)/60)/24)+DATE(1970,1,1)+(-8/24)</f>
        <v>42478.705879629626</v>
      </c>
      <c r="M1256" t="b">
        <v>0</v>
      </c>
      <c r="N1256">
        <v>1</v>
      </c>
      <c r="O1256" t="b">
        <v>0</v>
      </c>
      <c r="P1256" t="s">
        <v>8271</v>
      </c>
      <c r="Q1256" s="6">
        <f>E1256/D1256</f>
        <v>1.6666666666666668E-3</v>
      </c>
      <c r="R1256" s="7">
        <f>IFERROR(E1256/N1256,"N/A")</f>
        <v>25</v>
      </c>
      <c r="S1256" t="str">
        <f>LEFT(P1256,SEARCH("/",P1256,1)-1)</f>
        <v>theater</v>
      </c>
      <c r="T1256" t="str">
        <f>RIGHT(P1256,(LEN(P1256)-SEARCH("/",P1256)))</f>
        <v>plays</v>
      </c>
      <c r="Y1256">
        <f t="shared" si="42"/>
        <v>8</v>
      </c>
      <c r="Z1256">
        <f t="shared" si="43"/>
        <v>13</v>
      </c>
    </row>
    <row r="1257" spans="1:26" ht="43.2" x14ac:dyDescent="0.3">
      <c r="A1257">
        <v>2408</v>
      </c>
      <c r="B1257" s="3" t="s">
        <v>2409</v>
      </c>
      <c r="C1257" s="3" t="s">
        <v>6518</v>
      </c>
      <c r="D1257">
        <v>15000</v>
      </c>
      <c r="E1257">
        <v>30</v>
      </c>
      <c r="F1257" t="s">
        <v>8221</v>
      </c>
      <c r="G1257" t="s">
        <v>8224</v>
      </c>
      <c r="H1257" t="s">
        <v>8246</v>
      </c>
      <c r="I1257">
        <v>1415247757</v>
      </c>
      <c r="J1257" s="11">
        <f>(((I1257/60)/60)/24)+DATE(1970,1,1)+(-8/24)</f>
        <v>41948.849039351851</v>
      </c>
      <c r="K1257">
        <v>1412652157</v>
      </c>
      <c r="L1257" s="11">
        <f>(((K1257/60)/60)/24)+DATE(1970,1,1)+(-8/24)</f>
        <v>41918.80737268518</v>
      </c>
      <c r="M1257" t="b">
        <v>0</v>
      </c>
      <c r="N1257">
        <v>2</v>
      </c>
      <c r="O1257" t="b">
        <v>0</v>
      </c>
      <c r="P1257" t="s">
        <v>8284</v>
      </c>
      <c r="Q1257" s="6">
        <f>E1257/D1257</f>
        <v>2E-3</v>
      </c>
      <c r="R1257" s="7">
        <f>IFERROR(E1257/N1257,"N/A")</f>
        <v>15</v>
      </c>
      <c r="S1257" t="str">
        <f>LEFT(P1257,SEARCH("/",P1257,1)-1)</f>
        <v>food</v>
      </c>
      <c r="T1257" t="str">
        <f>RIGHT(P1257,(LEN(P1257)-SEARCH("/",P1257)))</f>
        <v>food trucks</v>
      </c>
      <c r="Y1257">
        <f t="shared" si="42"/>
        <v>5</v>
      </c>
      <c r="Z1257">
        <f t="shared" si="43"/>
        <v>16</v>
      </c>
    </row>
    <row r="1258" spans="1:26" ht="43.2" x14ac:dyDescent="0.3">
      <c r="A1258">
        <v>2683</v>
      </c>
      <c r="B1258" s="3" t="s">
        <v>2683</v>
      </c>
      <c r="C1258" s="3" t="s">
        <v>6793</v>
      </c>
      <c r="D1258">
        <v>15000</v>
      </c>
      <c r="E1258">
        <v>36</v>
      </c>
      <c r="F1258" t="s">
        <v>8221</v>
      </c>
      <c r="G1258" t="s">
        <v>8224</v>
      </c>
      <c r="H1258" t="s">
        <v>8246</v>
      </c>
      <c r="I1258">
        <v>1425233240</v>
      </c>
      <c r="J1258" s="11">
        <f>(((I1258/60)/60)/24)+DATE(1970,1,1)+(-8/24)</f>
        <v>42064.421759259254</v>
      </c>
      <c r="K1258">
        <v>1422641240</v>
      </c>
      <c r="L1258" s="11">
        <f>(((K1258/60)/60)/24)+DATE(1970,1,1)+(-8/24)</f>
        <v>42034.421759259254</v>
      </c>
      <c r="M1258" t="b">
        <v>0</v>
      </c>
      <c r="N1258">
        <v>3</v>
      </c>
      <c r="O1258" t="b">
        <v>0</v>
      </c>
      <c r="P1258" t="s">
        <v>8284</v>
      </c>
      <c r="Q1258" s="6">
        <f>E1258/D1258</f>
        <v>2.3999999999999998E-3</v>
      </c>
      <c r="R1258" s="7">
        <f>IFERROR(E1258/N1258,"N/A")</f>
        <v>12</v>
      </c>
      <c r="S1258" t="str">
        <f>LEFT(P1258,SEARCH("/",P1258,1)-1)</f>
        <v>food</v>
      </c>
      <c r="T1258" t="str">
        <f>RIGHT(P1258,(LEN(P1258)-SEARCH("/",P1258)))</f>
        <v>food trucks</v>
      </c>
      <c r="Y1258">
        <f t="shared" si="42"/>
        <v>5</v>
      </c>
      <c r="Z1258">
        <f t="shared" si="43"/>
        <v>16</v>
      </c>
    </row>
    <row r="1259" spans="1:26" ht="28.8" x14ac:dyDescent="0.3">
      <c r="A1259">
        <v>237</v>
      </c>
      <c r="B1259" s="3" t="s">
        <v>239</v>
      </c>
      <c r="C1259" s="3" t="s">
        <v>4347</v>
      </c>
      <c r="D1259">
        <v>15000</v>
      </c>
      <c r="E1259">
        <v>50</v>
      </c>
      <c r="F1259" t="s">
        <v>8221</v>
      </c>
      <c r="G1259" t="s">
        <v>8224</v>
      </c>
      <c r="H1259" t="s">
        <v>8246</v>
      </c>
      <c r="I1259">
        <v>1457445069</v>
      </c>
      <c r="J1259" s="11">
        <f>(((I1259/60)/60)/24)+DATE(1970,1,1)+(-8/24)</f>
        <v>42437.243854166663</v>
      </c>
      <c r="K1259">
        <v>1452261069</v>
      </c>
      <c r="L1259" s="11">
        <f>(((K1259/60)/60)/24)+DATE(1970,1,1)+(-8/24)</f>
        <v>42377.243854166663</v>
      </c>
      <c r="M1259" t="b">
        <v>0</v>
      </c>
      <c r="N1259">
        <v>1</v>
      </c>
      <c r="O1259" t="b">
        <v>0</v>
      </c>
      <c r="P1259" t="s">
        <v>8268</v>
      </c>
      <c r="Q1259" s="6">
        <f>E1259/D1259</f>
        <v>3.3333333333333335E-3</v>
      </c>
      <c r="R1259" s="7">
        <f>IFERROR(E1259/N1259,"N/A")</f>
        <v>50</v>
      </c>
      <c r="S1259" t="str">
        <f>LEFT(P1259,SEARCH("/",P1259,1)-1)</f>
        <v>film &amp; video</v>
      </c>
      <c r="T1259" t="str">
        <f>RIGHT(P1259,(LEN(P1259)-SEARCH("/",P1259)))</f>
        <v>drama</v>
      </c>
      <c r="Y1259">
        <f t="shared" si="42"/>
        <v>13</v>
      </c>
      <c r="Z1259">
        <f t="shared" si="43"/>
        <v>18</v>
      </c>
    </row>
    <row r="1260" spans="1:26" ht="28.8" x14ac:dyDescent="0.3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 s="11">
        <f>(((I1260/60)/60)/24)+DATE(1970,1,1)+(-8/24)</f>
        <v>42785.685173611106</v>
      </c>
      <c r="K1260">
        <v>1484958399</v>
      </c>
      <c r="L1260" s="11">
        <f>(((K1260/60)/60)/24)+DATE(1970,1,1)+(-8/24)</f>
        <v>42755.685173611106</v>
      </c>
      <c r="M1260" t="b">
        <v>0</v>
      </c>
      <c r="N1260">
        <v>1</v>
      </c>
      <c r="O1260" t="b">
        <v>0</v>
      </c>
      <c r="P1260" t="s">
        <v>8305</v>
      </c>
      <c r="Q1260" s="6">
        <f>E1260/D1260</f>
        <v>0.05</v>
      </c>
      <c r="R1260" s="7">
        <f>IFERROR(E1260/N1260,"N/A")</f>
        <v>25</v>
      </c>
      <c r="S1260" t="str">
        <f>LEFT(P1260,SEARCH("/",P1260,1)-1)</f>
        <v>theater</v>
      </c>
      <c r="T1260" t="str">
        <f>RIGHT(P1260,(LEN(P1260)-SEARCH("/",P1260)))</f>
        <v>musical</v>
      </c>
      <c r="Y1260">
        <f t="shared" si="42"/>
        <v>8</v>
      </c>
      <c r="Z1260">
        <f t="shared" si="43"/>
        <v>15</v>
      </c>
    </row>
    <row r="1261" spans="1:26" ht="28.8" x14ac:dyDescent="0.3">
      <c r="A1261">
        <v>1559</v>
      </c>
      <c r="B1261" s="3" t="s">
        <v>1560</v>
      </c>
      <c r="C1261" s="3" t="s">
        <v>5669</v>
      </c>
      <c r="D1261">
        <v>15000</v>
      </c>
      <c r="E1261">
        <v>50</v>
      </c>
      <c r="F1261" t="s">
        <v>8221</v>
      </c>
      <c r="G1261" t="s">
        <v>8224</v>
      </c>
      <c r="H1261" t="s">
        <v>8246</v>
      </c>
      <c r="I1261">
        <v>1430270199</v>
      </c>
      <c r="J1261" s="11">
        <f>(((I1261/60)/60)/24)+DATE(1970,1,1)+(-8/24)</f>
        <v>42122.719895833325</v>
      </c>
      <c r="K1261">
        <v>1428974199</v>
      </c>
      <c r="L1261" s="11">
        <f>(((K1261/60)/60)/24)+DATE(1970,1,1)+(-8/24)</f>
        <v>42107.719895833325</v>
      </c>
      <c r="M1261" t="b">
        <v>0</v>
      </c>
      <c r="N1261">
        <v>1</v>
      </c>
      <c r="O1261" t="b">
        <v>0</v>
      </c>
      <c r="P1261" t="s">
        <v>8289</v>
      </c>
      <c r="Q1261" s="6">
        <f>E1261/D1261</f>
        <v>3.3333333333333335E-3</v>
      </c>
      <c r="R1261" s="7">
        <f>IFERROR(E1261/N1261,"N/A")</f>
        <v>50</v>
      </c>
      <c r="S1261" t="str">
        <f>LEFT(P1261,SEARCH("/",P1261,1)-1)</f>
        <v>photography</v>
      </c>
      <c r="T1261" t="str">
        <f>RIGHT(P1261,(LEN(P1261)-SEARCH("/",P1261)))</f>
        <v>nature</v>
      </c>
      <c r="Y1261">
        <f t="shared" si="42"/>
        <v>12</v>
      </c>
      <c r="Z1261">
        <f t="shared" si="43"/>
        <v>18</v>
      </c>
    </row>
    <row r="1262" spans="1:26" ht="43.2" x14ac:dyDescent="0.3">
      <c r="A1262">
        <v>2438</v>
      </c>
      <c r="B1262" s="3" t="s">
        <v>2439</v>
      </c>
      <c r="C1262" s="3" t="s">
        <v>6548</v>
      </c>
      <c r="D1262">
        <v>15000</v>
      </c>
      <c r="E1262">
        <v>50</v>
      </c>
      <c r="F1262" t="s">
        <v>8221</v>
      </c>
      <c r="G1262" t="s">
        <v>8224</v>
      </c>
      <c r="H1262" t="s">
        <v>8246</v>
      </c>
      <c r="I1262">
        <v>1449529062</v>
      </c>
      <c r="J1262" s="11">
        <f>(((I1262/60)/60)/24)+DATE(1970,1,1)+(-8/24)</f>
        <v>42345.623402777775</v>
      </c>
      <c r="K1262">
        <v>1444341462</v>
      </c>
      <c r="L1262" s="11">
        <f>(((K1262/60)/60)/24)+DATE(1970,1,1)+(-8/24)</f>
        <v>42285.581736111104</v>
      </c>
      <c r="M1262" t="b">
        <v>0</v>
      </c>
      <c r="N1262">
        <v>1</v>
      </c>
      <c r="O1262" t="b">
        <v>0</v>
      </c>
      <c r="P1262" t="s">
        <v>8284</v>
      </c>
      <c r="Q1262" s="6">
        <f>E1262/D1262</f>
        <v>3.3333333333333335E-3</v>
      </c>
      <c r="R1262" s="7">
        <f>IFERROR(E1262/N1262,"N/A")</f>
        <v>50</v>
      </c>
      <c r="S1262" t="str">
        <f>LEFT(P1262,SEARCH("/",P1262,1)-1)</f>
        <v>food</v>
      </c>
      <c r="T1262" t="str">
        <f>RIGHT(P1262,(LEN(P1262)-SEARCH("/",P1262)))</f>
        <v>food trucks</v>
      </c>
      <c r="Y1262">
        <f t="shared" si="42"/>
        <v>5</v>
      </c>
      <c r="Z1262">
        <f t="shared" si="43"/>
        <v>16</v>
      </c>
    </row>
    <row r="1263" spans="1:26" ht="43.2" x14ac:dyDescent="0.3">
      <c r="A1263">
        <v>561</v>
      </c>
      <c r="B1263" s="3" t="s">
        <v>562</v>
      </c>
      <c r="C1263" s="3" t="s">
        <v>4671</v>
      </c>
      <c r="D1263">
        <v>15000</v>
      </c>
      <c r="E1263">
        <v>55</v>
      </c>
      <c r="F1263" t="s">
        <v>8221</v>
      </c>
      <c r="G1263" t="s">
        <v>8224</v>
      </c>
      <c r="H1263" t="s">
        <v>8246</v>
      </c>
      <c r="I1263">
        <v>1445874513</v>
      </c>
      <c r="J1263" s="11">
        <f>(((I1263/60)/60)/24)+DATE(1970,1,1)+(-8/24)</f>
        <v>42303.325381944444</v>
      </c>
      <c r="K1263">
        <v>1442850513</v>
      </c>
      <c r="L1263" s="11">
        <f>(((K1263/60)/60)/24)+DATE(1970,1,1)+(-8/24)</f>
        <v>42268.325381944444</v>
      </c>
      <c r="M1263" t="b">
        <v>0</v>
      </c>
      <c r="N1263">
        <v>2</v>
      </c>
      <c r="O1263" t="b">
        <v>0</v>
      </c>
      <c r="P1263" t="s">
        <v>8272</v>
      </c>
      <c r="Q1263" s="6">
        <f>E1263/D1263</f>
        <v>3.6666666666666666E-3</v>
      </c>
      <c r="R1263" s="7">
        <f>IFERROR(E1263/N1263,"N/A")</f>
        <v>27.5</v>
      </c>
      <c r="S1263" t="str">
        <f>LEFT(P1263,SEARCH("/",P1263,1)-1)</f>
        <v>technology</v>
      </c>
      <c r="T1263" t="str">
        <f>RIGHT(P1263,(LEN(P1263)-SEARCH("/",P1263)))</f>
        <v>web</v>
      </c>
      <c r="Y1263">
        <f t="shared" si="42"/>
        <v>11</v>
      </c>
      <c r="Z1263">
        <f t="shared" si="43"/>
        <v>14</v>
      </c>
    </row>
    <row r="1264" spans="1:26" ht="43.2" x14ac:dyDescent="0.3">
      <c r="A1264">
        <v>230</v>
      </c>
      <c r="B1264" s="3" t="s">
        <v>232</v>
      </c>
      <c r="C1264" s="3" t="s">
        <v>4340</v>
      </c>
      <c r="D1264">
        <v>15000</v>
      </c>
      <c r="E1264">
        <v>60</v>
      </c>
      <c r="F1264" t="s">
        <v>8221</v>
      </c>
      <c r="G1264" t="s">
        <v>8224</v>
      </c>
      <c r="H1264" t="s">
        <v>8246</v>
      </c>
      <c r="I1264">
        <v>1433443151</v>
      </c>
      <c r="J1264" s="11">
        <f>(((I1264/60)/60)/24)+DATE(1970,1,1)+(-8/24)</f>
        <v>42159.443877314807</v>
      </c>
      <c r="K1264">
        <v>1430851151</v>
      </c>
      <c r="L1264" s="11">
        <f>(((K1264/60)/60)/24)+DATE(1970,1,1)+(-8/24)</f>
        <v>42129.443877314807</v>
      </c>
      <c r="M1264" t="b">
        <v>0</v>
      </c>
      <c r="N1264">
        <v>2</v>
      </c>
      <c r="O1264" t="b">
        <v>0</v>
      </c>
      <c r="P1264" t="s">
        <v>8268</v>
      </c>
      <c r="Q1264" s="6">
        <f>E1264/D1264</f>
        <v>4.0000000000000001E-3</v>
      </c>
      <c r="R1264" s="7">
        <f>IFERROR(E1264/N1264,"N/A")</f>
        <v>30</v>
      </c>
      <c r="S1264" t="str">
        <f>LEFT(P1264,SEARCH("/",P1264,1)-1)</f>
        <v>film &amp; video</v>
      </c>
      <c r="T1264" t="str">
        <f>RIGHT(P1264,(LEN(P1264)-SEARCH("/",P1264)))</f>
        <v>drama</v>
      </c>
      <c r="Y1264">
        <f t="shared" si="42"/>
        <v>13</v>
      </c>
      <c r="Z1264">
        <f t="shared" si="43"/>
        <v>18</v>
      </c>
    </row>
    <row r="1265" spans="1:26" ht="28.8" x14ac:dyDescent="0.3">
      <c r="A1265">
        <v>709</v>
      </c>
      <c r="B1265" s="3" t="s">
        <v>710</v>
      </c>
      <c r="C1265" s="3" t="s">
        <v>4819</v>
      </c>
      <c r="D1265">
        <v>15000</v>
      </c>
      <c r="E1265">
        <v>61</v>
      </c>
      <c r="F1265" t="s">
        <v>8221</v>
      </c>
      <c r="G1265" t="s">
        <v>8224</v>
      </c>
      <c r="H1265" t="s">
        <v>8246</v>
      </c>
      <c r="I1265">
        <v>1417741159</v>
      </c>
      <c r="J1265" s="11">
        <f>(((I1265/60)/60)/24)+DATE(1970,1,1)+(-8/24)</f>
        <v>41977.707858796297</v>
      </c>
      <c r="K1265">
        <v>1415149159</v>
      </c>
      <c r="L1265" s="11">
        <f>(((K1265/60)/60)/24)+DATE(1970,1,1)+(-8/24)</f>
        <v>41947.707858796297</v>
      </c>
      <c r="M1265" t="b">
        <v>0</v>
      </c>
      <c r="N1265">
        <v>2</v>
      </c>
      <c r="O1265" t="b">
        <v>0</v>
      </c>
      <c r="P1265" t="s">
        <v>8273</v>
      </c>
      <c r="Q1265" s="6">
        <f>E1265/D1265</f>
        <v>4.0666666666666663E-3</v>
      </c>
      <c r="R1265" s="7">
        <f>IFERROR(E1265/N1265,"N/A")</f>
        <v>30.5</v>
      </c>
      <c r="S1265" t="str">
        <f>LEFT(P1265,SEARCH("/",P1265,1)-1)</f>
        <v>technology</v>
      </c>
      <c r="T1265" t="str">
        <f>RIGHT(P1265,(LEN(P1265)-SEARCH("/",P1265)))</f>
        <v>wearables</v>
      </c>
      <c r="Y1265">
        <f t="shared" si="42"/>
        <v>11</v>
      </c>
      <c r="Z1265">
        <f t="shared" si="43"/>
        <v>20</v>
      </c>
    </row>
    <row r="1266" spans="1:26" ht="43.2" x14ac:dyDescent="0.3">
      <c r="A1266">
        <v>2695</v>
      </c>
      <c r="B1266" s="3" t="s">
        <v>2695</v>
      </c>
      <c r="C1266" s="3" t="s">
        <v>6805</v>
      </c>
      <c r="D1266">
        <v>15000</v>
      </c>
      <c r="E1266">
        <v>71</v>
      </c>
      <c r="F1266" t="s">
        <v>8221</v>
      </c>
      <c r="G1266" t="s">
        <v>8224</v>
      </c>
      <c r="H1266" t="s">
        <v>8246</v>
      </c>
      <c r="I1266">
        <v>1428981718</v>
      </c>
      <c r="J1266" s="11">
        <f>(((I1266/60)/60)/24)+DATE(1970,1,1)+(-8/24)</f>
        <v>42107.806921296295</v>
      </c>
      <c r="K1266">
        <v>1423801318</v>
      </c>
      <c r="L1266" s="11">
        <f>(((K1266/60)/60)/24)+DATE(1970,1,1)+(-8/24)</f>
        <v>42047.848587962959</v>
      </c>
      <c r="M1266" t="b">
        <v>0</v>
      </c>
      <c r="N1266">
        <v>3</v>
      </c>
      <c r="O1266" t="b">
        <v>0</v>
      </c>
      <c r="P1266" t="s">
        <v>8284</v>
      </c>
      <c r="Q1266" s="6">
        <f>E1266/D1266</f>
        <v>4.7333333333333333E-3</v>
      </c>
      <c r="R1266" s="7">
        <f>IFERROR(E1266/N1266,"N/A")</f>
        <v>23.666666666666668</v>
      </c>
      <c r="S1266" t="str">
        <f>LEFT(P1266,SEARCH("/",P1266,1)-1)</f>
        <v>food</v>
      </c>
      <c r="T1266" t="str">
        <f>RIGHT(P1266,(LEN(P1266)-SEARCH("/",P1266)))</f>
        <v>food trucks</v>
      </c>
      <c r="Y1266">
        <f t="shared" si="42"/>
        <v>5</v>
      </c>
      <c r="Z1266">
        <f t="shared" si="43"/>
        <v>16</v>
      </c>
    </row>
    <row r="1267" spans="1:26" ht="43.2" x14ac:dyDescent="0.3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 s="11">
        <f>(((I1267/60)/60)/24)+DATE(1970,1,1)+(-8/24)</f>
        <v>42052.594085648147</v>
      </c>
      <c r="K1267">
        <v>1421187329</v>
      </c>
      <c r="L1267" s="11">
        <f>(((K1267/60)/60)/24)+DATE(1970,1,1)+(-8/24)</f>
        <v>42017.594085648147</v>
      </c>
      <c r="M1267" t="b">
        <v>0</v>
      </c>
      <c r="N1267">
        <v>6</v>
      </c>
      <c r="O1267" t="b">
        <v>0</v>
      </c>
      <c r="P1267" t="s">
        <v>8290</v>
      </c>
      <c r="Q1267" s="6">
        <f>E1267/D1267</f>
        <v>5.0599999999999999E-2</v>
      </c>
      <c r="R1267" s="7">
        <f>IFERROR(E1267/N1267,"N/A")</f>
        <v>84.333333333333329</v>
      </c>
      <c r="S1267" t="str">
        <f>LEFT(P1267,SEARCH("/",P1267,1)-1)</f>
        <v>publishing</v>
      </c>
      <c r="T1267" t="str">
        <f>RIGHT(P1267,(LEN(P1267)-SEARCH("/",P1267)))</f>
        <v>art books</v>
      </c>
      <c r="Y1267">
        <f t="shared" si="42"/>
        <v>11</v>
      </c>
      <c r="Z1267">
        <f t="shared" si="43"/>
        <v>20</v>
      </c>
    </row>
    <row r="1268" spans="1:26" ht="28.8" x14ac:dyDescent="0.3">
      <c r="A1268">
        <v>1148</v>
      </c>
      <c r="B1268" s="3" t="s">
        <v>1149</v>
      </c>
      <c r="C1268" s="3" t="s">
        <v>5258</v>
      </c>
      <c r="D1268">
        <v>15000</v>
      </c>
      <c r="E1268">
        <v>73</v>
      </c>
      <c r="F1268" t="s">
        <v>8221</v>
      </c>
      <c r="G1268" t="s">
        <v>8224</v>
      </c>
      <c r="H1268" t="s">
        <v>8246</v>
      </c>
      <c r="I1268">
        <v>1480568781</v>
      </c>
      <c r="J1268" s="11">
        <f>(((I1268/60)/60)/24)+DATE(1970,1,1)+(-8/24)</f>
        <v>42704.87940972222</v>
      </c>
      <c r="K1268">
        <v>1477973181</v>
      </c>
      <c r="L1268" s="11">
        <f>(((K1268/60)/60)/24)+DATE(1970,1,1)+(-8/24)</f>
        <v>42674.837743055548</v>
      </c>
      <c r="M1268" t="b">
        <v>0</v>
      </c>
      <c r="N1268">
        <v>3</v>
      </c>
      <c r="O1268" t="b">
        <v>0</v>
      </c>
      <c r="P1268" t="s">
        <v>8284</v>
      </c>
      <c r="Q1268" s="6">
        <f>E1268/D1268</f>
        <v>4.8666666666666667E-3</v>
      </c>
      <c r="R1268" s="7">
        <f>IFERROR(E1268/N1268,"N/A")</f>
        <v>24.333333333333332</v>
      </c>
      <c r="S1268" t="str">
        <f>LEFT(P1268,SEARCH("/",P1268,1)-1)</f>
        <v>food</v>
      </c>
      <c r="T1268" t="str">
        <f>RIGHT(P1268,(LEN(P1268)-SEARCH("/",P1268)))</f>
        <v>food trucks</v>
      </c>
      <c r="Y1268">
        <f t="shared" si="42"/>
        <v>5</v>
      </c>
      <c r="Z1268">
        <f t="shared" si="43"/>
        <v>16</v>
      </c>
    </row>
    <row r="1269" spans="1:26" ht="43.2" x14ac:dyDescent="0.3">
      <c r="A1269">
        <v>4021</v>
      </c>
      <c r="B1269" s="3" t="s">
        <v>4017</v>
      </c>
      <c r="C1269" s="3" t="s">
        <v>8126</v>
      </c>
      <c r="D1269">
        <v>15000</v>
      </c>
      <c r="E1269">
        <v>125</v>
      </c>
      <c r="F1269" t="s">
        <v>8221</v>
      </c>
      <c r="G1269" t="s">
        <v>8224</v>
      </c>
      <c r="H1269" t="s">
        <v>8246</v>
      </c>
      <c r="I1269">
        <v>1414360358</v>
      </c>
      <c r="J1269" s="11">
        <f>(((I1269/60)/60)/24)+DATE(1970,1,1)+(-8/24)</f>
        <v>41938.578217592592</v>
      </c>
      <c r="K1269">
        <v>1409176358</v>
      </c>
      <c r="L1269" s="11">
        <f>(((K1269/60)/60)/24)+DATE(1970,1,1)+(-8/24)</f>
        <v>41878.578217592592</v>
      </c>
      <c r="M1269" t="b">
        <v>0</v>
      </c>
      <c r="N1269">
        <v>2</v>
      </c>
      <c r="O1269" t="b">
        <v>0</v>
      </c>
      <c r="P1269" t="s">
        <v>8271</v>
      </c>
      <c r="Q1269" s="6">
        <f>E1269/D1269</f>
        <v>8.3333333333333332E-3</v>
      </c>
      <c r="R1269" s="7">
        <f>IFERROR(E1269/N1269,"N/A")</f>
        <v>62.5</v>
      </c>
      <c r="S1269" t="str">
        <f>LEFT(P1269,SEARCH("/",P1269,1)-1)</f>
        <v>theater</v>
      </c>
      <c r="T1269" t="str">
        <f>RIGHT(P1269,(LEN(P1269)-SEARCH("/",P1269)))</f>
        <v>plays</v>
      </c>
      <c r="Y1269">
        <f t="shared" si="42"/>
        <v>8</v>
      </c>
      <c r="Z1269">
        <f t="shared" si="43"/>
        <v>13</v>
      </c>
    </row>
    <row r="1270" spans="1:26" ht="57.6" x14ac:dyDescent="0.3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 s="11">
        <f>(((I1270/60)/60)/24)+DATE(1970,1,1)+(-8/24)</f>
        <v>41853.791620370372</v>
      </c>
      <c r="K1270">
        <v>1401850796</v>
      </c>
      <c r="L1270" s="11">
        <f>(((K1270/60)/60)/24)+DATE(1970,1,1)+(-8/24)</f>
        <v>41793.791620370372</v>
      </c>
      <c r="M1270" t="b">
        <v>0</v>
      </c>
      <c r="N1270">
        <v>15</v>
      </c>
      <c r="O1270" t="b">
        <v>0</v>
      </c>
      <c r="P1270" t="s">
        <v>8267</v>
      </c>
      <c r="Q1270" s="6">
        <f>E1270/D1270</f>
        <v>5.0999999999999997E-2</v>
      </c>
      <c r="R1270" s="7">
        <f>IFERROR(E1270/N1270,"N/A")</f>
        <v>119</v>
      </c>
      <c r="S1270" t="str">
        <f>LEFT(P1270,SEARCH("/",P1270,1)-1)</f>
        <v>film &amp; video</v>
      </c>
      <c r="T1270" t="str">
        <f>RIGHT(P1270,(LEN(P1270)-SEARCH("/",P1270)))</f>
        <v>science fiction</v>
      </c>
      <c r="Y1270">
        <f t="shared" si="42"/>
        <v>13</v>
      </c>
      <c r="Z1270">
        <f t="shared" si="43"/>
        <v>28</v>
      </c>
    </row>
    <row r="1271" spans="1:26" ht="43.2" x14ac:dyDescent="0.3">
      <c r="A1271">
        <v>953</v>
      </c>
      <c r="B1271" s="3" t="s">
        <v>954</v>
      </c>
      <c r="C1271" s="3" t="s">
        <v>5063</v>
      </c>
      <c r="D1271">
        <v>15000</v>
      </c>
      <c r="E1271">
        <v>126</v>
      </c>
      <c r="F1271" t="s">
        <v>8221</v>
      </c>
      <c r="G1271" t="s">
        <v>8224</v>
      </c>
      <c r="H1271" t="s">
        <v>8246</v>
      </c>
      <c r="I1271">
        <v>1422158199</v>
      </c>
      <c r="J1271" s="11">
        <f>(((I1271/60)/60)/24)+DATE(1970,1,1)+(-8/24)</f>
        <v>42028.831006944441</v>
      </c>
      <c r="K1271">
        <v>1419566199</v>
      </c>
      <c r="L1271" s="11">
        <f>(((K1271/60)/60)/24)+DATE(1970,1,1)+(-8/24)</f>
        <v>41998.831006944441</v>
      </c>
      <c r="M1271" t="b">
        <v>0</v>
      </c>
      <c r="N1271">
        <v>5</v>
      </c>
      <c r="O1271" t="b">
        <v>0</v>
      </c>
      <c r="P1271" t="s">
        <v>8273</v>
      </c>
      <c r="Q1271" s="6">
        <f>E1271/D1271</f>
        <v>8.3999999999999995E-3</v>
      </c>
      <c r="R1271" s="7">
        <f>IFERROR(E1271/N1271,"N/A")</f>
        <v>25.2</v>
      </c>
      <c r="S1271" t="str">
        <f>LEFT(P1271,SEARCH("/",P1271,1)-1)</f>
        <v>technology</v>
      </c>
      <c r="T1271" t="str">
        <f>RIGHT(P1271,(LEN(P1271)-SEARCH("/",P1271)))</f>
        <v>wearables</v>
      </c>
      <c r="Y1271">
        <f t="shared" si="42"/>
        <v>11</v>
      </c>
      <c r="Z1271">
        <f t="shared" si="43"/>
        <v>20</v>
      </c>
    </row>
    <row r="1272" spans="1:26" ht="43.2" x14ac:dyDescent="0.3">
      <c r="A1272">
        <v>719</v>
      </c>
      <c r="B1272" s="3" t="s">
        <v>720</v>
      </c>
      <c r="C1272" s="3" t="s">
        <v>4829</v>
      </c>
      <c r="D1272">
        <v>15000</v>
      </c>
      <c r="E1272">
        <v>194</v>
      </c>
      <c r="F1272" t="s">
        <v>8221</v>
      </c>
      <c r="G1272" t="s">
        <v>8224</v>
      </c>
      <c r="H1272" t="s">
        <v>8246</v>
      </c>
      <c r="I1272">
        <v>1456189076</v>
      </c>
      <c r="J1272" s="11">
        <f>(((I1272/60)/60)/24)+DATE(1970,1,1)+(-8/24)</f>
        <v>42422.70689814815</v>
      </c>
      <c r="K1272">
        <v>1454979476</v>
      </c>
      <c r="L1272" s="11">
        <f>(((K1272/60)/60)/24)+DATE(1970,1,1)+(-8/24)</f>
        <v>42408.70689814815</v>
      </c>
      <c r="M1272" t="b">
        <v>0</v>
      </c>
      <c r="N1272">
        <v>10</v>
      </c>
      <c r="O1272" t="b">
        <v>0</v>
      </c>
      <c r="P1272" t="s">
        <v>8273</v>
      </c>
      <c r="Q1272" s="6">
        <f>E1272/D1272</f>
        <v>1.2933333333333333E-2</v>
      </c>
      <c r="R1272" s="7">
        <f>IFERROR(E1272/N1272,"N/A")</f>
        <v>19.399999999999999</v>
      </c>
      <c r="S1272" t="str">
        <f>LEFT(P1272,SEARCH("/",P1272,1)-1)</f>
        <v>technology</v>
      </c>
      <c r="T1272" t="str">
        <f>RIGHT(P1272,(LEN(P1272)-SEARCH("/",P1272)))</f>
        <v>wearables</v>
      </c>
      <c r="Y1272">
        <f t="shared" si="42"/>
        <v>11</v>
      </c>
      <c r="Z1272">
        <f t="shared" si="43"/>
        <v>20</v>
      </c>
    </row>
    <row r="1273" spans="1:26" ht="43.2" x14ac:dyDescent="0.3">
      <c r="A1273">
        <v>517</v>
      </c>
      <c r="B1273" s="3" t="s">
        <v>518</v>
      </c>
      <c r="C1273" s="3" t="s">
        <v>4627</v>
      </c>
      <c r="D1273">
        <v>15000</v>
      </c>
      <c r="E1273">
        <v>205</v>
      </c>
      <c r="F1273" t="s">
        <v>8221</v>
      </c>
      <c r="G1273" t="s">
        <v>8224</v>
      </c>
      <c r="H1273" t="s">
        <v>8246</v>
      </c>
      <c r="I1273">
        <v>1486046761</v>
      </c>
      <c r="J1273" s="11">
        <f>(((I1273/60)/60)/24)+DATE(1970,1,1)+(-8/24)</f>
        <v>42768.281956018516</v>
      </c>
      <c r="K1273">
        <v>1483454761</v>
      </c>
      <c r="L1273" s="11">
        <f>(((K1273/60)/60)/24)+DATE(1970,1,1)+(-8/24)</f>
        <v>42738.281956018516</v>
      </c>
      <c r="M1273" t="b">
        <v>0</v>
      </c>
      <c r="N1273">
        <v>3</v>
      </c>
      <c r="O1273" t="b">
        <v>0</v>
      </c>
      <c r="P1273" t="s">
        <v>8270</v>
      </c>
      <c r="Q1273" s="6">
        <f>E1273/D1273</f>
        <v>1.3666666666666667E-2</v>
      </c>
      <c r="R1273" s="7">
        <f>IFERROR(E1273/N1273,"N/A")</f>
        <v>68.333333333333329</v>
      </c>
      <c r="S1273" t="str">
        <f>LEFT(P1273,SEARCH("/",P1273,1)-1)</f>
        <v>film &amp; video</v>
      </c>
      <c r="T1273" t="str">
        <f>RIGHT(P1273,(LEN(P1273)-SEARCH("/",P1273)))</f>
        <v>animation</v>
      </c>
      <c r="Y1273">
        <f t="shared" si="42"/>
        <v>13</v>
      </c>
      <c r="Z1273">
        <f t="shared" si="43"/>
        <v>22</v>
      </c>
    </row>
    <row r="1274" spans="1:26" ht="43.2" x14ac:dyDescent="0.3">
      <c r="A1274">
        <v>1103</v>
      </c>
      <c r="B1274" s="3" t="s">
        <v>1104</v>
      </c>
      <c r="C1274" s="3" t="s">
        <v>5213</v>
      </c>
      <c r="D1274">
        <v>15000</v>
      </c>
      <c r="E1274">
        <v>243</v>
      </c>
      <c r="F1274" t="s">
        <v>8221</v>
      </c>
      <c r="G1274" t="s">
        <v>8224</v>
      </c>
      <c r="H1274" t="s">
        <v>8246</v>
      </c>
      <c r="I1274">
        <v>1466227190</v>
      </c>
      <c r="J1274" s="11">
        <f>(((I1274/60)/60)/24)+DATE(1970,1,1)+(-8/24)</f>
        <v>42538.888773148145</v>
      </c>
      <c r="K1274">
        <v>1461043190</v>
      </c>
      <c r="L1274" s="11">
        <f>(((K1274/60)/60)/24)+DATE(1970,1,1)+(-8/24)</f>
        <v>42478.888773148145</v>
      </c>
      <c r="M1274" t="b">
        <v>0</v>
      </c>
      <c r="N1274">
        <v>15</v>
      </c>
      <c r="O1274" t="b">
        <v>0</v>
      </c>
      <c r="P1274" t="s">
        <v>8282</v>
      </c>
      <c r="Q1274" s="6">
        <f>E1274/D1274</f>
        <v>1.6199999999999999E-2</v>
      </c>
      <c r="R1274" s="7">
        <f>IFERROR(E1274/N1274,"N/A")</f>
        <v>16.2</v>
      </c>
      <c r="S1274" t="str">
        <f>LEFT(P1274,SEARCH("/",P1274,1)-1)</f>
        <v>games</v>
      </c>
      <c r="T1274" t="str">
        <f>RIGHT(P1274,(LEN(P1274)-SEARCH("/",P1274)))</f>
        <v>video games</v>
      </c>
      <c r="Y1274">
        <f t="shared" si="42"/>
        <v>6</v>
      </c>
      <c r="Z1274">
        <f t="shared" si="43"/>
        <v>17</v>
      </c>
    </row>
    <row r="1275" spans="1:26" ht="43.2" x14ac:dyDescent="0.3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 s="11">
        <f>(((I1275/60)/60)/24)+DATE(1970,1,1)+(-8/24)</f>
        <v>42818.856249999997</v>
      </c>
      <c r="K1275">
        <v>1487485760</v>
      </c>
      <c r="L1275" s="11">
        <f>(((K1275/60)/60)/24)+DATE(1970,1,1)+(-8/24)</f>
        <v>42784.937037037038</v>
      </c>
      <c r="M1275" t="b">
        <v>0</v>
      </c>
      <c r="N1275">
        <v>6</v>
      </c>
      <c r="O1275" t="b">
        <v>0</v>
      </c>
      <c r="P1275" t="s">
        <v>8271</v>
      </c>
      <c r="Q1275" s="6">
        <f>E1275/D1275</f>
        <v>5.3999999999999999E-2</v>
      </c>
      <c r="R1275" s="7">
        <f>IFERROR(E1275/N1275,"N/A")</f>
        <v>450</v>
      </c>
      <c r="S1275" t="str">
        <f>LEFT(P1275,SEARCH("/",P1275,1)-1)</f>
        <v>theater</v>
      </c>
      <c r="T1275" t="str">
        <f>RIGHT(P1275,(LEN(P1275)-SEARCH("/",P1275)))</f>
        <v>plays</v>
      </c>
      <c r="Y1275">
        <f t="shared" si="42"/>
        <v>8</v>
      </c>
      <c r="Z1275">
        <f t="shared" si="43"/>
        <v>13</v>
      </c>
    </row>
    <row r="1276" spans="1:26" ht="43.2" x14ac:dyDescent="0.3">
      <c r="A1276">
        <v>946</v>
      </c>
      <c r="B1276" s="3" t="s">
        <v>947</v>
      </c>
      <c r="C1276" s="3" t="s">
        <v>5056</v>
      </c>
      <c r="D1276">
        <v>15000</v>
      </c>
      <c r="E1276">
        <v>286</v>
      </c>
      <c r="F1276" t="s">
        <v>8221</v>
      </c>
      <c r="G1276" t="s">
        <v>8224</v>
      </c>
      <c r="H1276" t="s">
        <v>8246</v>
      </c>
      <c r="I1276">
        <v>1473444048</v>
      </c>
      <c r="J1276" s="11">
        <f>(((I1276/60)/60)/24)+DATE(1970,1,1)+(-8/24)</f>
        <v>42622.417222222219</v>
      </c>
      <c r="K1276">
        <v>1470852048</v>
      </c>
      <c r="L1276" s="11">
        <f>(((K1276/60)/60)/24)+DATE(1970,1,1)+(-8/24)</f>
        <v>42592.417222222219</v>
      </c>
      <c r="M1276" t="b">
        <v>0</v>
      </c>
      <c r="N1276">
        <v>5</v>
      </c>
      <c r="O1276" t="b">
        <v>0</v>
      </c>
      <c r="P1276" t="s">
        <v>8273</v>
      </c>
      <c r="Q1276" s="6">
        <f>E1276/D1276</f>
        <v>1.9066666666666666E-2</v>
      </c>
      <c r="R1276" s="7">
        <f>IFERROR(E1276/N1276,"N/A")</f>
        <v>57.2</v>
      </c>
      <c r="S1276" t="str">
        <f>LEFT(P1276,SEARCH("/",P1276,1)-1)</f>
        <v>technology</v>
      </c>
      <c r="T1276" t="str">
        <f>RIGHT(P1276,(LEN(P1276)-SEARCH("/",P1276)))</f>
        <v>wearables</v>
      </c>
      <c r="Y1276">
        <f t="shared" si="42"/>
        <v>11</v>
      </c>
      <c r="Z1276">
        <f t="shared" si="43"/>
        <v>20</v>
      </c>
    </row>
    <row r="1277" spans="1:26" ht="43.2" x14ac:dyDescent="0.3">
      <c r="A1277">
        <v>421</v>
      </c>
      <c r="B1277" s="3" t="s">
        <v>422</v>
      </c>
      <c r="C1277" s="3" t="s">
        <v>4531</v>
      </c>
      <c r="D1277">
        <v>15000</v>
      </c>
      <c r="E1277">
        <v>301</v>
      </c>
      <c r="F1277" t="s">
        <v>8221</v>
      </c>
      <c r="G1277" t="s">
        <v>8224</v>
      </c>
      <c r="H1277" t="s">
        <v>8246</v>
      </c>
      <c r="I1277">
        <v>1440157656</v>
      </c>
      <c r="J1277" s="11">
        <f>(((I1277/60)/60)/24)+DATE(1970,1,1)+(-8/24)</f>
        <v>42237.158055555548</v>
      </c>
      <c r="K1277">
        <v>1434973656</v>
      </c>
      <c r="L1277" s="11">
        <f>(((K1277/60)/60)/24)+DATE(1970,1,1)+(-8/24)</f>
        <v>42177.158055555548</v>
      </c>
      <c r="M1277" t="b">
        <v>0</v>
      </c>
      <c r="N1277">
        <v>6</v>
      </c>
      <c r="O1277" t="b">
        <v>0</v>
      </c>
      <c r="P1277" t="s">
        <v>8270</v>
      </c>
      <c r="Q1277" s="6">
        <f>E1277/D1277</f>
        <v>2.0066666666666667E-2</v>
      </c>
      <c r="R1277" s="7">
        <f>IFERROR(E1277/N1277,"N/A")</f>
        <v>50.166666666666664</v>
      </c>
      <c r="S1277" t="str">
        <f>LEFT(P1277,SEARCH("/",P1277,1)-1)</f>
        <v>film &amp; video</v>
      </c>
      <c r="T1277" t="str">
        <f>RIGHT(P1277,(LEN(P1277)-SEARCH("/",P1277)))</f>
        <v>animation</v>
      </c>
      <c r="Y1277">
        <f t="shared" si="42"/>
        <v>13</v>
      </c>
      <c r="Z1277">
        <f t="shared" si="43"/>
        <v>22</v>
      </c>
    </row>
    <row r="1278" spans="1:26" ht="43.2" x14ac:dyDescent="0.3">
      <c r="A1278">
        <v>923</v>
      </c>
      <c r="B1278" s="3" t="s">
        <v>924</v>
      </c>
      <c r="C1278" s="3" t="s">
        <v>5033</v>
      </c>
      <c r="D1278">
        <v>15000</v>
      </c>
      <c r="E1278">
        <v>330</v>
      </c>
      <c r="F1278" t="s">
        <v>8221</v>
      </c>
      <c r="G1278" t="s">
        <v>8224</v>
      </c>
      <c r="H1278" t="s">
        <v>8246</v>
      </c>
      <c r="I1278">
        <v>1416614523</v>
      </c>
      <c r="J1278" s="11">
        <f>(((I1278/60)/60)/24)+DATE(1970,1,1)+(-8/24)</f>
        <v>41964.668090277781</v>
      </c>
      <c r="K1278">
        <v>1414018923</v>
      </c>
      <c r="L1278" s="11">
        <f>(((K1278/60)/60)/24)+DATE(1970,1,1)+(-8/24)</f>
        <v>41934.626423611109</v>
      </c>
      <c r="M1278" t="b">
        <v>0</v>
      </c>
      <c r="N1278">
        <v>6</v>
      </c>
      <c r="O1278" t="b">
        <v>0</v>
      </c>
      <c r="P1278" t="s">
        <v>8278</v>
      </c>
      <c r="Q1278" s="6">
        <f>E1278/D1278</f>
        <v>2.1999999999999999E-2</v>
      </c>
      <c r="R1278" s="7">
        <f>IFERROR(E1278/N1278,"N/A")</f>
        <v>55</v>
      </c>
      <c r="S1278" t="str">
        <f>LEFT(P1278,SEARCH("/",P1278,1)-1)</f>
        <v>music</v>
      </c>
      <c r="T1278" t="str">
        <f>RIGHT(P1278,(LEN(P1278)-SEARCH("/",P1278)))</f>
        <v>jazz</v>
      </c>
      <c r="Y1278">
        <f t="shared" si="42"/>
        <v>6</v>
      </c>
      <c r="Z1278">
        <f t="shared" si="43"/>
        <v>10</v>
      </c>
    </row>
    <row r="1279" spans="1:26" ht="43.2" x14ac:dyDescent="0.3">
      <c r="A1279">
        <v>1488</v>
      </c>
      <c r="B1279" s="3" t="s">
        <v>1489</v>
      </c>
      <c r="C1279" s="3" t="s">
        <v>5598</v>
      </c>
      <c r="D1279">
        <v>15000</v>
      </c>
      <c r="E1279">
        <v>360</v>
      </c>
      <c r="F1279" t="s">
        <v>8221</v>
      </c>
      <c r="G1279" t="s">
        <v>8226</v>
      </c>
      <c r="H1279" t="s">
        <v>8248</v>
      </c>
      <c r="I1279">
        <v>1388928660</v>
      </c>
      <c r="J1279" s="11">
        <f>(((I1279/60)/60)/24)+DATE(1970,1,1)+(-8/24)</f>
        <v>41644.229861111111</v>
      </c>
      <c r="K1279">
        <v>1386336660</v>
      </c>
      <c r="L1279" s="11">
        <f>(((K1279/60)/60)/24)+DATE(1970,1,1)+(-8/24)</f>
        <v>41614.229861111111</v>
      </c>
      <c r="M1279" t="b">
        <v>0</v>
      </c>
      <c r="N1279">
        <v>6</v>
      </c>
      <c r="O1279" t="b">
        <v>0</v>
      </c>
      <c r="P1279" t="s">
        <v>8275</v>
      </c>
      <c r="Q1279" s="6">
        <f>E1279/D1279</f>
        <v>2.4E-2</v>
      </c>
      <c r="R1279" s="7">
        <f>IFERROR(E1279/N1279,"N/A")</f>
        <v>60</v>
      </c>
      <c r="S1279" t="str">
        <f>LEFT(P1279,SEARCH("/",P1279,1)-1)</f>
        <v>publishing</v>
      </c>
      <c r="T1279" t="str">
        <f>RIGHT(P1279,(LEN(P1279)-SEARCH("/",P1279)))</f>
        <v>fiction</v>
      </c>
      <c r="Y1279">
        <f t="shared" si="42"/>
        <v>11</v>
      </c>
      <c r="Z1279">
        <f t="shared" si="43"/>
        <v>18</v>
      </c>
    </row>
    <row r="1280" spans="1:26" ht="57.6" x14ac:dyDescent="0.3">
      <c r="A1280">
        <v>779</v>
      </c>
      <c r="B1280" s="3" t="s">
        <v>780</v>
      </c>
      <c r="C1280" s="3" t="s">
        <v>4889</v>
      </c>
      <c r="D1280">
        <v>15000</v>
      </c>
      <c r="E1280">
        <v>400</v>
      </c>
      <c r="F1280" t="s">
        <v>8221</v>
      </c>
      <c r="G1280" t="s">
        <v>8224</v>
      </c>
      <c r="H1280" t="s">
        <v>8246</v>
      </c>
      <c r="I1280">
        <v>1287115200</v>
      </c>
      <c r="J1280" s="11">
        <f>(((I1280/60)/60)/24)+DATE(1970,1,1)+(-8/24)</f>
        <v>40465.833333333328</v>
      </c>
      <c r="K1280">
        <v>1284567905</v>
      </c>
      <c r="L1280" s="11">
        <f>(((K1280/60)/60)/24)+DATE(1970,1,1)+(-8/24)</f>
        <v>40436.350752314815</v>
      </c>
      <c r="M1280" t="b">
        <v>0</v>
      </c>
      <c r="N1280">
        <v>6</v>
      </c>
      <c r="O1280" t="b">
        <v>0</v>
      </c>
      <c r="P1280" t="s">
        <v>8275</v>
      </c>
      <c r="Q1280" s="6">
        <f>E1280/D1280</f>
        <v>2.6666666666666668E-2</v>
      </c>
      <c r="R1280" s="7">
        <f>IFERROR(E1280/N1280,"N/A")</f>
        <v>66.666666666666671</v>
      </c>
      <c r="S1280" t="str">
        <f>LEFT(P1280,SEARCH("/",P1280,1)-1)</f>
        <v>publishing</v>
      </c>
      <c r="T1280" t="str">
        <f>RIGHT(P1280,(LEN(P1280)-SEARCH("/",P1280)))</f>
        <v>fiction</v>
      </c>
      <c r="Y1280">
        <f t="shared" si="42"/>
        <v>11</v>
      </c>
      <c r="Z1280">
        <f t="shared" si="43"/>
        <v>18</v>
      </c>
    </row>
    <row r="1281" spans="1:26" ht="43.2" x14ac:dyDescent="0.3">
      <c r="A1281">
        <v>700</v>
      </c>
      <c r="B1281" s="3" t="s">
        <v>701</v>
      </c>
      <c r="C1281" s="3" t="s">
        <v>4810</v>
      </c>
      <c r="D1281">
        <v>15000</v>
      </c>
      <c r="E1281">
        <v>403</v>
      </c>
      <c r="F1281" t="s">
        <v>8221</v>
      </c>
      <c r="G1281" t="s">
        <v>8227</v>
      </c>
      <c r="H1281" t="s">
        <v>8249</v>
      </c>
      <c r="I1281">
        <v>1484065881</v>
      </c>
      <c r="J1281" s="11">
        <f>(((I1281/60)/60)/24)+DATE(1970,1,1)+(-8/24)</f>
        <v>42745.355104166665</v>
      </c>
      <c r="K1281">
        <v>1481473881</v>
      </c>
      <c r="L1281" s="11">
        <f>(((K1281/60)/60)/24)+DATE(1970,1,1)+(-8/24)</f>
        <v>42715.355104166665</v>
      </c>
      <c r="M1281" t="b">
        <v>0</v>
      </c>
      <c r="N1281">
        <v>31</v>
      </c>
      <c r="O1281" t="b">
        <v>0</v>
      </c>
      <c r="P1281" t="s">
        <v>8273</v>
      </c>
      <c r="Q1281" s="6">
        <f>E1281/D1281</f>
        <v>2.6866666666666667E-2</v>
      </c>
      <c r="R1281" s="7">
        <f>IFERROR(E1281/N1281,"N/A")</f>
        <v>13</v>
      </c>
      <c r="S1281" t="str">
        <f>LEFT(P1281,SEARCH("/",P1281,1)-1)</f>
        <v>technology</v>
      </c>
      <c r="T1281" t="str">
        <f>RIGHT(P1281,(LEN(P1281)-SEARCH("/",P1281)))</f>
        <v>wearables</v>
      </c>
      <c r="Y1281">
        <f t="shared" si="42"/>
        <v>11</v>
      </c>
      <c r="Z1281">
        <f t="shared" si="43"/>
        <v>20</v>
      </c>
    </row>
    <row r="1282" spans="1:26" ht="43.2" x14ac:dyDescent="0.3">
      <c r="A1282">
        <v>3059</v>
      </c>
      <c r="B1282" s="3" t="s">
        <v>3059</v>
      </c>
      <c r="C1282" s="3" t="s">
        <v>7169</v>
      </c>
      <c r="D1282">
        <v>15000</v>
      </c>
      <c r="E1282">
        <v>451</v>
      </c>
      <c r="F1282" t="s">
        <v>8221</v>
      </c>
      <c r="G1282" t="s">
        <v>8224</v>
      </c>
      <c r="H1282" t="s">
        <v>8246</v>
      </c>
      <c r="I1282">
        <v>1407536846</v>
      </c>
      <c r="J1282" s="11">
        <f>(((I1282/60)/60)/24)+DATE(1970,1,1)+(-8/24)</f>
        <v>41859.602384259255</v>
      </c>
      <c r="K1282">
        <v>1404944846</v>
      </c>
      <c r="L1282" s="11">
        <f>(((K1282/60)/60)/24)+DATE(1970,1,1)+(-8/24)</f>
        <v>41829.602384259255</v>
      </c>
      <c r="M1282" t="b">
        <v>0</v>
      </c>
      <c r="N1282">
        <v>11</v>
      </c>
      <c r="O1282" t="b">
        <v>0</v>
      </c>
      <c r="P1282" t="s">
        <v>8303</v>
      </c>
      <c r="Q1282" s="6">
        <f>E1282/D1282</f>
        <v>3.0066666666666665E-2</v>
      </c>
      <c r="R1282" s="7">
        <f>IFERROR(E1282/N1282,"N/A")</f>
        <v>41</v>
      </c>
      <c r="S1282" t="str">
        <f>LEFT(P1282,SEARCH("/",P1282,1)-1)</f>
        <v>theater</v>
      </c>
      <c r="T1282" t="str">
        <f>RIGHT(P1282,(LEN(P1282)-SEARCH("/",P1282)))</f>
        <v>spaces</v>
      </c>
      <c r="Y1282">
        <f t="shared" si="42"/>
        <v>8</v>
      </c>
      <c r="Z1282">
        <f t="shared" si="43"/>
        <v>14</v>
      </c>
    </row>
    <row r="1283" spans="1:26" ht="43.2" x14ac:dyDescent="0.3">
      <c r="A1283">
        <v>2414</v>
      </c>
      <c r="B1283" s="3" t="s">
        <v>2415</v>
      </c>
      <c r="C1283" s="3" t="s">
        <v>6524</v>
      </c>
      <c r="D1283">
        <v>15000</v>
      </c>
      <c r="E1283">
        <v>460</v>
      </c>
      <c r="F1283" t="s">
        <v>8221</v>
      </c>
      <c r="G1283" t="s">
        <v>8224</v>
      </c>
      <c r="H1283" t="s">
        <v>8246</v>
      </c>
      <c r="I1283">
        <v>1440215940</v>
      </c>
      <c r="J1283" s="11">
        <f>(((I1283/60)/60)/24)+DATE(1970,1,1)+(-8/24)</f>
        <v>42237.832638888889</v>
      </c>
      <c r="K1283">
        <v>1436805660</v>
      </c>
      <c r="L1283" s="11">
        <f>(((K1283/60)/60)/24)+DATE(1970,1,1)+(-8/24)</f>
        <v>42198.361805555549</v>
      </c>
      <c r="M1283" t="b">
        <v>0</v>
      </c>
      <c r="N1283">
        <v>13</v>
      </c>
      <c r="O1283" t="b">
        <v>0</v>
      </c>
      <c r="P1283" t="s">
        <v>8284</v>
      </c>
      <c r="Q1283" s="6">
        <f>E1283/D1283</f>
        <v>3.0666666666666665E-2</v>
      </c>
      <c r="R1283" s="7">
        <f>IFERROR(E1283/N1283,"N/A")</f>
        <v>35.384615384615387</v>
      </c>
      <c r="S1283" t="str">
        <f>LEFT(P1283,SEARCH("/",P1283,1)-1)</f>
        <v>food</v>
      </c>
      <c r="T1283" t="str">
        <f>RIGHT(P1283,(LEN(P1283)-SEARCH("/",P1283)))</f>
        <v>food trucks</v>
      </c>
      <c r="Y1283">
        <f t="shared" ref="Y1283:Y1346" si="44">SEARCH("/",P1283)</f>
        <v>5</v>
      </c>
      <c r="Z1283">
        <f t="shared" ref="Z1283:Z1346" si="45">LEN(P1283)</f>
        <v>16</v>
      </c>
    </row>
    <row r="1284" spans="1:26" ht="43.2" x14ac:dyDescent="0.3">
      <c r="A1284">
        <v>3894</v>
      </c>
      <c r="B1284" s="3" t="s">
        <v>3891</v>
      </c>
      <c r="C1284" s="3" t="s">
        <v>8002</v>
      </c>
      <c r="D1284">
        <v>15000</v>
      </c>
      <c r="E1284">
        <v>520</v>
      </c>
      <c r="F1284" t="s">
        <v>8221</v>
      </c>
      <c r="G1284" t="s">
        <v>8224</v>
      </c>
      <c r="H1284" t="s">
        <v>8246</v>
      </c>
      <c r="I1284">
        <v>1481000340</v>
      </c>
      <c r="J1284" s="11">
        <f>(((I1284/60)/60)/24)+DATE(1970,1,1)+(-8/24)</f>
        <v>42709.874305555553</v>
      </c>
      <c r="K1284">
        <v>1478386812</v>
      </c>
      <c r="L1284" s="11">
        <f>(((K1284/60)/60)/24)+DATE(1970,1,1)+(-8/24)</f>
        <v>42679.625138888885</v>
      </c>
      <c r="M1284" t="b">
        <v>0</v>
      </c>
      <c r="N1284">
        <v>11</v>
      </c>
      <c r="O1284" t="b">
        <v>0</v>
      </c>
      <c r="P1284" t="s">
        <v>8271</v>
      </c>
      <c r="Q1284" s="6">
        <f>E1284/D1284</f>
        <v>3.4666666666666665E-2</v>
      </c>
      <c r="R1284" s="7">
        <f>IFERROR(E1284/N1284,"N/A")</f>
        <v>47.272727272727273</v>
      </c>
      <c r="S1284" t="str">
        <f>LEFT(P1284,SEARCH("/",P1284,1)-1)</f>
        <v>theater</v>
      </c>
      <c r="T1284" t="str">
        <f>RIGHT(P1284,(LEN(P1284)-SEARCH("/",P1284)))</f>
        <v>plays</v>
      </c>
      <c r="Y1284">
        <f t="shared" si="44"/>
        <v>8</v>
      </c>
      <c r="Z1284">
        <f t="shared" si="45"/>
        <v>13</v>
      </c>
    </row>
    <row r="1285" spans="1:26" ht="43.2" x14ac:dyDescent="0.3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 s="11">
        <f>(((I1285/60)/60)/24)+DATE(1970,1,1)+(-8/24)</f>
        <v>42165.749999999993</v>
      </c>
      <c r="K1285">
        <v>1431353337</v>
      </c>
      <c r="L1285" s="11">
        <f>(((K1285/60)/60)/24)+DATE(1970,1,1)+(-8/24)</f>
        <v>42135.256215277775</v>
      </c>
      <c r="M1285" t="b">
        <v>0</v>
      </c>
      <c r="N1285">
        <v>13</v>
      </c>
      <c r="O1285" t="b">
        <v>0</v>
      </c>
      <c r="P1285" t="s">
        <v>8267</v>
      </c>
      <c r="Q1285" s="6">
        <f>E1285/D1285</f>
        <v>5.5480000000000002E-2</v>
      </c>
      <c r="R1285" s="7">
        <f>IFERROR(E1285/N1285,"N/A")</f>
        <v>106.69230769230769</v>
      </c>
      <c r="S1285" t="str">
        <f>LEFT(P1285,SEARCH("/",P1285,1)-1)</f>
        <v>film &amp; video</v>
      </c>
      <c r="T1285" t="str">
        <f>RIGHT(P1285,(LEN(P1285)-SEARCH("/",P1285)))</f>
        <v>science fiction</v>
      </c>
      <c r="Y1285">
        <f t="shared" si="44"/>
        <v>13</v>
      </c>
      <c r="Z1285">
        <f t="shared" si="45"/>
        <v>28</v>
      </c>
    </row>
    <row r="1286" spans="1:26" ht="43.2" x14ac:dyDescent="0.3">
      <c r="A1286">
        <v>668</v>
      </c>
      <c r="B1286" s="3" t="s">
        <v>669</v>
      </c>
      <c r="C1286" s="3" t="s">
        <v>4778</v>
      </c>
      <c r="D1286">
        <v>15000</v>
      </c>
      <c r="E1286">
        <v>684</v>
      </c>
      <c r="F1286" t="s">
        <v>8221</v>
      </c>
      <c r="G1286" t="s">
        <v>8224</v>
      </c>
      <c r="H1286" t="s">
        <v>8246</v>
      </c>
      <c r="I1286">
        <v>1431374222</v>
      </c>
      <c r="J1286" s="11">
        <f>(((I1286/60)/60)/24)+DATE(1970,1,1)+(-8/24)</f>
        <v>42135.497939814813</v>
      </c>
      <c r="K1286">
        <v>1427486222</v>
      </c>
      <c r="L1286" s="11">
        <f>(((K1286/60)/60)/24)+DATE(1970,1,1)+(-8/24)</f>
        <v>42090.497939814813</v>
      </c>
      <c r="M1286" t="b">
        <v>0</v>
      </c>
      <c r="N1286">
        <v>25</v>
      </c>
      <c r="O1286" t="b">
        <v>0</v>
      </c>
      <c r="P1286" t="s">
        <v>8273</v>
      </c>
      <c r="Q1286" s="6">
        <f>E1286/D1286</f>
        <v>4.5600000000000002E-2</v>
      </c>
      <c r="R1286" s="7">
        <f>IFERROR(E1286/N1286,"N/A")</f>
        <v>27.36</v>
      </c>
      <c r="S1286" t="str">
        <f>LEFT(P1286,SEARCH("/",P1286,1)-1)</f>
        <v>technology</v>
      </c>
      <c r="T1286" t="str">
        <f>RIGHT(P1286,(LEN(P1286)-SEARCH("/",P1286)))</f>
        <v>wearables</v>
      </c>
      <c r="Y1286">
        <f t="shared" si="44"/>
        <v>11</v>
      </c>
      <c r="Z1286">
        <f t="shared" si="45"/>
        <v>20</v>
      </c>
    </row>
    <row r="1287" spans="1:26" ht="43.2" x14ac:dyDescent="0.3">
      <c r="A1287">
        <v>703</v>
      </c>
      <c r="B1287" s="3" t="s">
        <v>704</v>
      </c>
      <c r="C1287" s="3" t="s">
        <v>4813</v>
      </c>
      <c r="D1287">
        <v>15000</v>
      </c>
      <c r="E1287">
        <v>837</v>
      </c>
      <c r="F1287" t="s">
        <v>8221</v>
      </c>
      <c r="G1287" t="s">
        <v>8224</v>
      </c>
      <c r="H1287" t="s">
        <v>8246</v>
      </c>
      <c r="I1287">
        <v>1485905520</v>
      </c>
      <c r="J1287" s="11">
        <f>(((I1287/60)/60)/24)+DATE(1970,1,1)+(-8/24)</f>
        <v>42766.647222222215</v>
      </c>
      <c r="K1287">
        <v>1481150949</v>
      </c>
      <c r="L1287" s="11">
        <f>(((K1287/60)/60)/24)+DATE(1970,1,1)+(-8/24)</f>
        <v>42711.617465277777</v>
      </c>
      <c r="M1287" t="b">
        <v>0</v>
      </c>
      <c r="N1287">
        <v>7</v>
      </c>
      <c r="O1287" t="b">
        <v>0</v>
      </c>
      <c r="P1287" t="s">
        <v>8273</v>
      </c>
      <c r="Q1287" s="6">
        <f>E1287/D1287</f>
        <v>5.5800000000000002E-2</v>
      </c>
      <c r="R1287" s="7">
        <f>IFERROR(E1287/N1287,"N/A")</f>
        <v>119.57142857142857</v>
      </c>
      <c r="S1287" t="str">
        <f>LEFT(P1287,SEARCH("/",P1287,1)-1)</f>
        <v>technology</v>
      </c>
      <c r="T1287" t="str">
        <f>RIGHT(P1287,(LEN(P1287)-SEARCH("/",P1287)))</f>
        <v>wearables</v>
      </c>
      <c r="Y1287">
        <f t="shared" si="44"/>
        <v>11</v>
      </c>
      <c r="Z1287">
        <f t="shared" si="45"/>
        <v>20</v>
      </c>
    </row>
    <row r="1288" spans="1:26" ht="43.2" x14ac:dyDescent="0.3">
      <c r="A1288">
        <v>1174</v>
      </c>
      <c r="B1288" s="3" t="s">
        <v>1175</v>
      </c>
      <c r="C1288" s="3" t="s">
        <v>5284</v>
      </c>
      <c r="D1288">
        <v>15000</v>
      </c>
      <c r="E1288">
        <v>886</v>
      </c>
      <c r="F1288" t="s">
        <v>8221</v>
      </c>
      <c r="G1288" t="s">
        <v>8224</v>
      </c>
      <c r="H1288" t="s">
        <v>8246</v>
      </c>
      <c r="I1288">
        <v>1462738327</v>
      </c>
      <c r="J1288" s="11">
        <f>(((I1288/60)/60)/24)+DATE(1970,1,1)+(-8/24)</f>
        <v>42498.508414351854</v>
      </c>
      <c r="K1288">
        <v>1460146327</v>
      </c>
      <c r="L1288" s="11">
        <f>(((K1288/60)/60)/24)+DATE(1970,1,1)+(-8/24)</f>
        <v>42468.508414351854</v>
      </c>
      <c r="M1288" t="b">
        <v>0</v>
      </c>
      <c r="N1288">
        <v>19</v>
      </c>
      <c r="O1288" t="b">
        <v>0</v>
      </c>
      <c r="P1288" t="s">
        <v>8284</v>
      </c>
      <c r="Q1288" s="6">
        <f>E1288/D1288</f>
        <v>5.906666666666667E-2</v>
      </c>
      <c r="R1288" s="7">
        <f>IFERROR(E1288/N1288,"N/A")</f>
        <v>46.631578947368418</v>
      </c>
      <c r="S1288" t="str">
        <f>LEFT(P1288,SEARCH("/",P1288,1)-1)</f>
        <v>food</v>
      </c>
      <c r="T1288" t="str">
        <f>RIGHT(P1288,(LEN(P1288)-SEARCH("/",P1288)))</f>
        <v>food trucks</v>
      </c>
      <c r="Y1288">
        <f t="shared" si="44"/>
        <v>5</v>
      </c>
      <c r="Z1288">
        <f t="shared" si="45"/>
        <v>16</v>
      </c>
    </row>
    <row r="1289" spans="1:26" ht="28.8" x14ac:dyDescent="0.3">
      <c r="A1289">
        <v>1089</v>
      </c>
      <c r="B1289" s="3" t="s">
        <v>1090</v>
      </c>
      <c r="C1289" s="3" t="s">
        <v>5199</v>
      </c>
      <c r="D1289">
        <v>15000</v>
      </c>
      <c r="E1289">
        <v>1174</v>
      </c>
      <c r="F1289" t="s">
        <v>8221</v>
      </c>
      <c r="G1289" t="s">
        <v>8230</v>
      </c>
      <c r="H1289" t="s">
        <v>8249</v>
      </c>
      <c r="I1289">
        <v>1435293175</v>
      </c>
      <c r="J1289" s="11">
        <f>(((I1289/60)/60)/24)+DATE(1970,1,1)+(-8/24)</f>
        <v>42180.856192129628</v>
      </c>
      <c r="K1289">
        <v>1432701175</v>
      </c>
      <c r="L1289" s="11">
        <f>(((K1289/60)/60)/24)+DATE(1970,1,1)+(-8/24)</f>
        <v>42150.856192129628</v>
      </c>
      <c r="M1289" t="b">
        <v>0</v>
      </c>
      <c r="N1289">
        <v>49</v>
      </c>
      <c r="O1289" t="b">
        <v>0</v>
      </c>
      <c r="P1289" t="s">
        <v>8282</v>
      </c>
      <c r="Q1289" s="6">
        <f>E1289/D1289</f>
        <v>7.8266666666666665E-2</v>
      </c>
      <c r="R1289" s="7">
        <f>IFERROR(E1289/N1289,"N/A")</f>
        <v>23.959183673469386</v>
      </c>
      <c r="S1289" t="str">
        <f>LEFT(P1289,SEARCH("/",P1289,1)-1)</f>
        <v>games</v>
      </c>
      <c r="T1289" t="str">
        <f>RIGHT(P1289,(LEN(P1289)-SEARCH("/",P1289)))</f>
        <v>video games</v>
      </c>
      <c r="Y1289">
        <f t="shared" si="44"/>
        <v>6</v>
      </c>
      <c r="Z1289">
        <f t="shared" si="45"/>
        <v>17</v>
      </c>
    </row>
    <row r="1290" spans="1:26" ht="43.2" x14ac:dyDescent="0.3">
      <c r="A1290">
        <v>3075</v>
      </c>
      <c r="B1290" s="3" t="s">
        <v>3075</v>
      </c>
      <c r="C1290" s="3" t="s">
        <v>7185</v>
      </c>
      <c r="D1290">
        <v>15000</v>
      </c>
      <c r="E1290">
        <v>1296</v>
      </c>
      <c r="F1290" t="s">
        <v>8221</v>
      </c>
      <c r="G1290" t="s">
        <v>8224</v>
      </c>
      <c r="H1290" t="s">
        <v>8246</v>
      </c>
      <c r="I1290">
        <v>1471573640</v>
      </c>
      <c r="J1290" s="11">
        <f>(((I1290/60)/60)/24)+DATE(1970,1,1)+(-8/24)</f>
        <v>42600.768981481473</v>
      </c>
      <c r="K1290">
        <v>1467253640</v>
      </c>
      <c r="L1290" s="11">
        <f>(((K1290/60)/60)/24)+DATE(1970,1,1)+(-8/24)</f>
        <v>42550.768981481473</v>
      </c>
      <c r="M1290" t="b">
        <v>0</v>
      </c>
      <c r="N1290">
        <v>20</v>
      </c>
      <c r="O1290" t="b">
        <v>0</v>
      </c>
      <c r="P1290" t="s">
        <v>8303</v>
      </c>
      <c r="Q1290" s="6">
        <f>E1290/D1290</f>
        <v>8.6400000000000005E-2</v>
      </c>
      <c r="R1290" s="7">
        <f>IFERROR(E1290/N1290,"N/A")</f>
        <v>64.8</v>
      </c>
      <c r="S1290" t="str">
        <f>LEFT(P1290,SEARCH("/",P1290,1)-1)</f>
        <v>theater</v>
      </c>
      <c r="T1290" t="str">
        <f>RIGHT(P1290,(LEN(P1290)-SEARCH("/",P1290)))</f>
        <v>spaces</v>
      </c>
      <c r="Y1290">
        <f t="shared" si="44"/>
        <v>8</v>
      </c>
      <c r="Z1290">
        <f t="shared" si="45"/>
        <v>14</v>
      </c>
    </row>
    <row r="1291" spans="1:26" ht="43.2" x14ac:dyDescent="0.3">
      <c r="A1291">
        <v>4077</v>
      </c>
      <c r="B1291" s="3" t="s">
        <v>4073</v>
      </c>
      <c r="C1291" s="3" t="s">
        <v>8180</v>
      </c>
      <c r="D1291">
        <v>15000</v>
      </c>
      <c r="E1291">
        <v>1335</v>
      </c>
      <c r="F1291" t="s">
        <v>8221</v>
      </c>
      <c r="G1291" t="s">
        <v>8224</v>
      </c>
      <c r="H1291" t="s">
        <v>8246</v>
      </c>
      <c r="I1291">
        <v>1482339794</v>
      </c>
      <c r="J1291" s="11">
        <f>(((I1291/60)/60)/24)+DATE(1970,1,1)+(-8/24)</f>
        <v>42725.377245370364</v>
      </c>
      <c r="K1291">
        <v>1479747794</v>
      </c>
      <c r="L1291" s="11">
        <f>(((K1291/60)/60)/24)+DATE(1970,1,1)+(-8/24)</f>
        <v>42695.377245370364</v>
      </c>
      <c r="M1291" t="b">
        <v>0</v>
      </c>
      <c r="N1291">
        <v>6</v>
      </c>
      <c r="O1291" t="b">
        <v>0</v>
      </c>
      <c r="P1291" t="s">
        <v>8271</v>
      </c>
      <c r="Q1291" s="6">
        <f>E1291/D1291</f>
        <v>8.8999999999999996E-2</v>
      </c>
      <c r="R1291" s="7">
        <f>IFERROR(E1291/N1291,"N/A")</f>
        <v>222.5</v>
      </c>
      <c r="S1291" t="str">
        <f>LEFT(P1291,SEARCH("/",P1291,1)-1)</f>
        <v>theater</v>
      </c>
      <c r="T1291" t="str">
        <f>RIGHT(P1291,(LEN(P1291)-SEARCH("/",P1291)))</f>
        <v>plays</v>
      </c>
      <c r="Y1291">
        <f t="shared" si="44"/>
        <v>8</v>
      </c>
      <c r="Z1291">
        <f t="shared" si="45"/>
        <v>13</v>
      </c>
    </row>
    <row r="1292" spans="1:26" ht="28.8" x14ac:dyDescent="0.3">
      <c r="A1292">
        <v>2595</v>
      </c>
      <c r="B1292" s="3" t="s">
        <v>2595</v>
      </c>
      <c r="C1292" s="3" t="s">
        <v>6705</v>
      </c>
      <c r="D1292">
        <v>15000</v>
      </c>
      <c r="E1292">
        <v>1825</v>
      </c>
      <c r="F1292" t="s">
        <v>8221</v>
      </c>
      <c r="G1292" t="s">
        <v>8224</v>
      </c>
      <c r="H1292" t="s">
        <v>8246</v>
      </c>
      <c r="I1292">
        <v>1487915500</v>
      </c>
      <c r="J1292" s="11">
        <f>(((I1292/60)/60)/24)+DATE(1970,1,1)+(-8/24)</f>
        <v>42789.910879629628</v>
      </c>
      <c r="K1292">
        <v>1485323500</v>
      </c>
      <c r="L1292" s="11">
        <f>(((K1292/60)/60)/24)+DATE(1970,1,1)+(-8/24)</f>
        <v>42759.910879629628</v>
      </c>
      <c r="M1292" t="b">
        <v>0</v>
      </c>
      <c r="N1292">
        <v>19</v>
      </c>
      <c r="O1292" t="b">
        <v>0</v>
      </c>
      <c r="P1292" t="s">
        <v>8284</v>
      </c>
      <c r="Q1292" s="6">
        <f>E1292/D1292</f>
        <v>0.12166666666666667</v>
      </c>
      <c r="R1292" s="7">
        <f>IFERROR(E1292/N1292,"N/A")</f>
        <v>96.05263157894737</v>
      </c>
      <c r="S1292" t="str">
        <f>LEFT(P1292,SEARCH("/",P1292,1)-1)</f>
        <v>food</v>
      </c>
      <c r="T1292" t="str">
        <f>RIGHT(P1292,(LEN(P1292)-SEARCH("/",P1292)))</f>
        <v>food trucks</v>
      </c>
      <c r="Y1292">
        <f t="shared" si="44"/>
        <v>5</v>
      </c>
      <c r="Z1292">
        <f t="shared" si="45"/>
        <v>16</v>
      </c>
    </row>
    <row r="1293" spans="1:26" ht="43.2" x14ac:dyDescent="0.3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 s="11">
        <f>(((I1293/60)/60)/24)+DATE(1970,1,1)+(-8/24)</f>
        <v>42552.441412037035</v>
      </c>
      <c r="K1293">
        <v>1465670138</v>
      </c>
      <c r="L1293" s="11">
        <f>(((K1293/60)/60)/24)+DATE(1970,1,1)+(-8/24)</f>
        <v>42532.441412037035</v>
      </c>
      <c r="M1293" t="b">
        <v>0</v>
      </c>
      <c r="N1293">
        <v>9</v>
      </c>
      <c r="O1293" t="b">
        <v>0</v>
      </c>
      <c r="P1293" t="s">
        <v>8272</v>
      </c>
      <c r="Q1293" s="6">
        <f>E1293/D1293</f>
        <v>5.6833333333333333E-2</v>
      </c>
      <c r="R1293" s="7">
        <f>IFERROR(E1293/N1293,"N/A")</f>
        <v>37.888888888888886</v>
      </c>
      <c r="S1293" t="str">
        <f>LEFT(P1293,SEARCH("/",P1293,1)-1)</f>
        <v>technology</v>
      </c>
      <c r="T1293" t="str">
        <f>RIGHT(P1293,(LEN(P1293)-SEARCH("/",P1293)))</f>
        <v>web</v>
      </c>
      <c r="Y1293">
        <f t="shared" si="44"/>
        <v>11</v>
      </c>
      <c r="Z1293">
        <f t="shared" si="45"/>
        <v>14</v>
      </c>
    </row>
    <row r="1294" spans="1:26" ht="43.2" x14ac:dyDescent="0.3">
      <c r="A1294">
        <v>714</v>
      </c>
      <c r="B1294" s="3" t="s">
        <v>715</v>
      </c>
      <c r="C1294" s="3" t="s">
        <v>4824</v>
      </c>
      <c r="D1294">
        <v>15000</v>
      </c>
      <c r="E1294">
        <v>2249</v>
      </c>
      <c r="F1294" t="s">
        <v>8221</v>
      </c>
      <c r="G1294" t="s">
        <v>8224</v>
      </c>
      <c r="H1294" t="s">
        <v>8246</v>
      </c>
      <c r="I1294">
        <v>1488308082</v>
      </c>
      <c r="J1294" s="11">
        <f>(((I1294/60)/60)/24)+DATE(1970,1,1)+(-8/24)</f>
        <v>42794.454652777778</v>
      </c>
      <c r="K1294">
        <v>1483124082</v>
      </c>
      <c r="L1294" s="11">
        <f>(((K1294/60)/60)/24)+DATE(1970,1,1)+(-8/24)</f>
        <v>42734.454652777778</v>
      </c>
      <c r="M1294" t="b">
        <v>0</v>
      </c>
      <c r="N1294">
        <v>28</v>
      </c>
      <c r="O1294" t="b">
        <v>0</v>
      </c>
      <c r="P1294" t="s">
        <v>8273</v>
      </c>
      <c r="Q1294" s="6">
        <f>E1294/D1294</f>
        <v>0.14993333333333334</v>
      </c>
      <c r="R1294" s="7">
        <f>IFERROR(E1294/N1294,"N/A")</f>
        <v>80.321428571428569</v>
      </c>
      <c r="S1294" t="str">
        <f>LEFT(P1294,SEARCH("/",P1294,1)-1)</f>
        <v>technology</v>
      </c>
      <c r="T1294" t="str">
        <f>RIGHT(P1294,(LEN(P1294)-SEARCH("/",P1294)))</f>
        <v>wearables</v>
      </c>
      <c r="Y1294">
        <f t="shared" si="44"/>
        <v>11</v>
      </c>
      <c r="Z1294">
        <f t="shared" si="45"/>
        <v>20</v>
      </c>
    </row>
    <row r="1295" spans="1:26" ht="43.2" x14ac:dyDescent="0.3">
      <c r="A1295">
        <v>3924</v>
      </c>
      <c r="B1295" s="3" t="s">
        <v>3921</v>
      </c>
      <c r="C1295" s="3" t="s">
        <v>8032</v>
      </c>
      <c r="D1295">
        <v>15000</v>
      </c>
      <c r="E1295">
        <v>2290</v>
      </c>
      <c r="F1295" t="s">
        <v>8221</v>
      </c>
      <c r="G1295" t="s">
        <v>8224</v>
      </c>
      <c r="H1295" t="s">
        <v>8246</v>
      </c>
      <c r="I1295">
        <v>1403823722</v>
      </c>
      <c r="J1295" s="11">
        <f>(((I1295/60)/60)/24)+DATE(1970,1,1)+(-8/24)</f>
        <v>41816.626412037032</v>
      </c>
      <c r="K1295">
        <v>1401231722</v>
      </c>
      <c r="L1295" s="11">
        <f>(((K1295/60)/60)/24)+DATE(1970,1,1)+(-8/24)</f>
        <v>41786.626412037032</v>
      </c>
      <c r="M1295" t="b">
        <v>0</v>
      </c>
      <c r="N1295">
        <v>40</v>
      </c>
      <c r="O1295" t="b">
        <v>0</v>
      </c>
      <c r="P1295" t="s">
        <v>8271</v>
      </c>
      <c r="Q1295" s="6">
        <f>E1295/D1295</f>
        <v>0.15266666666666667</v>
      </c>
      <c r="R1295" s="7">
        <f>IFERROR(E1295/N1295,"N/A")</f>
        <v>57.25</v>
      </c>
      <c r="S1295" t="str">
        <f>LEFT(P1295,SEARCH("/",P1295,1)-1)</f>
        <v>theater</v>
      </c>
      <c r="T1295" t="str">
        <f>RIGHT(P1295,(LEN(P1295)-SEARCH("/",P1295)))</f>
        <v>plays</v>
      </c>
      <c r="Y1295">
        <f t="shared" si="44"/>
        <v>8</v>
      </c>
      <c r="Z1295">
        <f t="shared" si="45"/>
        <v>13</v>
      </c>
    </row>
    <row r="1296" spans="1:26" ht="57.6" x14ac:dyDescent="0.3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 s="11">
        <f>(((I1296/60)/60)/24)+DATE(1970,1,1)+(-8/24)</f>
        <v>42572.249999999993</v>
      </c>
      <c r="K1296">
        <v>1464586746</v>
      </c>
      <c r="L1296" s="11">
        <f>(((K1296/60)/60)/24)+DATE(1970,1,1)+(-8/24)</f>
        <v>42519.902152777773</v>
      </c>
      <c r="M1296" t="b">
        <v>0</v>
      </c>
      <c r="N1296">
        <v>19</v>
      </c>
      <c r="O1296" t="b">
        <v>0</v>
      </c>
      <c r="P1296" t="s">
        <v>8273</v>
      </c>
      <c r="Q1296" s="6">
        <f>E1296/D1296</f>
        <v>5.7334999999999997E-2</v>
      </c>
      <c r="R1296" s="7">
        <f>IFERROR(E1296/N1296,"N/A")</f>
        <v>603.52631578947364</v>
      </c>
      <c r="S1296" t="str">
        <f>LEFT(P1296,SEARCH("/",P1296,1)-1)</f>
        <v>technology</v>
      </c>
      <c r="T1296" t="str">
        <f>RIGHT(P1296,(LEN(P1296)-SEARCH("/",P1296)))</f>
        <v>wearables</v>
      </c>
      <c r="Y1296">
        <f t="shared" si="44"/>
        <v>11</v>
      </c>
      <c r="Z1296">
        <f t="shared" si="45"/>
        <v>20</v>
      </c>
    </row>
    <row r="1297" spans="1:26" ht="43.2" x14ac:dyDescent="0.3">
      <c r="A1297">
        <v>3890</v>
      </c>
      <c r="B1297" s="3" t="s">
        <v>3887</v>
      </c>
      <c r="C1297" s="3" t="s">
        <v>7998</v>
      </c>
      <c r="D1297">
        <v>15000</v>
      </c>
      <c r="E1297">
        <v>2524</v>
      </c>
      <c r="F1297" t="s">
        <v>8221</v>
      </c>
      <c r="G1297" t="s">
        <v>8224</v>
      </c>
      <c r="H1297" t="s">
        <v>8246</v>
      </c>
      <c r="I1297">
        <v>1439662344</v>
      </c>
      <c r="J1297" s="11">
        <f>(((I1297/60)/60)/24)+DATE(1970,1,1)+(-8/24)</f>
        <v>42231.42527777778</v>
      </c>
      <c r="K1297">
        <v>1434478344</v>
      </c>
      <c r="L1297" s="11">
        <f>(((K1297/60)/60)/24)+DATE(1970,1,1)+(-8/24)</f>
        <v>42171.42527777778</v>
      </c>
      <c r="M1297" t="b">
        <v>0</v>
      </c>
      <c r="N1297">
        <v>8</v>
      </c>
      <c r="O1297" t="b">
        <v>0</v>
      </c>
      <c r="P1297" t="s">
        <v>8271</v>
      </c>
      <c r="Q1297" s="6">
        <f>E1297/D1297</f>
        <v>0.16826666666666668</v>
      </c>
      <c r="R1297" s="7">
        <f>IFERROR(E1297/N1297,"N/A")</f>
        <v>315.5</v>
      </c>
      <c r="S1297" t="str">
        <f>LEFT(P1297,SEARCH("/",P1297,1)-1)</f>
        <v>theater</v>
      </c>
      <c r="T1297" t="str">
        <f>RIGHT(P1297,(LEN(P1297)-SEARCH("/",P1297)))</f>
        <v>plays</v>
      </c>
      <c r="Y1297">
        <f t="shared" si="44"/>
        <v>8</v>
      </c>
      <c r="Z1297">
        <f t="shared" si="45"/>
        <v>13</v>
      </c>
    </row>
    <row r="1298" spans="1:26" ht="43.2" x14ac:dyDescent="0.3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 s="11">
        <f>(((I1298/60)/60)/24)+DATE(1970,1,1)+(-8/24)</f>
        <v>41984.96597222222</v>
      </c>
      <c r="K1298">
        <v>1417654672</v>
      </c>
      <c r="L1298" s="11">
        <f>(((K1298/60)/60)/24)+DATE(1970,1,1)+(-8/24)</f>
        <v>41976.70685185185</v>
      </c>
      <c r="M1298" t="b">
        <v>0</v>
      </c>
      <c r="N1298">
        <v>8</v>
      </c>
      <c r="O1298" t="b">
        <v>0</v>
      </c>
      <c r="P1298" t="s">
        <v>8273</v>
      </c>
      <c r="Q1298" s="6">
        <f>E1298/D1298</f>
        <v>5.8500000000000003E-2</v>
      </c>
      <c r="R1298" s="7">
        <f>IFERROR(E1298/N1298,"N/A")</f>
        <v>29.25</v>
      </c>
      <c r="S1298" t="str">
        <f>LEFT(P1298,SEARCH("/",P1298,1)-1)</f>
        <v>technology</v>
      </c>
      <c r="T1298" t="str">
        <f>RIGHT(P1298,(LEN(P1298)-SEARCH("/",P1298)))</f>
        <v>wearables</v>
      </c>
      <c r="Y1298">
        <f t="shared" si="44"/>
        <v>11</v>
      </c>
      <c r="Z1298">
        <f t="shared" si="45"/>
        <v>20</v>
      </c>
    </row>
    <row r="1299" spans="1:26" ht="43.2" x14ac:dyDescent="0.3">
      <c r="A1299">
        <v>1166</v>
      </c>
      <c r="B1299" s="3" t="s">
        <v>1167</v>
      </c>
      <c r="C1299" s="3" t="s">
        <v>5276</v>
      </c>
      <c r="D1299">
        <v>15000</v>
      </c>
      <c r="E1299">
        <v>2871</v>
      </c>
      <c r="F1299" t="s">
        <v>8221</v>
      </c>
      <c r="G1299" t="s">
        <v>8224</v>
      </c>
      <c r="H1299" t="s">
        <v>8246</v>
      </c>
      <c r="I1299">
        <v>1435291200</v>
      </c>
      <c r="J1299" s="11">
        <f>(((I1299/60)/60)/24)+DATE(1970,1,1)+(-8/24)</f>
        <v>42180.833333333336</v>
      </c>
      <c r="K1299">
        <v>1432640342</v>
      </c>
      <c r="L1299" s="11">
        <f>(((K1299/60)/60)/24)+DATE(1970,1,1)+(-8/24)</f>
        <v>42150.152106481481</v>
      </c>
      <c r="M1299" t="b">
        <v>0</v>
      </c>
      <c r="N1299">
        <v>8</v>
      </c>
      <c r="O1299" t="b">
        <v>0</v>
      </c>
      <c r="P1299" t="s">
        <v>8284</v>
      </c>
      <c r="Q1299" s="6">
        <f>E1299/D1299</f>
        <v>0.19139999999999999</v>
      </c>
      <c r="R1299" s="7">
        <f>IFERROR(E1299/N1299,"N/A")</f>
        <v>358.875</v>
      </c>
      <c r="S1299" t="str">
        <f>LEFT(P1299,SEARCH("/",P1299,1)-1)</f>
        <v>food</v>
      </c>
      <c r="T1299" t="str">
        <f>RIGHT(P1299,(LEN(P1299)-SEARCH("/",P1299)))</f>
        <v>food trucks</v>
      </c>
      <c r="Y1299">
        <f t="shared" si="44"/>
        <v>5</v>
      </c>
      <c r="Z1299">
        <f t="shared" si="45"/>
        <v>16</v>
      </c>
    </row>
    <row r="1300" spans="1:26" ht="57.6" x14ac:dyDescent="0.3">
      <c r="A1300">
        <v>1984</v>
      </c>
      <c r="B1300" s="3" t="s">
        <v>1985</v>
      </c>
      <c r="C1300" s="3" t="s">
        <v>6094</v>
      </c>
      <c r="D1300">
        <v>15000</v>
      </c>
      <c r="E1300">
        <v>3172</v>
      </c>
      <c r="F1300" t="s">
        <v>8221</v>
      </c>
      <c r="G1300" t="s">
        <v>8224</v>
      </c>
      <c r="H1300" t="s">
        <v>8246</v>
      </c>
      <c r="I1300">
        <v>1417377481</v>
      </c>
      <c r="J1300" s="11">
        <f>(((I1300/60)/60)/24)+DATE(1970,1,1)+(-8/24)</f>
        <v>41973.498622685183</v>
      </c>
      <c r="K1300">
        <v>1412189881</v>
      </c>
      <c r="L1300" s="11">
        <f>(((K1300/60)/60)/24)+DATE(1970,1,1)+(-8/24)</f>
        <v>41913.456956018512</v>
      </c>
      <c r="M1300" t="b">
        <v>0</v>
      </c>
      <c r="N1300">
        <v>7</v>
      </c>
      <c r="O1300" t="b">
        <v>0</v>
      </c>
      <c r="P1300" t="s">
        <v>8296</v>
      </c>
      <c r="Q1300" s="6">
        <f>E1300/D1300</f>
        <v>0.21146666666666666</v>
      </c>
      <c r="R1300" s="7">
        <f>IFERROR(E1300/N1300,"N/A")</f>
        <v>453.14285714285717</v>
      </c>
      <c r="S1300" t="str">
        <f>LEFT(P1300,SEARCH("/",P1300,1)-1)</f>
        <v>photography</v>
      </c>
      <c r="T1300" t="str">
        <f>RIGHT(P1300,(LEN(P1300)-SEARCH("/",P1300)))</f>
        <v>people</v>
      </c>
      <c r="Y1300">
        <f t="shared" si="44"/>
        <v>12</v>
      </c>
      <c r="Z1300">
        <f t="shared" si="45"/>
        <v>18</v>
      </c>
    </row>
    <row r="1301" spans="1:26" ht="43.2" x14ac:dyDescent="0.3">
      <c r="A1301">
        <v>2145</v>
      </c>
      <c r="B1301" s="3" t="s">
        <v>2146</v>
      </c>
      <c r="C1301" s="3" t="s">
        <v>6255</v>
      </c>
      <c r="D1301">
        <v>15000</v>
      </c>
      <c r="E1301">
        <v>4565</v>
      </c>
      <c r="F1301" t="s">
        <v>8221</v>
      </c>
      <c r="G1301" t="s">
        <v>8224</v>
      </c>
      <c r="H1301" t="s">
        <v>8246</v>
      </c>
      <c r="I1301">
        <v>1385534514</v>
      </c>
      <c r="J1301" s="11">
        <f>(((I1301/60)/60)/24)+DATE(1970,1,1)+(-8/24)</f>
        <v>41604.945763888885</v>
      </c>
      <c r="K1301">
        <v>1382938914</v>
      </c>
      <c r="L1301" s="11">
        <f>(((K1301/60)/60)/24)+DATE(1970,1,1)+(-8/24)</f>
        <v>41574.904097222221</v>
      </c>
      <c r="M1301" t="b">
        <v>0</v>
      </c>
      <c r="N1301">
        <v>89</v>
      </c>
      <c r="O1301" t="b">
        <v>0</v>
      </c>
      <c r="P1301" t="s">
        <v>8282</v>
      </c>
      <c r="Q1301" s="6">
        <f>E1301/D1301</f>
        <v>0.30433333333333334</v>
      </c>
      <c r="R1301" s="7">
        <f>IFERROR(E1301/N1301,"N/A")</f>
        <v>51.292134831460672</v>
      </c>
      <c r="S1301" t="str">
        <f>LEFT(P1301,SEARCH("/",P1301,1)-1)</f>
        <v>games</v>
      </c>
      <c r="T1301" t="str">
        <f>RIGHT(P1301,(LEN(P1301)-SEARCH("/",P1301)))</f>
        <v>video games</v>
      </c>
      <c r="Y1301">
        <f t="shared" si="44"/>
        <v>6</v>
      </c>
      <c r="Z1301">
        <f t="shared" si="45"/>
        <v>17</v>
      </c>
    </row>
    <row r="1302" spans="1:26" ht="43.2" x14ac:dyDescent="0.3">
      <c r="A1302">
        <v>702</v>
      </c>
      <c r="B1302" s="3" t="s">
        <v>703</v>
      </c>
      <c r="C1302" s="3" t="s">
        <v>4812</v>
      </c>
      <c r="D1302">
        <v>15000</v>
      </c>
      <c r="E1302">
        <v>4622.01</v>
      </c>
      <c r="F1302" t="s">
        <v>8221</v>
      </c>
      <c r="G1302" t="s">
        <v>8224</v>
      </c>
      <c r="H1302" t="s">
        <v>8246</v>
      </c>
      <c r="I1302">
        <v>1480011987</v>
      </c>
      <c r="J1302" s="11">
        <f>(((I1302/60)/60)/24)+DATE(1970,1,1)+(-8/24)</f>
        <v>42698.435034722213</v>
      </c>
      <c r="K1302">
        <v>1477416387</v>
      </c>
      <c r="L1302" s="11">
        <f>(((K1302/60)/60)/24)+DATE(1970,1,1)+(-8/24)</f>
        <v>42668.393368055556</v>
      </c>
      <c r="M1302" t="b">
        <v>0</v>
      </c>
      <c r="N1302">
        <v>37</v>
      </c>
      <c r="O1302" t="b">
        <v>0</v>
      </c>
      <c r="P1302" t="s">
        <v>8273</v>
      </c>
      <c r="Q1302" s="6">
        <f>E1302/D1302</f>
        <v>0.30813400000000002</v>
      </c>
      <c r="R1302" s="7">
        <f>IFERROR(E1302/N1302,"N/A")</f>
        <v>124.9191891891892</v>
      </c>
      <c r="S1302" t="str">
        <f>LEFT(P1302,SEARCH("/",P1302,1)-1)</f>
        <v>technology</v>
      </c>
      <c r="T1302" t="str">
        <f>RIGHT(P1302,(LEN(P1302)-SEARCH("/",P1302)))</f>
        <v>wearables</v>
      </c>
      <c r="Y1302">
        <f t="shared" si="44"/>
        <v>11</v>
      </c>
      <c r="Z1302">
        <f t="shared" si="45"/>
        <v>20</v>
      </c>
    </row>
    <row r="1303" spans="1:26" ht="43.2" x14ac:dyDescent="0.3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 s="11">
        <f>(((I1303/60)/60)/24)+DATE(1970,1,1)+(-8/24)</f>
        <v>42830.48743055555</v>
      </c>
      <c r="K1303">
        <v>1487709714</v>
      </c>
      <c r="L1303" s="11">
        <f>(((K1303/60)/60)/24)+DATE(1970,1,1)+(-8/24)</f>
        <v>42787.529097222221</v>
      </c>
      <c r="M1303" t="b">
        <v>0</v>
      </c>
      <c r="N1303">
        <v>7</v>
      </c>
      <c r="O1303" t="b">
        <v>0</v>
      </c>
      <c r="P1303" t="s">
        <v>8303</v>
      </c>
      <c r="Q1303" s="6">
        <f>E1303/D1303</f>
        <v>6.0263157894736845E-2</v>
      </c>
      <c r="R1303" s="7">
        <f>IFERROR(E1303/N1303,"N/A")</f>
        <v>163.57142857142858</v>
      </c>
      <c r="S1303" t="str">
        <f>LEFT(P1303,SEARCH("/",P1303,1)-1)</f>
        <v>theater</v>
      </c>
      <c r="T1303" t="str">
        <f>RIGHT(P1303,(LEN(P1303)-SEARCH("/",P1303)))</f>
        <v>spaces</v>
      </c>
      <c r="Y1303">
        <f t="shared" si="44"/>
        <v>8</v>
      </c>
      <c r="Z1303">
        <f t="shared" si="45"/>
        <v>14</v>
      </c>
    </row>
    <row r="1304" spans="1:26" ht="43.2" x14ac:dyDescent="0.3">
      <c r="A1304">
        <v>921</v>
      </c>
      <c r="B1304" s="3" t="s">
        <v>922</v>
      </c>
      <c r="C1304" s="3" t="s">
        <v>5031</v>
      </c>
      <c r="D1304">
        <v>15000</v>
      </c>
      <c r="E1304">
        <v>4635</v>
      </c>
      <c r="F1304" t="s">
        <v>8221</v>
      </c>
      <c r="G1304" t="s">
        <v>8224</v>
      </c>
      <c r="H1304" t="s">
        <v>8246</v>
      </c>
      <c r="I1304">
        <v>1323666376</v>
      </c>
      <c r="J1304" s="11">
        <f>(((I1304/60)/60)/24)+DATE(1970,1,1)+(-8/24)</f>
        <v>40888.879351851851</v>
      </c>
      <c r="K1304">
        <v>1320033976</v>
      </c>
      <c r="L1304" s="11">
        <f>(((K1304/60)/60)/24)+DATE(1970,1,1)+(-8/24)</f>
        <v>40846.837685185179</v>
      </c>
      <c r="M1304" t="b">
        <v>0</v>
      </c>
      <c r="N1304">
        <v>20</v>
      </c>
      <c r="O1304" t="b">
        <v>0</v>
      </c>
      <c r="P1304" t="s">
        <v>8278</v>
      </c>
      <c r="Q1304" s="6">
        <f>E1304/D1304</f>
        <v>0.309</v>
      </c>
      <c r="R1304" s="7">
        <f>IFERROR(E1304/N1304,"N/A")</f>
        <v>231.75</v>
      </c>
      <c r="S1304" t="str">
        <f>LEFT(P1304,SEARCH("/",P1304,1)-1)</f>
        <v>music</v>
      </c>
      <c r="T1304" t="str">
        <f>RIGHT(P1304,(LEN(P1304)-SEARCH("/",P1304)))</f>
        <v>jazz</v>
      </c>
      <c r="Y1304">
        <f t="shared" si="44"/>
        <v>6</v>
      </c>
      <c r="Z1304">
        <f t="shared" si="45"/>
        <v>10</v>
      </c>
    </row>
    <row r="1305" spans="1:26" ht="43.2" x14ac:dyDescent="0.3">
      <c r="A1305">
        <v>479</v>
      </c>
      <c r="B1305" s="3" t="s">
        <v>480</v>
      </c>
      <c r="C1305" s="3" t="s">
        <v>4589</v>
      </c>
      <c r="D1305">
        <v>15000</v>
      </c>
      <c r="E1305">
        <v>4884</v>
      </c>
      <c r="F1305" t="s">
        <v>8221</v>
      </c>
      <c r="G1305" t="s">
        <v>8224</v>
      </c>
      <c r="H1305" t="s">
        <v>8246</v>
      </c>
      <c r="I1305">
        <v>1416566835</v>
      </c>
      <c r="J1305" s="11">
        <f>(((I1305/60)/60)/24)+DATE(1970,1,1)+(-8/24)</f>
        <v>41964.11614583333</v>
      </c>
      <c r="K1305">
        <v>1411379235</v>
      </c>
      <c r="L1305" s="11">
        <f>(((K1305/60)/60)/24)+DATE(1970,1,1)+(-8/24)</f>
        <v>41904.074479166666</v>
      </c>
      <c r="M1305" t="b">
        <v>0</v>
      </c>
      <c r="N1305">
        <v>55</v>
      </c>
      <c r="O1305" t="b">
        <v>0</v>
      </c>
      <c r="P1305" t="s">
        <v>8270</v>
      </c>
      <c r="Q1305" s="6">
        <f>E1305/D1305</f>
        <v>0.3256</v>
      </c>
      <c r="R1305" s="7">
        <f>IFERROR(E1305/N1305,"N/A")</f>
        <v>88.8</v>
      </c>
      <c r="S1305" t="str">
        <f>LEFT(P1305,SEARCH("/",P1305,1)-1)</f>
        <v>film &amp; video</v>
      </c>
      <c r="T1305" t="str">
        <f>RIGHT(P1305,(LEN(P1305)-SEARCH("/",P1305)))</f>
        <v>animation</v>
      </c>
      <c r="Y1305">
        <f t="shared" si="44"/>
        <v>13</v>
      </c>
      <c r="Z1305">
        <f t="shared" si="45"/>
        <v>22</v>
      </c>
    </row>
    <row r="1306" spans="1:26" ht="57.6" x14ac:dyDescent="0.3">
      <c r="A1306">
        <v>2868</v>
      </c>
      <c r="B1306" s="3" t="s">
        <v>2868</v>
      </c>
      <c r="C1306" s="3" t="s">
        <v>6978</v>
      </c>
      <c r="D1306">
        <v>15000</v>
      </c>
      <c r="E1306">
        <v>6301.76</v>
      </c>
      <c r="F1306" t="s">
        <v>8221</v>
      </c>
      <c r="G1306" t="s">
        <v>8224</v>
      </c>
      <c r="H1306" t="s">
        <v>8246</v>
      </c>
      <c r="I1306">
        <v>1475697054</v>
      </c>
      <c r="J1306" s="11">
        <f>(((I1306/60)/60)/24)+DATE(1970,1,1)+(-8/24)</f>
        <v>42648.493680555555</v>
      </c>
      <c r="K1306">
        <v>1473105054</v>
      </c>
      <c r="L1306" s="11">
        <f>(((K1306/60)/60)/24)+DATE(1970,1,1)+(-8/24)</f>
        <v>42618.493680555555</v>
      </c>
      <c r="M1306" t="b">
        <v>0</v>
      </c>
      <c r="N1306">
        <v>60</v>
      </c>
      <c r="O1306" t="b">
        <v>0</v>
      </c>
      <c r="P1306" t="s">
        <v>8271</v>
      </c>
      <c r="Q1306" s="6">
        <f>E1306/D1306</f>
        <v>0.42011733333333334</v>
      </c>
      <c r="R1306" s="7">
        <f>IFERROR(E1306/N1306,"N/A")</f>
        <v>105.02933333333334</v>
      </c>
      <c r="S1306" t="str">
        <f>LEFT(P1306,SEARCH("/",P1306,1)-1)</f>
        <v>theater</v>
      </c>
      <c r="T1306" t="str">
        <f>RIGHT(P1306,(LEN(P1306)-SEARCH("/",P1306)))</f>
        <v>plays</v>
      </c>
      <c r="Y1306">
        <f t="shared" si="44"/>
        <v>8</v>
      </c>
      <c r="Z1306">
        <f t="shared" si="45"/>
        <v>13</v>
      </c>
    </row>
    <row r="1307" spans="1:26" ht="43.2" x14ac:dyDescent="0.3">
      <c r="A1307">
        <v>954</v>
      </c>
      <c r="B1307" s="3" t="s">
        <v>955</v>
      </c>
      <c r="C1307" s="3" t="s">
        <v>5064</v>
      </c>
      <c r="D1307">
        <v>15000</v>
      </c>
      <c r="E1307">
        <v>6511</v>
      </c>
      <c r="F1307" t="s">
        <v>8221</v>
      </c>
      <c r="G1307" t="s">
        <v>8224</v>
      </c>
      <c r="H1307" t="s">
        <v>8246</v>
      </c>
      <c r="I1307">
        <v>1440100839</v>
      </c>
      <c r="J1307" s="11">
        <f>(((I1307/60)/60)/24)+DATE(1970,1,1)+(-8/24)</f>
        <v>42236.500451388885</v>
      </c>
      <c r="K1307">
        <v>1436472039</v>
      </c>
      <c r="L1307" s="11">
        <f>(((K1307/60)/60)/24)+DATE(1970,1,1)+(-8/24)</f>
        <v>42194.500451388885</v>
      </c>
      <c r="M1307" t="b">
        <v>0</v>
      </c>
      <c r="N1307">
        <v>73</v>
      </c>
      <c r="O1307" t="b">
        <v>0</v>
      </c>
      <c r="P1307" t="s">
        <v>8273</v>
      </c>
      <c r="Q1307" s="6">
        <f>E1307/D1307</f>
        <v>0.43406666666666666</v>
      </c>
      <c r="R1307" s="7">
        <f>IFERROR(E1307/N1307,"N/A")</f>
        <v>89.191780821917803</v>
      </c>
      <c r="S1307" t="str">
        <f>LEFT(P1307,SEARCH("/",P1307,1)-1)</f>
        <v>technology</v>
      </c>
      <c r="T1307" t="str">
        <f>RIGHT(P1307,(LEN(P1307)-SEARCH("/",P1307)))</f>
        <v>wearables</v>
      </c>
      <c r="Y1307">
        <f t="shared" si="44"/>
        <v>11</v>
      </c>
      <c r="Z1307">
        <f t="shared" si="45"/>
        <v>20</v>
      </c>
    </row>
    <row r="1308" spans="1:26" ht="57.6" x14ac:dyDescent="0.3">
      <c r="A1308">
        <v>483</v>
      </c>
      <c r="B1308" s="3" t="s">
        <v>484</v>
      </c>
      <c r="C1308" s="3" t="s">
        <v>4593</v>
      </c>
      <c r="D1308">
        <v>15000</v>
      </c>
      <c r="E1308">
        <v>7530</v>
      </c>
      <c r="F1308" t="s">
        <v>8221</v>
      </c>
      <c r="G1308" t="s">
        <v>8225</v>
      </c>
      <c r="H1308" t="s">
        <v>8247</v>
      </c>
      <c r="I1308">
        <v>1359434672</v>
      </c>
      <c r="J1308" s="11">
        <f>(((I1308/60)/60)/24)+DATE(1970,1,1)+(-8/24)</f>
        <v>41302.864259259259</v>
      </c>
      <c r="K1308">
        <v>1354250672</v>
      </c>
      <c r="L1308" s="11">
        <f>(((K1308/60)/60)/24)+DATE(1970,1,1)+(-8/24)</f>
        <v>41242.864259259259</v>
      </c>
      <c r="M1308" t="b">
        <v>0</v>
      </c>
      <c r="N1308">
        <v>147</v>
      </c>
      <c r="O1308" t="b">
        <v>0</v>
      </c>
      <c r="P1308" t="s">
        <v>8270</v>
      </c>
      <c r="Q1308" s="6">
        <f>E1308/D1308</f>
        <v>0.502</v>
      </c>
      <c r="R1308" s="7">
        <f>IFERROR(E1308/N1308,"N/A")</f>
        <v>51.224489795918366</v>
      </c>
      <c r="S1308" t="str">
        <f>LEFT(P1308,SEARCH("/",P1308,1)-1)</f>
        <v>film &amp; video</v>
      </c>
      <c r="T1308" t="str">
        <f>RIGHT(P1308,(LEN(P1308)-SEARCH("/",P1308)))</f>
        <v>animation</v>
      </c>
      <c r="Y1308">
        <f t="shared" si="44"/>
        <v>13</v>
      </c>
      <c r="Z1308">
        <f t="shared" si="45"/>
        <v>22</v>
      </c>
    </row>
    <row r="1309" spans="1:26" ht="43.2" x14ac:dyDescent="0.3">
      <c r="A1309">
        <v>1804</v>
      </c>
      <c r="B1309" s="3" t="s">
        <v>1805</v>
      </c>
      <c r="C1309" s="3" t="s">
        <v>5914</v>
      </c>
      <c r="D1309">
        <v>15500</v>
      </c>
      <c r="E1309">
        <v>5452</v>
      </c>
      <c r="F1309" t="s">
        <v>8221</v>
      </c>
      <c r="G1309" t="s">
        <v>8224</v>
      </c>
      <c r="H1309" t="s">
        <v>8246</v>
      </c>
      <c r="I1309">
        <v>1447521404</v>
      </c>
      <c r="J1309" s="11">
        <f>(((I1309/60)/60)/24)+DATE(1970,1,1)+(-8/24)</f>
        <v>42322.386620370373</v>
      </c>
      <c r="K1309">
        <v>1444061804</v>
      </c>
      <c r="L1309" s="11">
        <f>(((K1309/60)/60)/24)+DATE(1970,1,1)+(-8/24)</f>
        <v>42282.344953703701</v>
      </c>
      <c r="M1309" t="b">
        <v>1</v>
      </c>
      <c r="N1309">
        <v>52</v>
      </c>
      <c r="O1309" t="b">
        <v>0</v>
      </c>
      <c r="P1309" t="s">
        <v>8285</v>
      </c>
      <c r="Q1309" s="6">
        <f>E1309/D1309</f>
        <v>0.35174193548387095</v>
      </c>
      <c r="R1309" s="7">
        <f>IFERROR(E1309/N1309,"N/A")</f>
        <v>104.84615384615384</v>
      </c>
      <c r="S1309" t="str">
        <f>LEFT(P1309,SEARCH("/",P1309,1)-1)</f>
        <v>photography</v>
      </c>
      <c r="T1309" t="str">
        <f>RIGHT(P1309,(LEN(P1309)-SEARCH("/",P1309)))</f>
        <v>photobooks</v>
      </c>
      <c r="Y1309">
        <f t="shared" si="44"/>
        <v>12</v>
      </c>
      <c r="Z1309">
        <f t="shared" si="45"/>
        <v>22</v>
      </c>
    </row>
    <row r="1310" spans="1:26" ht="57.6" x14ac:dyDescent="0.3">
      <c r="A1310">
        <v>909</v>
      </c>
      <c r="B1310" s="3" t="s">
        <v>910</v>
      </c>
      <c r="C1310" s="3" t="s">
        <v>5019</v>
      </c>
      <c r="D1310">
        <v>16000</v>
      </c>
      <c r="E1310">
        <v>520</v>
      </c>
      <c r="F1310" t="s">
        <v>8221</v>
      </c>
      <c r="G1310" t="s">
        <v>8224</v>
      </c>
      <c r="H1310" t="s">
        <v>8246</v>
      </c>
      <c r="I1310">
        <v>1343016000</v>
      </c>
      <c r="J1310" s="11">
        <f>(((I1310/60)/60)/24)+DATE(1970,1,1)+(-8/24)</f>
        <v>41112.833333333328</v>
      </c>
      <c r="K1310">
        <v>1340296440</v>
      </c>
      <c r="L1310" s="11">
        <f>(((K1310/60)/60)/24)+DATE(1970,1,1)+(-8/24)</f>
        <v>41081.356944444444</v>
      </c>
      <c r="M1310" t="b">
        <v>0</v>
      </c>
      <c r="N1310">
        <v>8</v>
      </c>
      <c r="O1310" t="b">
        <v>0</v>
      </c>
      <c r="P1310" t="s">
        <v>8278</v>
      </c>
      <c r="Q1310" s="6">
        <f>E1310/D1310</f>
        <v>3.2500000000000001E-2</v>
      </c>
      <c r="R1310" s="7">
        <f>IFERROR(E1310/N1310,"N/A")</f>
        <v>65</v>
      </c>
      <c r="S1310" t="str">
        <f>LEFT(P1310,SEARCH("/",P1310,1)-1)</f>
        <v>music</v>
      </c>
      <c r="T1310" t="str">
        <f>RIGHT(P1310,(LEN(P1310)-SEARCH("/",P1310)))</f>
        <v>jazz</v>
      </c>
      <c r="Y1310">
        <f t="shared" si="44"/>
        <v>6</v>
      </c>
      <c r="Z1310">
        <f t="shared" si="45"/>
        <v>10</v>
      </c>
    </row>
    <row r="1311" spans="1:26" ht="43.2" x14ac:dyDescent="0.3">
      <c r="A1311">
        <v>2744</v>
      </c>
      <c r="B1311" s="3" t="s">
        <v>2744</v>
      </c>
      <c r="C1311" s="3" t="s">
        <v>6854</v>
      </c>
      <c r="D1311">
        <v>16000</v>
      </c>
      <c r="E1311">
        <v>835</v>
      </c>
      <c r="F1311" t="s">
        <v>8221</v>
      </c>
      <c r="G1311" t="s">
        <v>8224</v>
      </c>
      <c r="H1311" t="s">
        <v>8246</v>
      </c>
      <c r="I1311">
        <v>1330478998</v>
      </c>
      <c r="J1311" s="11">
        <f>(((I1311/60)/60)/24)+DATE(1970,1,1)+(-8/24)</f>
        <v>40967.729143518518</v>
      </c>
      <c r="K1311">
        <v>1327886998</v>
      </c>
      <c r="L1311" s="11">
        <f>(((K1311/60)/60)/24)+DATE(1970,1,1)+(-8/24)</f>
        <v>40937.729143518518</v>
      </c>
      <c r="M1311" t="b">
        <v>0</v>
      </c>
      <c r="N1311">
        <v>22</v>
      </c>
      <c r="O1311" t="b">
        <v>0</v>
      </c>
      <c r="P1311" t="s">
        <v>8304</v>
      </c>
      <c r="Q1311" s="6">
        <f>E1311/D1311</f>
        <v>5.2187499999999998E-2</v>
      </c>
      <c r="R1311" s="7">
        <f>IFERROR(E1311/N1311,"N/A")</f>
        <v>37.954545454545453</v>
      </c>
      <c r="S1311" t="str">
        <f>LEFT(P1311,SEARCH("/",P1311,1)-1)</f>
        <v>publishing</v>
      </c>
      <c r="T1311" t="str">
        <f>RIGHT(P1311,(LEN(P1311)-SEARCH("/",P1311)))</f>
        <v>children's books</v>
      </c>
      <c r="Y1311">
        <f t="shared" si="44"/>
        <v>11</v>
      </c>
      <c r="Z1311">
        <f t="shared" si="45"/>
        <v>27</v>
      </c>
    </row>
    <row r="1312" spans="1:26" x14ac:dyDescent="0.3">
      <c r="A1312">
        <v>1152</v>
      </c>
      <c r="B1312" s="3" t="s">
        <v>1153</v>
      </c>
      <c r="C1312" s="3" t="s">
        <v>5262</v>
      </c>
      <c r="D1312">
        <v>16000</v>
      </c>
      <c r="E1312">
        <v>911</v>
      </c>
      <c r="F1312" t="s">
        <v>8221</v>
      </c>
      <c r="G1312" t="s">
        <v>8224</v>
      </c>
      <c r="H1312" t="s">
        <v>8246</v>
      </c>
      <c r="I1312">
        <v>1431709312</v>
      </c>
      <c r="J1312" s="11">
        <f>(((I1312/60)/60)/24)+DATE(1970,1,1)+(-8/24)</f>
        <v>42139.376296296294</v>
      </c>
      <c r="K1312">
        <v>1429117312</v>
      </c>
      <c r="L1312" s="11">
        <f>(((K1312/60)/60)/24)+DATE(1970,1,1)+(-8/24)</f>
        <v>42109.376296296294</v>
      </c>
      <c r="M1312" t="b">
        <v>0</v>
      </c>
      <c r="N1312">
        <v>15</v>
      </c>
      <c r="O1312" t="b">
        <v>0</v>
      </c>
      <c r="P1312" t="s">
        <v>8284</v>
      </c>
      <c r="Q1312" s="6">
        <f>E1312/D1312</f>
        <v>5.6937500000000002E-2</v>
      </c>
      <c r="R1312" s="7">
        <f>IFERROR(E1312/N1312,"N/A")</f>
        <v>60.733333333333334</v>
      </c>
      <c r="S1312" t="str">
        <f>LEFT(P1312,SEARCH("/",P1312,1)-1)</f>
        <v>food</v>
      </c>
      <c r="T1312" t="str">
        <f>RIGHT(P1312,(LEN(P1312)-SEARCH("/",P1312)))</f>
        <v>food trucks</v>
      </c>
      <c r="Y1312">
        <f t="shared" si="44"/>
        <v>5</v>
      </c>
      <c r="Z1312">
        <f t="shared" si="45"/>
        <v>16</v>
      </c>
    </row>
    <row r="1313" spans="1:26" ht="43.2" x14ac:dyDescent="0.3">
      <c r="A1313">
        <v>1798</v>
      </c>
      <c r="B1313" s="3" t="s">
        <v>1799</v>
      </c>
      <c r="C1313" s="3" t="s">
        <v>5908</v>
      </c>
      <c r="D1313">
        <v>16000</v>
      </c>
      <c r="E1313">
        <v>2182</v>
      </c>
      <c r="F1313" t="s">
        <v>8221</v>
      </c>
      <c r="G1313" t="s">
        <v>8224</v>
      </c>
      <c r="H1313" t="s">
        <v>8246</v>
      </c>
      <c r="I1313">
        <v>1454572233</v>
      </c>
      <c r="J1313" s="11">
        <f>(((I1313/60)/60)/24)+DATE(1970,1,1)+(-8/24)</f>
        <v>42403.993437499994</v>
      </c>
      <c r="K1313">
        <v>1449388233</v>
      </c>
      <c r="L1313" s="11">
        <f>(((K1313/60)/60)/24)+DATE(1970,1,1)+(-8/24)</f>
        <v>42343.993437499994</v>
      </c>
      <c r="M1313" t="b">
        <v>1</v>
      </c>
      <c r="N1313">
        <v>37</v>
      </c>
      <c r="O1313" t="b">
        <v>0</v>
      </c>
      <c r="P1313" t="s">
        <v>8285</v>
      </c>
      <c r="Q1313" s="6">
        <f>E1313/D1313</f>
        <v>0.136375</v>
      </c>
      <c r="R1313" s="7">
        <f>IFERROR(E1313/N1313,"N/A")</f>
        <v>58.972972972972975</v>
      </c>
      <c r="S1313" t="str">
        <f>LEFT(P1313,SEARCH("/",P1313,1)-1)</f>
        <v>photography</v>
      </c>
      <c r="T1313" t="str">
        <f>RIGHT(P1313,(LEN(P1313)-SEARCH("/",P1313)))</f>
        <v>photobooks</v>
      </c>
      <c r="Y1313">
        <f t="shared" si="44"/>
        <v>12</v>
      </c>
      <c r="Z1313">
        <f t="shared" si="45"/>
        <v>22</v>
      </c>
    </row>
    <row r="1314" spans="1:26" ht="57.6" x14ac:dyDescent="0.3">
      <c r="A1314">
        <v>3102</v>
      </c>
      <c r="B1314" s="3" t="s">
        <v>3102</v>
      </c>
      <c r="C1314" s="3" t="s">
        <v>7212</v>
      </c>
      <c r="D1314">
        <v>16000</v>
      </c>
      <c r="E1314">
        <v>6258</v>
      </c>
      <c r="F1314" t="s">
        <v>8221</v>
      </c>
      <c r="G1314" t="s">
        <v>8225</v>
      </c>
      <c r="H1314" t="s">
        <v>8247</v>
      </c>
      <c r="I1314">
        <v>1471939818</v>
      </c>
      <c r="J1314" s="11">
        <f>(((I1314/60)/60)/24)+DATE(1970,1,1)+(-8/24)</f>
        <v>42605.007152777776</v>
      </c>
      <c r="K1314">
        <v>1467619818</v>
      </c>
      <c r="L1314" s="11">
        <f>(((K1314/60)/60)/24)+DATE(1970,1,1)+(-8/24)</f>
        <v>42555.007152777776</v>
      </c>
      <c r="M1314" t="b">
        <v>0</v>
      </c>
      <c r="N1314">
        <v>90</v>
      </c>
      <c r="O1314" t="b">
        <v>0</v>
      </c>
      <c r="P1314" t="s">
        <v>8303</v>
      </c>
      <c r="Q1314" s="6">
        <f>E1314/D1314</f>
        <v>0.391125</v>
      </c>
      <c r="R1314" s="7">
        <f>IFERROR(E1314/N1314,"N/A")</f>
        <v>69.533333333333331</v>
      </c>
      <c r="S1314" t="str">
        <f>LEFT(P1314,SEARCH("/",P1314,1)-1)</f>
        <v>theater</v>
      </c>
      <c r="T1314" t="str">
        <f>RIGHT(P1314,(LEN(P1314)-SEARCH("/",P1314)))</f>
        <v>spaces</v>
      </c>
      <c r="Y1314">
        <f t="shared" si="44"/>
        <v>8</v>
      </c>
      <c r="Z1314">
        <f t="shared" si="45"/>
        <v>14</v>
      </c>
    </row>
    <row r="1315" spans="1:26" ht="28.8" x14ac:dyDescent="0.3">
      <c r="A1315">
        <v>1702</v>
      </c>
      <c r="B1315" s="3" t="s">
        <v>1703</v>
      </c>
      <c r="C1315" s="3" t="s">
        <v>5812</v>
      </c>
      <c r="D1315">
        <v>16500</v>
      </c>
      <c r="E1315">
        <v>1</v>
      </c>
      <c r="F1315" t="s">
        <v>8221</v>
      </c>
      <c r="G1315" t="s">
        <v>8224</v>
      </c>
      <c r="H1315" t="s">
        <v>8246</v>
      </c>
      <c r="I1315">
        <v>1427745150</v>
      </c>
      <c r="J1315" s="11">
        <f>(((I1315/60)/60)/24)+DATE(1970,1,1)+(-8/24)</f>
        <v>42093.494791666664</v>
      </c>
      <c r="K1315">
        <v>1425156750</v>
      </c>
      <c r="L1315" s="11">
        <f>(((K1315/60)/60)/24)+DATE(1970,1,1)+(-8/24)</f>
        <v>42063.536458333336</v>
      </c>
      <c r="M1315" t="b">
        <v>0</v>
      </c>
      <c r="N1315">
        <v>1</v>
      </c>
      <c r="O1315" t="b">
        <v>0</v>
      </c>
      <c r="P1315" t="s">
        <v>8293</v>
      </c>
      <c r="Q1315" s="6">
        <f>E1315/D1315</f>
        <v>6.0606060606060605E-5</v>
      </c>
      <c r="R1315" s="7">
        <f>IFERROR(E1315/N1315,"N/A")</f>
        <v>1</v>
      </c>
      <c r="S1315" t="str">
        <f>LEFT(P1315,SEARCH("/",P1315,1)-1)</f>
        <v>music</v>
      </c>
      <c r="T1315" t="str">
        <f>RIGHT(P1315,(LEN(P1315)-SEARCH("/",P1315)))</f>
        <v>faith</v>
      </c>
      <c r="Y1315">
        <f t="shared" si="44"/>
        <v>6</v>
      </c>
      <c r="Z1315">
        <f t="shared" si="45"/>
        <v>11</v>
      </c>
    </row>
    <row r="1316" spans="1:26" ht="43.2" x14ac:dyDescent="0.3">
      <c r="A1316">
        <v>2420</v>
      </c>
      <c r="B1316" s="3" t="s">
        <v>2421</v>
      </c>
      <c r="C1316" s="3" t="s">
        <v>6530</v>
      </c>
      <c r="D1316">
        <v>16870</v>
      </c>
      <c r="E1316">
        <v>2501</v>
      </c>
      <c r="F1316" t="s">
        <v>8221</v>
      </c>
      <c r="G1316" t="s">
        <v>8224</v>
      </c>
      <c r="H1316" t="s">
        <v>8246</v>
      </c>
      <c r="I1316">
        <v>1415583695</v>
      </c>
      <c r="J1316" s="11">
        <f>(((I1316/60)/60)/24)+DATE(1970,1,1)+(-8/24)</f>
        <v>41952.737210648142</v>
      </c>
      <c r="K1316">
        <v>1410396095</v>
      </c>
      <c r="L1316" s="11">
        <f>(((K1316/60)/60)/24)+DATE(1970,1,1)+(-8/24)</f>
        <v>41892.695543981477</v>
      </c>
      <c r="M1316" t="b">
        <v>0</v>
      </c>
      <c r="N1316">
        <v>36</v>
      </c>
      <c r="O1316" t="b">
        <v>0</v>
      </c>
      <c r="P1316" t="s">
        <v>8284</v>
      </c>
      <c r="Q1316" s="6">
        <f>E1316/D1316</f>
        <v>0.14825133372851215</v>
      </c>
      <c r="R1316" s="7">
        <f>IFERROR(E1316/N1316,"N/A")</f>
        <v>69.472222222222229</v>
      </c>
      <c r="S1316" t="str">
        <f>LEFT(P1316,SEARCH("/",P1316,1)-1)</f>
        <v>food</v>
      </c>
      <c r="T1316" t="str">
        <f>RIGHT(P1316,(LEN(P1316)-SEARCH("/",P1316)))</f>
        <v>food trucks</v>
      </c>
      <c r="Y1316">
        <f t="shared" si="44"/>
        <v>5</v>
      </c>
      <c r="Z1316">
        <f t="shared" si="45"/>
        <v>16</v>
      </c>
    </row>
    <row r="1317" spans="1:26" ht="28.8" x14ac:dyDescent="0.3">
      <c r="A1317">
        <v>165</v>
      </c>
      <c r="B1317" s="3" t="s">
        <v>167</v>
      </c>
      <c r="C1317" s="3" t="s">
        <v>4275</v>
      </c>
      <c r="D1317">
        <v>17000</v>
      </c>
      <c r="E1317">
        <v>0</v>
      </c>
      <c r="F1317" t="s">
        <v>8221</v>
      </c>
      <c r="G1317" t="s">
        <v>8225</v>
      </c>
      <c r="H1317" t="s">
        <v>8247</v>
      </c>
      <c r="I1317">
        <v>1452613724</v>
      </c>
      <c r="J1317" s="11">
        <f>(((I1317/60)/60)/24)+DATE(1970,1,1)+(-8/24)</f>
        <v>42381.325509259252</v>
      </c>
      <c r="K1317">
        <v>1450021724</v>
      </c>
      <c r="L1317" s="11">
        <f>(((K1317/60)/60)/24)+DATE(1970,1,1)+(-8/24)</f>
        <v>42351.325509259252</v>
      </c>
      <c r="M1317" t="b">
        <v>0</v>
      </c>
      <c r="N1317">
        <v>0</v>
      </c>
      <c r="O1317" t="b">
        <v>0</v>
      </c>
      <c r="P1317" t="s">
        <v>8268</v>
      </c>
      <c r="Q1317" s="6">
        <f>E1317/D1317</f>
        <v>0</v>
      </c>
      <c r="R1317" s="7" t="str">
        <f>IFERROR(E1317/N1317,"N/A")</f>
        <v>N/A</v>
      </c>
      <c r="S1317" t="str">
        <f>LEFT(P1317,SEARCH("/",P1317,1)-1)</f>
        <v>film &amp; video</v>
      </c>
      <c r="T1317" t="str">
        <f>RIGHT(P1317,(LEN(P1317)-SEARCH("/",P1317)))</f>
        <v>drama</v>
      </c>
      <c r="Y1317">
        <f t="shared" si="44"/>
        <v>13</v>
      </c>
      <c r="Z1317">
        <f t="shared" si="45"/>
        <v>18</v>
      </c>
    </row>
    <row r="1318" spans="1:26" ht="43.2" x14ac:dyDescent="0.3">
      <c r="A1318">
        <v>1801</v>
      </c>
      <c r="B1318" s="3" t="s">
        <v>1802</v>
      </c>
      <c r="C1318" s="3" t="s">
        <v>5911</v>
      </c>
      <c r="D1318">
        <v>17000</v>
      </c>
      <c r="E1318">
        <v>2355</v>
      </c>
      <c r="F1318" t="s">
        <v>8221</v>
      </c>
      <c r="G1318" t="s">
        <v>8225</v>
      </c>
      <c r="H1318" t="s">
        <v>8247</v>
      </c>
      <c r="I1318">
        <v>1450181400</v>
      </c>
      <c r="J1318" s="11">
        <f>(((I1318/60)/60)/24)+DATE(1970,1,1)+(-8/24)</f>
        <v>42353.173611111109</v>
      </c>
      <c r="K1318">
        <v>1447429868</v>
      </c>
      <c r="L1318" s="11">
        <f>(((K1318/60)/60)/24)+DATE(1970,1,1)+(-8/24)</f>
        <v>42321.327175925922</v>
      </c>
      <c r="M1318" t="b">
        <v>1</v>
      </c>
      <c r="N1318">
        <v>37</v>
      </c>
      <c r="O1318" t="b">
        <v>0</v>
      </c>
      <c r="P1318" t="s">
        <v>8285</v>
      </c>
      <c r="Q1318" s="6">
        <f>E1318/D1318</f>
        <v>0.13852941176470587</v>
      </c>
      <c r="R1318" s="7">
        <f>IFERROR(E1318/N1318,"N/A")</f>
        <v>63.648648648648646</v>
      </c>
      <c r="S1318" t="str">
        <f>LEFT(P1318,SEARCH("/",P1318,1)-1)</f>
        <v>photography</v>
      </c>
      <c r="T1318" t="str">
        <f>RIGHT(P1318,(LEN(P1318)-SEARCH("/",P1318)))</f>
        <v>photobooks</v>
      </c>
      <c r="Y1318">
        <f t="shared" si="44"/>
        <v>12</v>
      </c>
      <c r="Z1318">
        <f t="shared" si="45"/>
        <v>22</v>
      </c>
    </row>
    <row r="1319" spans="1:26" ht="43.2" x14ac:dyDescent="0.3">
      <c r="A1319">
        <v>4048</v>
      </c>
      <c r="B1319" s="3" t="s">
        <v>4044</v>
      </c>
      <c r="C1319" s="3" t="s">
        <v>8152</v>
      </c>
      <c r="D1319">
        <v>17000</v>
      </c>
      <c r="E1319">
        <v>3001</v>
      </c>
      <c r="F1319" t="s">
        <v>8221</v>
      </c>
      <c r="G1319" t="s">
        <v>8225</v>
      </c>
      <c r="H1319" t="s">
        <v>8247</v>
      </c>
      <c r="I1319">
        <v>1460373187</v>
      </c>
      <c r="J1319" s="11">
        <f>(((I1319/60)/60)/24)+DATE(1970,1,1)+(-8/24)</f>
        <v>42471.134108796294</v>
      </c>
      <c r="K1319">
        <v>1457352787</v>
      </c>
      <c r="L1319" s="11">
        <f>(((K1319/60)/60)/24)+DATE(1970,1,1)+(-8/24)</f>
        <v>42436.175775462958</v>
      </c>
      <c r="M1319" t="b">
        <v>0</v>
      </c>
      <c r="N1319">
        <v>91</v>
      </c>
      <c r="O1319" t="b">
        <v>0</v>
      </c>
      <c r="P1319" t="s">
        <v>8271</v>
      </c>
      <c r="Q1319" s="6">
        <f>E1319/D1319</f>
        <v>0.17652941176470588</v>
      </c>
      <c r="R1319" s="7">
        <f>IFERROR(E1319/N1319,"N/A")</f>
        <v>32.978021978021978</v>
      </c>
      <c r="S1319" t="str">
        <f>LEFT(P1319,SEARCH("/",P1319,1)-1)</f>
        <v>theater</v>
      </c>
      <c r="T1319" t="str">
        <f>RIGHT(P1319,(LEN(P1319)-SEARCH("/",P1319)))</f>
        <v>plays</v>
      </c>
      <c r="Y1319">
        <f t="shared" si="44"/>
        <v>8</v>
      </c>
      <c r="Z1319">
        <f t="shared" si="45"/>
        <v>13</v>
      </c>
    </row>
    <row r="1320" spans="1:26" ht="43.2" x14ac:dyDescent="0.3">
      <c r="A1320">
        <v>1431</v>
      </c>
      <c r="B1320" s="3" t="s">
        <v>1432</v>
      </c>
      <c r="C1320" s="3" t="s">
        <v>5541</v>
      </c>
      <c r="D1320">
        <v>17000</v>
      </c>
      <c r="E1320">
        <v>5431</v>
      </c>
      <c r="F1320" t="s">
        <v>8221</v>
      </c>
      <c r="G1320" t="s">
        <v>8224</v>
      </c>
      <c r="H1320" t="s">
        <v>8246</v>
      </c>
      <c r="I1320">
        <v>1448517816</v>
      </c>
      <c r="J1320" s="11">
        <f>(((I1320/60)/60)/24)+DATE(1970,1,1)+(-8/24)</f>
        <v>42333.919166666667</v>
      </c>
      <c r="K1320">
        <v>1445922216</v>
      </c>
      <c r="L1320" s="11">
        <f>(((K1320/60)/60)/24)+DATE(1970,1,1)+(-8/24)</f>
        <v>42303.877499999995</v>
      </c>
      <c r="M1320" t="b">
        <v>0</v>
      </c>
      <c r="N1320">
        <v>47</v>
      </c>
      <c r="O1320" t="b">
        <v>0</v>
      </c>
      <c r="P1320" t="s">
        <v>8287</v>
      </c>
      <c r="Q1320" s="6">
        <f>E1320/D1320</f>
        <v>0.31947058823529412</v>
      </c>
      <c r="R1320" s="7">
        <f>IFERROR(E1320/N1320,"N/A")</f>
        <v>115.55319148936171</v>
      </c>
      <c r="S1320" t="str">
        <f>LEFT(P1320,SEARCH("/",P1320,1)-1)</f>
        <v>publishing</v>
      </c>
      <c r="T1320" t="str">
        <f>RIGHT(P1320,(LEN(P1320)-SEARCH("/",P1320)))</f>
        <v>translations</v>
      </c>
      <c r="Y1320">
        <f t="shared" si="44"/>
        <v>11</v>
      </c>
      <c r="Z1320">
        <f t="shared" si="45"/>
        <v>23</v>
      </c>
    </row>
    <row r="1321" spans="1:26" x14ac:dyDescent="0.3">
      <c r="A1321">
        <v>442</v>
      </c>
      <c r="B1321" s="3" t="s">
        <v>443</v>
      </c>
      <c r="C1321" s="3" t="s">
        <v>4552</v>
      </c>
      <c r="D1321">
        <v>17000</v>
      </c>
      <c r="E1321">
        <v>6691</v>
      </c>
      <c r="F1321" t="s">
        <v>8221</v>
      </c>
      <c r="G1321" t="s">
        <v>8224</v>
      </c>
      <c r="H1321" t="s">
        <v>8246</v>
      </c>
      <c r="I1321">
        <v>1424380783</v>
      </c>
      <c r="J1321" s="11">
        <f>(((I1321/60)/60)/24)+DATE(1970,1,1)+(-8/24)</f>
        <v>42054.555358796293</v>
      </c>
      <c r="K1321">
        <v>1421788783</v>
      </c>
      <c r="L1321" s="11">
        <f>(((K1321/60)/60)/24)+DATE(1970,1,1)+(-8/24)</f>
        <v>42024.555358796293</v>
      </c>
      <c r="M1321" t="b">
        <v>0</v>
      </c>
      <c r="N1321">
        <v>17</v>
      </c>
      <c r="O1321" t="b">
        <v>0</v>
      </c>
      <c r="P1321" t="s">
        <v>8270</v>
      </c>
      <c r="Q1321" s="6">
        <f>E1321/D1321</f>
        <v>0.39358823529411763</v>
      </c>
      <c r="R1321" s="7">
        <f>IFERROR(E1321/N1321,"N/A")</f>
        <v>393.58823529411762</v>
      </c>
      <c r="S1321" t="str">
        <f>LEFT(P1321,SEARCH("/",P1321,1)-1)</f>
        <v>film &amp; video</v>
      </c>
      <c r="T1321" t="str">
        <f>RIGHT(P1321,(LEN(P1321)-SEARCH("/",P1321)))</f>
        <v>animation</v>
      </c>
      <c r="Y1321">
        <f t="shared" si="44"/>
        <v>13</v>
      </c>
      <c r="Z1321">
        <f t="shared" si="45"/>
        <v>22</v>
      </c>
    </row>
    <row r="1322" spans="1:26" ht="28.8" x14ac:dyDescent="0.3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 s="11">
        <f>(((I1322/60)/60)/24)+DATE(1970,1,1)+(-8/24)</f>
        <v>41981.355497685181</v>
      </c>
      <c r="K1322">
        <v>1414164715</v>
      </c>
      <c r="L1322" s="11">
        <f>(((K1322/60)/60)/24)+DATE(1970,1,1)+(-8/24)</f>
        <v>41936.313831018517</v>
      </c>
      <c r="M1322" t="b">
        <v>0</v>
      </c>
      <c r="N1322">
        <v>37</v>
      </c>
      <c r="O1322" t="b">
        <v>0</v>
      </c>
      <c r="P1322" t="s">
        <v>8273</v>
      </c>
      <c r="Q1322" s="6">
        <f>E1322/D1322</f>
        <v>6.6339999999999996E-2</v>
      </c>
      <c r="R1322" s="7">
        <f>IFERROR(E1322/N1322,"N/A")</f>
        <v>89.648648648648646</v>
      </c>
      <c r="S1322" t="str">
        <f>LEFT(P1322,SEARCH("/",P1322,1)-1)</f>
        <v>technology</v>
      </c>
      <c r="T1322" t="str">
        <f>RIGHT(P1322,(LEN(P1322)-SEARCH("/",P1322)))</f>
        <v>wearables</v>
      </c>
      <c r="Y1322">
        <f t="shared" si="44"/>
        <v>11</v>
      </c>
      <c r="Z1322">
        <f t="shared" si="45"/>
        <v>20</v>
      </c>
    </row>
    <row r="1323" spans="1:26" ht="57.6" x14ac:dyDescent="0.3">
      <c r="A1323">
        <v>3631</v>
      </c>
      <c r="B1323" s="3" t="s">
        <v>3629</v>
      </c>
      <c r="C1323" s="3" t="s">
        <v>7741</v>
      </c>
      <c r="D1323">
        <v>17100</v>
      </c>
      <c r="E1323">
        <v>8725</v>
      </c>
      <c r="F1323" t="s">
        <v>8221</v>
      </c>
      <c r="G1323" t="s">
        <v>8224</v>
      </c>
      <c r="H1323" t="s">
        <v>8246</v>
      </c>
      <c r="I1323">
        <v>1411444740</v>
      </c>
      <c r="J1323" s="11">
        <f>(((I1323/60)/60)/24)+DATE(1970,1,1)+(-8/24)</f>
        <v>41904.832638888889</v>
      </c>
      <c r="K1323">
        <v>1409335497</v>
      </c>
      <c r="L1323" s="11">
        <f>(((K1323/60)/60)/24)+DATE(1970,1,1)+(-8/24)</f>
        <v>41880.42010416666</v>
      </c>
      <c r="M1323" t="b">
        <v>0</v>
      </c>
      <c r="N1323">
        <v>59</v>
      </c>
      <c r="O1323" t="b">
        <v>0</v>
      </c>
      <c r="P1323" t="s">
        <v>8305</v>
      </c>
      <c r="Q1323" s="6">
        <f>E1323/D1323</f>
        <v>0.51023391812865493</v>
      </c>
      <c r="R1323" s="7">
        <f>IFERROR(E1323/N1323,"N/A")</f>
        <v>147.88135593220338</v>
      </c>
      <c r="S1323" t="str">
        <f>LEFT(P1323,SEARCH("/",P1323,1)-1)</f>
        <v>theater</v>
      </c>
      <c r="T1323" t="str">
        <f>RIGHT(P1323,(LEN(P1323)-SEARCH("/",P1323)))</f>
        <v>musical</v>
      </c>
      <c r="Y1323">
        <f t="shared" si="44"/>
        <v>8</v>
      </c>
      <c r="Z1323">
        <f t="shared" si="45"/>
        <v>15</v>
      </c>
    </row>
    <row r="1324" spans="1:26" ht="43.2" x14ac:dyDescent="0.3">
      <c r="A1324">
        <v>770</v>
      </c>
      <c r="B1324" s="3" t="s">
        <v>771</v>
      </c>
      <c r="C1324" s="3" t="s">
        <v>4880</v>
      </c>
      <c r="D1324">
        <v>17500</v>
      </c>
      <c r="E1324">
        <v>0</v>
      </c>
      <c r="F1324" t="s">
        <v>8221</v>
      </c>
      <c r="G1324" t="s">
        <v>8224</v>
      </c>
      <c r="H1324" t="s">
        <v>8246</v>
      </c>
      <c r="I1324">
        <v>1361750369</v>
      </c>
      <c r="J1324" s="11">
        <f>(((I1324/60)/60)/24)+DATE(1970,1,1)+(-8/24)</f>
        <v>41329.666307870371</v>
      </c>
      <c r="K1324">
        <v>1358294369</v>
      </c>
      <c r="L1324" s="11">
        <f>(((K1324/60)/60)/24)+DATE(1970,1,1)+(-8/24)</f>
        <v>41289.666307870371</v>
      </c>
      <c r="M1324" t="b">
        <v>0</v>
      </c>
      <c r="N1324">
        <v>0</v>
      </c>
      <c r="O1324" t="b">
        <v>0</v>
      </c>
      <c r="P1324" t="s">
        <v>8275</v>
      </c>
      <c r="Q1324" s="6">
        <f>E1324/D1324</f>
        <v>0</v>
      </c>
      <c r="R1324" s="7" t="str">
        <f>IFERROR(E1324/N1324,"N/A")</f>
        <v>N/A</v>
      </c>
      <c r="S1324" t="str">
        <f>LEFT(P1324,SEARCH("/",P1324,1)-1)</f>
        <v>publishing</v>
      </c>
      <c r="T1324" t="str">
        <f>RIGHT(P1324,(LEN(P1324)-SEARCH("/",P1324)))</f>
        <v>fiction</v>
      </c>
      <c r="Y1324">
        <f t="shared" si="44"/>
        <v>11</v>
      </c>
      <c r="Z1324">
        <f t="shared" si="45"/>
        <v>18</v>
      </c>
    </row>
    <row r="1325" spans="1:26" ht="28.8" x14ac:dyDescent="0.3">
      <c r="A1325">
        <v>982</v>
      </c>
      <c r="B1325" s="3" t="s">
        <v>983</v>
      </c>
      <c r="C1325" s="3" t="s">
        <v>5092</v>
      </c>
      <c r="D1325">
        <v>17500</v>
      </c>
      <c r="E1325">
        <v>3</v>
      </c>
      <c r="F1325" t="s">
        <v>8221</v>
      </c>
      <c r="G1325" t="s">
        <v>8224</v>
      </c>
      <c r="H1325" t="s">
        <v>8246</v>
      </c>
      <c r="I1325">
        <v>1475431486</v>
      </c>
      <c r="J1325" s="11">
        <f>(((I1325/60)/60)/24)+DATE(1970,1,1)+(-8/24)</f>
        <v>42645.419976851852</v>
      </c>
      <c r="K1325">
        <v>1472839486</v>
      </c>
      <c r="L1325" s="11">
        <f>(((K1325/60)/60)/24)+DATE(1970,1,1)+(-8/24)</f>
        <v>42615.419976851852</v>
      </c>
      <c r="M1325" t="b">
        <v>0</v>
      </c>
      <c r="N1325">
        <v>3</v>
      </c>
      <c r="O1325" t="b">
        <v>0</v>
      </c>
      <c r="P1325" t="s">
        <v>8273</v>
      </c>
      <c r="Q1325" s="6">
        <f>E1325/D1325</f>
        <v>1.7142857142857143E-4</v>
      </c>
      <c r="R1325" s="7">
        <f>IFERROR(E1325/N1325,"N/A")</f>
        <v>1</v>
      </c>
      <c r="S1325" t="str">
        <f>LEFT(P1325,SEARCH("/",P1325,1)-1)</f>
        <v>technology</v>
      </c>
      <c r="T1325" t="str">
        <f>RIGHT(P1325,(LEN(P1325)-SEARCH("/",P1325)))</f>
        <v>wearables</v>
      </c>
      <c r="Y1325">
        <f t="shared" si="44"/>
        <v>11</v>
      </c>
      <c r="Z1325">
        <f t="shared" si="45"/>
        <v>20</v>
      </c>
    </row>
    <row r="1326" spans="1:26" ht="43.2" x14ac:dyDescent="0.3">
      <c r="A1326">
        <v>1803</v>
      </c>
      <c r="B1326" s="3" t="s">
        <v>1804</v>
      </c>
      <c r="C1326" s="3" t="s">
        <v>5913</v>
      </c>
      <c r="D1326">
        <v>17500</v>
      </c>
      <c r="E1326">
        <v>5390</v>
      </c>
      <c r="F1326" t="s">
        <v>8221</v>
      </c>
      <c r="G1326" t="s">
        <v>8224</v>
      </c>
      <c r="H1326" t="s">
        <v>8246</v>
      </c>
      <c r="I1326">
        <v>1423878182</v>
      </c>
      <c r="J1326" s="11">
        <f>(((I1326/60)/60)/24)+DATE(1970,1,1)+(-8/24)</f>
        <v>42048.738217592596</v>
      </c>
      <c r="K1326">
        <v>1421199782</v>
      </c>
      <c r="L1326" s="11">
        <f>(((K1326/60)/60)/24)+DATE(1970,1,1)+(-8/24)</f>
        <v>42017.738217592596</v>
      </c>
      <c r="M1326" t="b">
        <v>1</v>
      </c>
      <c r="N1326">
        <v>75</v>
      </c>
      <c r="O1326" t="b">
        <v>0</v>
      </c>
      <c r="P1326" t="s">
        <v>8285</v>
      </c>
      <c r="Q1326" s="6">
        <f>E1326/D1326</f>
        <v>0.308</v>
      </c>
      <c r="R1326" s="7">
        <f>IFERROR(E1326/N1326,"N/A")</f>
        <v>71.86666666666666</v>
      </c>
      <c r="S1326" t="str">
        <f>LEFT(P1326,SEARCH("/",P1326,1)-1)</f>
        <v>photography</v>
      </c>
      <c r="T1326" t="str">
        <f>RIGHT(P1326,(LEN(P1326)-SEARCH("/",P1326)))</f>
        <v>photobooks</v>
      </c>
      <c r="Y1326">
        <f t="shared" si="44"/>
        <v>12</v>
      </c>
      <c r="Z1326">
        <f t="shared" si="45"/>
        <v>22</v>
      </c>
    </row>
    <row r="1327" spans="1:26" ht="43.2" x14ac:dyDescent="0.3">
      <c r="A1327">
        <v>3953</v>
      </c>
      <c r="B1327" s="3" t="s">
        <v>3950</v>
      </c>
      <c r="C1327" s="3" t="s">
        <v>8060</v>
      </c>
      <c r="D1327">
        <v>17600</v>
      </c>
      <c r="E1327">
        <v>0</v>
      </c>
      <c r="F1327" t="s">
        <v>8221</v>
      </c>
      <c r="G1327" t="s">
        <v>8224</v>
      </c>
      <c r="H1327" t="s">
        <v>8246</v>
      </c>
      <c r="I1327">
        <v>1469834940</v>
      </c>
      <c r="J1327" s="11">
        <f>(((I1327/60)/60)/24)+DATE(1970,1,1)+(-8/24)</f>
        <v>42580.645138888889</v>
      </c>
      <c r="K1327">
        <v>1467162586</v>
      </c>
      <c r="L1327" s="11">
        <f>(((K1327/60)/60)/24)+DATE(1970,1,1)+(-8/24)</f>
        <v>42549.715115740742</v>
      </c>
      <c r="M1327" t="b">
        <v>0</v>
      </c>
      <c r="N1327">
        <v>0</v>
      </c>
      <c r="O1327" t="b">
        <v>0</v>
      </c>
      <c r="P1327" t="s">
        <v>8271</v>
      </c>
      <c r="Q1327" s="6">
        <f>E1327/D1327</f>
        <v>0</v>
      </c>
      <c r="R1327" s="7" t="str">
        <f>IFERROR(E1327/N1327,"N/A")</f>
        <v>N/A</v>
      </c>
      <c r="S1327" t="str">
        <f>LEFT(P1327,SEARCH("/",P1327,1)-1)</f>
        <v>theater</v>
      </c>
      <c r="T1327" t="str">
        <f>RIGHT(P1327,(LEN(P1327)-SEARCH("/",P1327)))</f>
        <v>plays</v>
      </c>
      <c r="Y1327">
        <f t="shared" si="44"/>
        <v>8</v>
      </c>
      <c r="Z1327">
        <f t="shared" si="45"/>
        <v>13</v>
      </c>
    </row>
    <row r="1328" spans="1:26" ht="43.2" x14ac:dyDescent="0.3">
      <c r="A1328">
        <v>1161</v>
      </c>
      <c r="B1328" s="3" t="s">
        <v>1162</v>
      </c>
      <c r="C1328" s="3" t="s">
        <v>5271</v>
      </c>
      <c r="D1328">
        <v>18000</v>
      </c>
      <c r="E1328">
        <v>0</v>
      </c>
      <c r="F1328" t="s">
        <v>8221</v>
      </c>
      <c r="G1328" t="s">
        <v>8224</v>
      </c>
      <c r="H1328" t="s">
        <v>8246</v>
      </c>
      <c r="I1328">
        <v>1432047989</v>
      </c>
      <c r="J1328" s="11">
        <f>(((I1328/60)/60)/24)+DATE(1970,1,1)+(-8/24)</f>
        <v>42143.296168981477</v>
      </c>
      <c r="K1328">
        <v>1430233589</v>
      </c>
      <c r="L1328" s="11">
        <f>(((K1328/60)/60)/24)+DATE(1970,1,1)+(-8/24)</f>
        <v>42122.296168981477</v>
      </c>
      <c r="M1328" t="b">
        <v>0</v>
      </c>
      <c r="N1328">
        <v>0</v>
      </c>
      <c r="O1328" t="b">
        <v>0</v>
      </c>
      <c r="P1328" t="s">
        <v>8284</v>
      </c>
      <c r="Q1328" s="6">
        <f>E1328/D1328</f>
        <v>0</v>
      </c>
      <c r="R1328" s="7" t="str">
        <f>IFERROR(E1328/N1328,"N/A")</f>
        <v>N/A</v>
      </c>
      <c r="S1328" t="str">
        <f>LEFT(P1328,SEARCH("/",P1328,1)-1)</f>
        <v>food</v>
      </c>
      <c r="T1328" t="str">
        <f>RIGHT(P1328,(LEN(P1328)-SEARCH("/",P1328)))</f>
        <v>food trucks</v>
      </c>
      <c r="Y1328">
        <f t="shared" si="44"/>
        <v>5</v>
      </c>
      <c r="Z1328">
        <f t="shared" si="45"/>
        <v>16</v>
      </c>
    </row>
    <row r="1329" spans="1:26" ht="57.6" x14ac:dyDescent="0.3">
      <c r="A1329">
        <v>564</v>
      </c>
      <c r="B1329" s="3" t="s">
        <v>565</v>
      </c>
      <c r="C1329" s="3" t="s">
        <v>4674</v>
      </c>
      <c r="D1329">
        <v>18000</v>
      </c>
      <c r="E1329">
        <v>1</v>
      </c>
      <c r="F1329" t="s">
        <v>8221</v>
      </c>
      <c r="G1329" t="s">
        <v>8230</v>
      </c>
      <c r="H1329" t="s">
        <v>8249</v>
      </c>
      <c r="I1329">
        <v>1457822275</v>
      </c>
      <c r="J1329" s="11">
        <f>(((I1329/60)/60)/24)+DATE(1970,1,1)+(-8/24)</f>
        <v>42441.609664351847</v>
      </c>
      <c r="K1329">
        <v>1455230275</v>
      </c>
      <c r="L1329" s="11">
        <f>(((K1329/60)/60)/24)+DATE(1970,1,1)+(-8/24)</f>
        <v>42411.609664351847</v>
      </c>
      <c r="M1329" t="b">
        <v>0</v>
      </c>
      <c r="N1329">
        <v>1</v>
      </c>
      <c r="O1329" t="b">
        <v>0</v>
      </c>
      <c r="P1329" t="s">
        <v>8272</v>
      </c>
      <c r="Q1329" s="6">
        <f>E1329/D1329</f>
        <v>5.5555555555555558E-5</v>
      </c>
      <c r="R1329" s="7">
        <f>IFERROR(E1329/N1329,"N/A")</f>
        <v>1</v>
      </c>
      <c r="S1329" t="str">
        <f>LEFT(P1329,SEARCH("/",P1329,1)-1)</f>
        <v>technology</v>
      </c>
      <c r="T1329" t="str">
        <f>RIGHT(P1329,(LEN(P1329)-SEARCH("/",P1329)))</f>
        <v>web</v>
      </c>
      <c r="Y1329">
        <f t="shared" si="44"/>
        <v>11</v>
      </c>
      <c r="Z1329">
        <f t="shared" si="45"/>
        <v>14</v>
      </c>
    </row>
    <row r="1330" spans="1:26" ht="57.6" x14ac:dyDescent="0.3">
      <c r="A1330">
        <v>3058</v>
      </c>
      <c r="B1330" s="3" t="s">
        <v>3058</v>
      </c>
      <c r="C1330" s="3" t="s">
        <v>7168</v>
      </c>
      <c r="D1330">
        <v>18000</v>
      </c>
      <c r="E1330">
        <v>3</v>
      </c>
      <c r="F1330" t="s">
        <v>8221</v>
      </c>
      <c r="G1330" t="s">
        <v>8237</v>
      </c>
      <c r="H1330" t="s">
        <v>8249</v>
      </c>
      <c r="I1330">
        <v>1463734740</v>
      </c>
      <c r="J1330" s="11">
        <f>(((I1330/60)/60)/24)+DATE(1970,1,1)+(-8/24)</f>
        <v>42510.040972222218</v>
      </c>
      <c r="K1330">
        <v>1459414740</v>
      </c>
      <c r="L1330" s="11">
        <f>(((K1330/60)/60)/24)+DATE(1970,1,1)+(-8/24)</f>
        <v>42460.040972222218</v>
      </c>
      <c r="M1330" t="b">
        <v>0</v>
      </c>
      <c r="N1330">
        <v>3</v>
      </c>
      <c r="O1330" t="b">
        <v>0</v>
      </c>
      <c r="P1330" t="s">
        <v>8303</v>
      </c>
      <c r="Q1330" s="6">
        <f>E1330/D1330</f>
        <v>1.6666666666666666E-4</v>
      </c>
      <c r="R1330" s="7">
        <f>IFERROR(E1330/N1330,"N/A")</f>
        <v>1</v>
      </c>
      <c r="S1330" t="str">
        <f>LEFT(P1330,SEARCH("/",P1330,1)-1)</f>
        <v>theater</v>
      </c>
      <c r="T1330" t="str">
        <f>RIGHT(P1330,(LEN(P1330)-SEARCH("/",P1330)))</f>
        <v>spaces</v>
      </c>
      <c r="Y1330">
        <f t="shared" si="44"/>
        <v>8</v>
      </c>
      <c r="Z1330">
        <f t="shared" si="45"/>
        <v>14</v>
      </c>
    </row>
    <row r="1331" spans="1:26" ht="43.2" x14ac:dyDescent="0.3">
      <c r="A1331">
        <v>1541</v>
      </c>
      <c r="B1331" s="3" t="s">
        <v>1542</v>
      </c>
      <c r="C1331" s="3" t="s">
        <v>5651</v>
      </c>
      <c r="D1331">
        <v>18000</v>
      </c>
      <c r="E1331">
        <v>6</v>
      </c>
      <c r="F1331" t="s">
        <v>8221</v>
      </c>
      <c r="G1331" t="s">
        <v>8224</v>
      </c>
      <c r="H1331" t="s">
        <v>8246</v>
      </c>
      <c r="I1331">
        <v>1420045538</v>
      </c>
      <c r="J1331" s="11">
        <f>(((I1331/60)/60)/24)+DATE(1970,1,1)+(-8/24)</f>
        <v>42004.378912037035</v>
      </c>
      <c r="K1331">
        <v>1417453538</v>
      </c>
      <c r="L1331" s="11">
        <f>(((K1331/60)/60)/24)+DATE(1970,1,1)+(-8/24)</f>
        <v>41974.378912037035</v>
      </c>
      <c r="M1331" t="b">
        <v>0</v>
      </c>
      <c r="N1331">
        <v>2</v>
      </c>
      <c r="O1331" t="b">
        <v>0</v>
      </c>
      <c r="P1331" t="s">
        <v>8289</v>
      </c>
      <c r="Q1331" s="6">
        <f>E1331/D1331</f>
        <v>3.3333333333333332E-4</v>
      </c>
      <c r="R1331" s="7">
        <f>IFERROR(E1331/N1331,"N/A")</f>
        <v>3</v>
      </c>
      <c r="S1331" t="str">
        <f>LEFT(P1331,SEARCH("/",P1331,1)-1)</f>
        <v>photography</v>
      </c>
      <c r="T1331" t="str">
        <f>RIGHT(P1331,(LEN(P1331)-SEARCH("/",P1331)))</f>
        <v>nature</v>
      </c>
      <c r="Y1331">
        <f t="shared" si="44"/>
        <v>12</v>
      </c>
      <c r="Z1331">
        <f t="shared" si="45"/>
        <v>18</v>
      </c>
    </row>
    <row r="1332" spans="1:26" x14ac:dyDescent="0.3">
      <c r="A1332">
        <v>1086</v>
      </c>
      <c r="B1332" s="3" t="s">
        <v>1087</v>
      </c>
      <c r="C1332" s="3" t="s">
        <v>5196</v>
      </c>
      <c r="D1332">
        <v>18000</v>
      </c>
      <c r="E1332">
        <v>15</v>
      </c>
      <c r="F1332" t="s">
        <v>8221</v>
      </c>
      <c r="G1332" t="s">
        <v>8224</v>
      </c>
      <c r="H1332" t="s">
        <v>8246</v>
      </c>
      <c r="I1332">
        <v>1408913291</v>
      </c>
      <c r="J1332" s="11">
        <f>(((I1332/60)/60)/24)+DATE(1970,1,1)+(-8/24)</f>
        <v>41875.533460648148</v>
      </c>
      <c r="K1332">
        <v>1406321291</v>
      </c>
      <c r="L1332" s="11">
        <f>(((K1332/60)/60)/24)+DATE(1970,1,1)+(-8/24)</f>
        <v>41845.533460648148</v>
      </c>
      <c r="M1332" t="b">
        <v>0</v>
      </c>
      <c r="N1332">
        <v>2</v>
      </c>
      <c r="O1332" t="b">
        <v>0</v>
      </c>
      <c r="P1332" t="s">
        <v>8282</v>
      </c>
      <c r="Q1332" s="6">
        <f>E1332/D1332</f>
        <v>8.3333333333333339E-4</v>
      </c>
      <c r="R1332" s="7">
        <f>IFERROR(E1332/N1332,"N/A")</f>
        <v>7.5</v>
      </c>
      <c r="S1332" t="str">
        <f>LEFT(P1332,SEARCH("/",P1332,1)-1)</f>
        <v>games</v>
      </c>
      <c r="T1332" t="str">
        <f>RIGHT(P1332,(LEN(P1332)-SEARCH("/",P1332)))</f>
        <v>video games</v>
      </c>
      <c r="Y1332">
        <f t="shared" si="44"/>
        <v>6</v>
      </c>
      <c r="Z1332">
        <f t="shared" si="45"/>
        <v>17</v>
      </c>
    </row>
    <row r="1333" spans="1:26" ht="28.8" x14ac:dyDescent="0.3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 s="11">
        <f>(((I1333/60)/60)/24)+DATE(1970,1,1)+(-8/24)</f>
        <v>41796.216458333329</v>
      </c>
      <c r="K1333">
        <v>1396876302</v>
      </c>
      <c r="L1333" s="11">
        <f>(((K1333/60)/60)/24)+DATE(1970,1,1)+(-8/24)</f>
        <v>41736.216458333329</v>
      </c>
      <c r="M1333" t="b">
        <v>0</v>
      </c>
      <c r="N1333">
        <v>18</v>
      </c>
      <c r="O1333" t="b">
        <v>0</v>
      </c>
      <c r="P1333" t="s">
        <v>8286</v>
      </c>
      <c r="Q1333" s="6">
        <f>E1333/D1333</f>
        <v>7.0666666666666669E-2</v>
      </c>
      <c r="R1333" s="7">
        <f>IFERROR(E1333/N1333,"N/A")</f>
        <v>58.888888888888886</v>
      </c>
      <c r="S1333" t="str">
        <f>LEFT(P1333,SEARCH("/",P1333,1)-1)</f>
        <v>music</v>
      </c>
      <c r="T1333" t="str">
        <f>RIGHT(P1333,(LEN(P1333)-SEARCH("/",P1333)))</f>
        <v>world music</v>
      </c>
      <c r="Y1333">
        <f t="shared" si="44"/>
        <v>6</v>
      </c>
      <c r="Z1333">
        <f t="shared" si="45"/>
        <v>17</v>
      </c>
    </row>
    <row r="1334" spans="1:26" ht="43.2" x14ac:dyDescent="0.3">
      <c r="A1334">
        <v>1168</v>
      </c>
      <c r="B1334" s="3" t="s">
        <v>1169</v>
      </c>
      <c r="C1334" s="3" t="s">
        <v>5278</v>
      </c>
      <c r="D1334">
        <v>18000</v>
      </c>
      <c r="E1334">
        <v>1020</v>
      </c>
      <c r="F1334" t="s">
        <v>8221</v>
      </c>
      <c r="G1334" t="s">
        <v>8224</v>
      </c>
      <c r="H1334" t="s">
        <v>8246</v>
      </c>
      <c r="I1334">
        <v>1474507065</v>
      </c>
      <c r="J1334" s="11">
        <f>(((I1334/60)/60)/24)+DATE(1970,1,1)+(-8/24)</f>
        <v>42634.720659722218</v>
      </c>
      <c r="K1334">
        <v>1471915065</v>
      </c>
      <c r="L1334" s="11">
        <f>(((K1334/60)/60)/24)+DATE(1970,1,1)+(-8/24)</f>
        <v>42604.720659722218</v>
      </c>
      <c r="M1334" t="b">
        <v>0</v>
      </c>
      <c r="N1334">
        <v>3</v>
      </c>
      <c r="O1334" t="b">
        <v>0</v>
      </c>
      <c r="P1334" t="s">
        <v>8284</v>
      </c>
      <c r="Q1334" s="6">
        <f>E1334/D1334</f>
        <v>5.6666666666666664E-2</v>
      </c>
      <c r="R1334" s="7">
        <f>IFERROR(E1334/N1334,"N/A")</f>
        <v>340</v>
      </c>
      <c r="S1334" t="str">
        <f>LEFT(P1334,SEARCH("/",P1334,1)-1)</f>
        <v>food</v>
      </c>
      <c r="T1334" t="str">
        <f>RIGHT(P1334,(LEN(P1334)-SEARCH("/",P1334)))</f>
        <v>food trucks</v>
      </c>
      <c r="Y1334">
        <f t="shared" si="44"/>
        <v>5</v>
      </c>
      <c r="Z1334">
        <f t="shared" si="45"/>
        <v>16</v>
      </c>
    </row>
    <row r="1335" spans="1:26" ht="43.2" x14ac:dyDescent="0.3">
      <c r="A1335">
        <v>1862</v>
      </c>
      <c r="B1335" s="3" t="s">
        <v>1863</v>
      </c>
      <c r="C1335" s="3" t="s">
        <v>5972</v>
      </c>
      <c r="D1335">
        <v>18000</v>
      </c>
      <c r="E1335">
        <v>1455</v>
      </c>
      <c r="F1335" t="s">
        <v>8221</v>
      </c>
      <c r="G1335" t="s">
        <v>8224</v>
      </c>
      <c r="H1335" t="s">
        <v>8246</v>
      </c>
      <c r="I1335">
        <v>1488958200</v>
      </c>
      <c r="J1335" s="11">
        <f>(((I1335/60)/60)/24)+DATE(1970,1,1)+(-8/24)</f>
        <v>42801.979166666664</v>
      </c>
      <c r="K1335">
        <v>1484912974</v>
      </c>
      <c r="L1335" s="11">
        <f>(((K1335/60)/60)/24)+DATE(1970,1,1)+(-8/24)</f>
        <v>42755.159421296288</v>
      </c>
      <c r="M1335" t="b">
        <v>0</v>
      </c>
      <c r="N1335">
        <v>16</v>
      </c>
      <c r="O1335" t="b">
        <v>0</v>
      </c>
      <c r="P1335" t="s">
        <v>8283</v>
      </c>
      <c r="Q1335" s="6">
        <f>E1335/D1335</f>
        <v>8.0833333333333326E-2</v>
      </c>
      <c r="R1335" s="7">
        <f>IFERROR(E1335/N1335,"N/A")</f>
        <v>90.9375</v>
      </c>
      <c r="S1335" t="str">
        <f>LEFT(P1335,SEARCH("/",P1335,1)-1)</f>
        <v>games</v>
      </c>
      <c r="T1335" t="str">
        <f>RIGHT(P1335,(LEN(P1335)-SEARCH("/",P1335)))</f>
        <v>mobile games</v>
      </c>
      <c r="Y1335">
        <f t="shared" si="44"/>
        <v>6</v>
      </c>
      <c r="Z1335">
        <f t="shared" si="45"/>
        <v>18</v>
      </c>
    </row>
    <row r="1336" spans="1:26" ht="43.2" x14ac:dyDescent="0.3">
      <c r="A1336">
        <v>2517</v>
      </c>
      <c r="B1336" s="3" t="s">
        <v>2517</v>
      </c>
      <c r="C1336" s="3" t="s">
        <v>6627</v>
      </c>
      <c r="D1336">
        <v>18000</v>
      </c>
      <c r="E1336">
        <v>1767</v>
      </c>
      <c r="F1336" t="s">
        <v>8221</v>
      </c>
      <c r="G1336" t="s">
        <v>8229</v>
      </c>
      <c r="H1336" t="s">
        <v>8251</v>
      </c>
      <c r="I1336">
        <v>1426788930</v>
      </c>
      <c r="J1336" s="11">
        <f>(((I1336/60)/60)/24)+DATE(1970,1,1)+(-8/24)</f>
        <v>42082.427430555552</v>
      </c>
      <c r="K1336">
        <v>1424200530</v>
      </c>
      <c r="L1336" s="11">
        <f>(((K1336/60)/60)/24)+DATE(1970,1,1)+(-8/24)</f>
        <v>42052.469097222223</v>
      </c>
      <c r="M1336" t="b">
        <v>0</v>
      </c>
      <c r="N1336">
        <v>33</v>
      </c>
      <c r="O1336" t="b">
        <v>0</v>
      </c>
      <c r="P1336" t="s">
        <v>8299</v>
      </c>
      <c r="Q1336" s="6">
        <f>E1336/D1336</f>
        <v>9.8166666666666666E-2</v>
      </c>
      <c r="R1336" s="7">
        <f>IFERROR(E1336/N1336,"N/A")</f>
        <v>53.545454545454547</v>
      </c>
      <c r="S1336" t="str">
        <f>LEFT(P1336,SEARCH("/",P1336,1)-1)</f>
        <v>food</v>
      </c>
      <c r="T1336" t="str">
        <f>RIGHT(P1336,(LEN(P1336)-SEARCH("/",P1336)))</f>
        <v>restaurants</v>
      </c>
      <c r="Y1336">
        <f t="shared" si="44"/>
        <v>5</v>
      </c>
      <c r="Z1336">
        <f t="shared" si="45"/>
        <v>16</v>
      </c>
    </row>
    <row r="1337" spans="1:26" ht="43.2" x14ac:dyDescent="0.3">
      <c r="A1337">
        <v>1094</v>
      </c>
      <c r="B1337" s="3" t="s">
        <v>1095</v>
      </c>
      <c r="C1337" s="3" t="s">
        <v>5204</v>
      </c>
      <c r="D1337">
        <v>18000</v>
      </c>
      <c r="E1337">
        <v>3294.01</v>
      </c>
      <c r="F1337" t="s">
        <v>8221</v>
      </c>
      <c r="G1337" t="s">
        <v>8224</v>
      </c>
      <c r="H1337" t="s">
        <v>8246</v>
      </c>
      <c r="I1337">
        <v>1318180033</v>
      </c>
      <c r="J1337" s="11">
        <f>(((I1337/60)/60)/24)+DATE(1970,1,1)+(-8/24)</f>
        <v>40825.380011574067</v>
      </c>
      <c r="K1337">
        <v>1315588033</v>
      </c>
      <c r="L1337" s="11">
        <f>(((K1337/60)/60)/24)+DATE(1970,1,1)+(-8/24)</f>
        <v>40795.380011574067</v>
      </c>
      <c r="M1337" t="b">
        <v>0</v>
      </c>
      <c r="N1337">
        <v>27</v>
      </c>
      <c r="O1337" t="b">
        <v>0</v>
      </c>
      <c r="P1337" t="s">
        <v>8282</v>
      </c>
      <c r="Q1337" s="6">
        <f>E1337/D1337</f>
        <v>0.18300055555555556</v>
      </c>
      <c r="R1337" s="7">
        <f>IFERROR(E1337/N1337,"N/A")</f>
        <v>122.00037037037038</v>
      </c>
      <c r="S1337" t="str">
        <f>LEFT(P1337,SEARCH("/",P1337,1)-1)</f>
        <v>games</v>
      </c>
      <c r="T1337" t="str">
        <f>RIGHT(P1337,(LEN(P1337)-SEARCH("/",P1337)))</f>
        <v>video games</v>
      </c>
      <c r="Y1337">
        <f t="shared" si="44"/>
        <v>6</v>
      </c>
      <c r="Z1337">
        <f t="shared" si="45"/>
        <v>17</v>
      </c>
    </row>
    <row r="1338" spans="1:26" ht="28.8" x14ac:dyDescent="0.3">
      <c r="A1338">
        <v>1817</v>
      </c>
      <c r="B1338" s="3" t="s">
        <v>1818</v>
      </c>
      <c r="C1338" s="3" t="s">
        <v>5927</v>
      </c>
      <c r="D1338">
        <v>18000</v>
      </c>
      <c r="E1338">
        <v>9419</v>
      </c>
      <c r="F1338" t="s">
        <v>8221</v>
      </c>
      <c r="G1338" t="s">
        <v>8224</v>
      </c>
      <c r="H1338" t="s">
        <v>8246</v>
      </c>
      <c r="I1338">
        <v>1485759540</v>
      </c>
      <c r="J1338" s="11">
        <f>(((I1338/60)/60)/24)+DATE(1970,1,1)+(-8/24)</f>
        <v>42764.957638888889</v>
      </c>
      <c r="K1338">
        <v>1480607607</v>
      </c>
      <c r="L1338" s="11">
        <f>(((K1338/60)/60)/24)+DATE(1970,1,1)+(-8/24)</f>
        <v>42705.328784722216</v>
      </c>
      <c r="M1338" t="b">
        <v>0</v>
      </c>
      <c r="N1338">
        <v>100</v>
      </c>
      <c r="O1338" t="b">
        <v>0</v>
      </c>
      <c r="P1338" t="s">
        <v>8285</v>
      </c>
      <c r="Q1338" s="6">
        <f>E1338/D1338</f>
        <v>0.52327777777777773</v>
      </c>
      <c r="R1338" s="7">
        <f>IFERROR(E1338/N1338,"N/A")</f>
        <v>94.19</v>
      </c>
      <c r="S1338" t="str">
        <f>LEFT(P1338,SEARCH("/",P1338,1)-1)</f>
        <v>photography</v>
      </c>
      <c r="T1338" t="str">
        <f>RIGHT(P1338,(LEN(P1338)-SEARCH("/",P1338)))</f>
        <v>photobooks</v>
      </c>
      <c r="Y1338">
        <f t="shared" si="44"/>
        <v>12</v>
      </c>
      <c r="Z1338">
        <f t="shared" si="45"/>
        <v>22</v>
      </c>
    </row>
    <row r="1339" spans="1:26" ht="28.8" x14ac:dyDescent="0.3">
      <c r="A1339">
        <v>4022</v>
      </c>
      <c r="B1339" s="3" t="s">
        <v>4018</v>
      </c>
      <c r="C1339" s="3" t="s">
        <v>8127</v>
      </c>
      <c r="D1339">
        <v>18000</v>
      </c>
      <c r="E1339">
        <v>12521</v>
      </c>
      <c r="F1339" t="s">
        <v>8221</v>
      </c>
      <c r="G1339" t="s">
        <v>8224</v>
      </c>
      <c r="H1339" t="s">
        <v>8246</v>
      </c>
      <c r="I1339">
        <v>1422759240</v>
      </c>
      <c r="J1339" s="11">
        <f>(((I1339/60)/60)/24)+DATE(1970,1,1)+(-8/24)</f>
        <v>42035.787499999999</v>
      </c>
      <c r="K1339">
        <v>1418824867</v>
      </c>
      <c r="L1339" s="11">
        <f>(((K1339/60)/60)/24)+DATE(1970,1,1)+(-8/24)</f>
        <v>41990.250775462955</v>
      </c>
      <c r="M1339" t="b">
        <v>0</v>
      </c>
      <c r="N1339">
        <v>197</v>
      </c>
      <c r="O1339" t="b">
        <v>0</v>
      </c>
      <c r="P1339" t="s">
        <v>8271</v>
      </c>
      <c r="Q1339" s="6">
        <f>E1339/D1339</f>
        <v>0.69561111111111107</v>
      </c>
      <c r="R1339" s="7">
        <f>IFERROR(E1339/N1339,"N/A")</f>
        <v>63.558375634517766</v>
      </c>
      <c r="S1339" t="str">
        <f>LEFT(P1339,SEARCH("/",P1339,1)-1)</f>
        <v>theater</v>
      </c>
      <c r="T1339" t="str">
        <f>RIGHT(P1339,(LEN(P1339)-SEARCH("/",P1339)))</f>
        <v>plays</v>
      </c>
      <c r="Y1339">
        <f t="shared" si="44"/>
        <v>8</v>
      </c>
      <c r="Z1339">
        <f t="shared" si="45"/>
        <v>13</v>
      </c>
    </row>
    <row r="1340" spans="1:26" ht="57.6" x14ac:dyDescent="0.3">
      <c r="A1340">
        <v>1796</v>
      </c>
      <c r="B1340" s="3" t="s">
        <v>1797</v>
      </c>
      <c r="C1340" s="3" t="s">
        <v>5906</v>
      </c>
      <c r="D1340">
        <v>19000</v>
      </c>
      <c r="E1340">
        <v>4190</v>
      </c>
      <c r="F1340" t="s">
        <v>8221</v>
      </c>
      <c r="G1340" t="s">
        <v>8225</v>
      </c>
      <c r="H1340" t="s">
        <v>8247</v>
      </c>
      <c r="I1340">
        <v>1469356366</v>
      </c>
      <c r="J1340" s="11">
        <f>(((I1340/60)/60)/24)+DATE(1970,1,1)+(-8/24)</f>
        <v>42575.106087962959</v>
      </c>
      <c r="K1340">
        <v>1464172366</v>
      </c>
      <c r="L1340" s="11">
        <f>(((K1340/60)/60)/24)+DATE(1970,1,1)+(-8/24)</f>
        <v>42515.106087962959</v>
      </c>
      <c r="M1340" t="b">
        <v>1</v>
      </c>
      <c r="N1340">
        <v>86</v>
      </c>
      <c r="O1340" t="b">
        <v>0</v>
      </c>
      <c r="P1340" t="s">
        <v>8285</v>
      </c>
      <c r="Q1340" s="6">
        <f>E1340/D1340</f>
        <v>0.22052631578947368</v>
      </c>
      <c r="R1340" s="7">
        <f>IFERROR(E1340/N1340,"N/A")</f>
        <v>48.720930232558139</v>
      </c>
      <c r="S1340" t="str">
        <f>LEFT(P1340,SEARCH("/",P1340,1)-1)</f>
        <v>photography</v>
      </c>
      <c r="T1340" t="str">
        <f>RIGHT(P1340,(LEN(P1340)-SEARCH("/",P1340)))</f>
        <v>photobooks</v>
      </c>
      <c r="Y1340">
        <f t="shared" si="44"/>
        <v>12</v>
      </c>
      <c r="Z1340">
        <f t="shared" si="45"/>
        <v>22</v>
      </c>
    </row>
    <row r="1341" spans="1:26" ht="43.2" x14ac:dyDescent="0.3">
      <c r="A1341">
        <v>2677</v>
      </c>
      <c r="B1341" s="3" t="s">
        <v>2677</v>
      </c>
      <c r="C1341" s="3" t="s">
        <v>6787</v>
      </c>
      <c r="D1341">
        <v>19500</v>
      </c>
      <c r="E1341">
        <v>3415</v>
      </c>
      <c r="F1341" t="s">
        <v>8221</v>
      </c>
      <c r="G1341" t="s">
        <v>8224</v>
      </c>
      <c r="H1341" t="s">
        <v>8246</v>
      </c>
      <c r="I1341">
        <v>1404348143</v>
      </c>
      <c r="J1341" s="11">
        <f>(((I1341/60)/60)/24)+DATE(1970,1,1)+(-8/24)</f>
        <v>41822.696099537032</v>
      </c>
      <c r="K1341">
        <v>1401756143</v>
      </c>
      <c r="L1341" s="11">
        <f>(((K1341/60)/60)/24)+DATE(1970,1,1)+(-8/24)</f>
        <v>41792.696099537032</v>
      </c>
      <c r="M1341" t="b">
        <v>0</v>
      </c>
      <c r="N1341">
        <v>27</v>
      </c>
      <c r="O1341" t="b">
        <v>0</v>
      </c>
      <c r="P1341" t="s">
        <v>8302</v>
      </c>
      <c r="Q1341" s="6">
        <f>E1341/D1341</f>
        <v>0.17512820512820512</v>
      </c>
      <c r="R1341" s="7">
        <f>IFERROR(E1341/N1341,"N/A")</f>
        <v>126.48148148148148</v>
      </c>
      <c r="S1341" t="str">
        <f>LEFT(P1341,SEARCH("/",P1341,1)-1)</f>
        <v>technology</v>
      </c>
      <c r="T1341" t="str">
        <f>RIGHT(P1341,(LEN(P1341)-SEARCH("/",P1341)))</f>
        <v>makerspaces</v>
      </c>
      <c r="Y1341">
        <f t="shared" si="44"/>
        <v>11</v>
      </c>
      <c r="Z1341">
        <f t="shared" si="45"/>
        <v>22</v>
      </c>
    </row>
    <row r="1342" spans="1:26" ht="43.2" x14ac:dyDescent="0.3">
      <c r="A1342">
        <v>2771</v>
      </c>
      <c r="B1342" s="3" t="s">
        <v>2771</v>
      </c>
      <c r="C1342" s="3" t="s">
        <v>6881</v>
      </c>
      <c r="D1342">
        <v>19980</v>
      </c>
      <c r="E1342">
        <v>0</v>
      </c>
      <c r="F1342" t="s">
        <v>8221</v>
      </c>
      <c r="G1342" t="s">
        <v>8224</v>
      </c>
      <c r="H1342" t="s">
        <v>8246</v>
      </c>
      <c r="I1342">
        <v>1359738000</v>
      </c>
      <c r="J1342" s="11">
        <f>(((I1342/60)/60)/24)+DATE(1970,1,1)+(-8/24)</f>
        <v>41306.375</v>
      </c>
      <c r="K1342">
        <v>1355489140</v>
      </c>
      <c r="L1342" s="11">
        <f>(((K1342/60)/60)/24)+DATE(1970,1,1)+(-8/24)</f>
        <v>41257.198379629626</v>
      </c>
      <c r="M1342" t="b">
        <v>0</v>
      </c>
      <c r="N1342">
        <v>0</v>
      </c>
      <c r="O1342" t="b">
        <v>0</v>
      </c>
      <c r="P1342" t="s">
        <v>8304</v>
      </c>
      <c r="Q1342" s="6">
        <f>E1342/D1342</f>
        <v>0</v>
      </c>
      <c r="R1342" s="7" t="str">
        <f>IFERROR(E1342/N1342,"N/A")</f>
        <v>N/A</v>
      </c>
      <c r="S1342" t="str">
        <f>LEFT(P1342,SEARCH("/",P1342,1)-1)</f>
        <v>publishing</v>
      </c>
      <c r="T1342" t="str">
        <f>RIGHT(P1342,(LEN(P1342)-SEARCH("/",P1342)))</f>
        <v>children's books</v>
      </c>
      <c r="Y1342">
        <f t="shared" si="44"/>
        <v>11</v>
      </c>
      <c r="Z1342">
        <f t="shared" si="45"/>
        <v>27</v>
      </c>
    </row>
    <row r="1343" spans="1:26" ht="43.2" x14ac:dyDescent="0.3">
      <c r="A1343">
        <v>451</v>
      </c>
      <c r="B1343" s="3" t="s">
        <v>452</v>
      </c>
      <c r="C1343" s="3" t="s">
        <v>4561</v>
      </c>
      <c r="D1343">
        <v>20000</v>
      </c>
      <c r="E1343">
        <v>0</v>
      </c>
      <c r="F1343" t="s">
        <v>8221</v>
      </c>
      <c r="G1343" t="s">
        <v>8224</v>
      </c>
      <c r="H1343" t="s">
        <v>8246</v>
      </c>
      <c r="I1343">
        <v>1390669791</v>
      </c>
      <c r="J1343" s="11">
        <f>(((I1343/60)/60)/24)+DATE(1970,1,1)+(-8/24)</f>
        <v>41664.381840277776</v>
      </c>
      <c r="K1343">
        <v>1388077791</v>
      </c>
      <c r="L1343" s="11">
        <f>(((K1343/60)/60)/24)+DATE(1970,1,1)+(-8/24)</f>
        <v>41634.381840277776</v>
      </c>
      <c r="M1343" t="b">
        <v>0</v>
      </c>
      <c r="N1343">
        <v>0</v>
      </c>
      <c r="O1343" t="b">
        <v>0</v>
      </c>
      <c r="P1343" t="s">
        <v>8270</v>
      </c>
      <c r="Q1343" s="6">
        <f>E1343/D1343</f>
        <v>0</v>
      </c>
      <c r="R1343" s="7" t="str">
        <f>IFERROR(E1343/N1343,"N/A")</f>
        <v>N/A</v>
      </c>
      <c r="S1343" t="str">
        <f>LEFT(P1343,SEARCH("/",P1343,1)-1)</f>
        <v>film &amp; video</v>
      </c>
      <c r="T1343" t="str">
        <f>RIGHT(P1343,(LEN(P1343)-SEARCH("/",P1343)))</f>
        <v>animation</v>
      </c>
      <c r="Y1343">
        <f t="shared" si="44"/>
        <v>13</v>
      </c>
      <c r="Z1343">
        <f t="shared" si="45"/>
        <v>22</v>
      </c>
    </row>
    <row r="1344" spans="1:26" ht="43.2" x14ac:dyDescent="0.3">
      <c r="A1344">
        <v>457</v>
      </c>
      <c r="B1344" s="3" t="s">
        <v>458</v>
      </c>
      <c r="C1344" s="3" t="s">
        <v>4567</v>
      </c>
      <c r="D1344">
        <v>20000</v>
      </c>
      <c r="E1344">
        <v>0</v>
      </c>
      <c r="F1344" t="s">
        <v>8221</v>
      </c>
      <c r="G1344" t="s">
        <v>8229</v>
      </c>
      <c r="H1344" t="s">
        <v>8251</v>
      </c>
      <c r="I1344">
        <v>1408213512</v>
      </c>
      <c r="J1344" s="11">
        <f>(((I1344/60)/60)/24)+DATE(1970,1,1)+(-8/24)</f>
        <v>41867.434166666666</v>
      </c>
      <c r="K1344">
        <v>1405621512</v>
      </c>
      <c r="L1344" s="11">
        <f>(((K1344/60)/60)/24)+DATE(1970,1,1)+(-8/24)</f>
        <v>41837.434166666666</v>
      </c>
      <c r="M1344" t="b">
        <v>0</v>
      </c>
      <c r="N1344">
        <v>0</v>
      </c>
      <c r="O1344" t="b">
        <v>0</v>
      </c>
      <c r="P1344" t="s">
        <v>8270</v>
      </c>
      <c r="Q1344" s="6">
        <f>E1344/D1344</f>
        <v>0</v>
      </c>
      <c r="R1344" s="7" t="str">
        <f>IFERROR(E1344/N1344,"N/A")</f>
        <v>N/A</v>
      </c>
      <c r="S1344" t="str">
        <f>LEFT(P1344,SEARCH("/",P1344,1)-1)</f>
        <v>film &amp; video</v>
      </c>
      <c r="T1344" t="str">
        <f>RIGHT(P1344,(LEN(P1344)-SEARCH("/",P1344)))</f>
        <v>animation</v>
      </c>
      <c r="Y1344">
        <f t="shared" si="44"/>
        <v>13</v>
      </c>
      <c r="Z1344">
        <f t="shared" si="45"/>
        <v>22</v>
      </c>
    </row>
    <row r="1345" spans="1:26" ht="28.8" x14ac:dyDescent="0.3">
      <c r="A1345">
        <v>927</v>
      </c>
      <c r="B1345" s="3" t="s">
        <v>928</v>
      </c>
      <c r="C1345" s="3" t="s">
        <v>5037</v>
      </c>
      <c r="D1345">
        <v>20000</v>
      </c>
      <c r="E1345">
        <v>0</v>
      </c>
      <c r="F1345" t="s">
        <v>8221</v>
      </c>
      <c r="G1345" t="s">
        <v>8224</v>
      </c>
      <c r="H1345" t="s">
        <v>8246</v>
      </c>
      <c r="I1345">
        <v>1337024695</v>
      </c>
      <c r="J1345" s="11">
        <f>(((I1345/60)/60)/24)+DATE(1970,1,1)+(-8/24)</f>
        <v>41043.489525462959</v>
      </c>
      <c r="K1345">
        <v>1334432695</v>
      </c>
      <c r="L1345" s="11">
        <f>(((K1345/60)/60)/24)+DATE(1970,1,1)+(-8/24)</f>
        <v>41013.489525462959</v>
      </c>
      <c r="M1345" t="b">
        <v>0</v>
      </c>
      <c r="N1345">
        <v>0</v>
      </c>
      <c r="O1345" t="b">
        <v>0</v>
      </c>
      <c r="P1345" t="s">
        <v>8278</v>
      </c>
      <c r="Q1345" s="6">
        <f>E1345/D1345</f>
        <v>0</v>
      </c>
      <c r="R1345" s="7" t="str">
        <f>IFERROR(E1345/N1345,"N/A")</f>
        <v>N/A</v>
      </c>
      <c r="S1345" t="str">
        <f>LEFT(P1345,SEARCH("/",P1345,1)-1)</f>
        <v>music</v>
      </c>
      <c r="T1345" t="str">
        <f>RIGHT(P1345,(LEN(P1345)-SEARCH("/",P1345)))</f>
        <v>jazz</v>
      </c>
      <c r="Y1345">
        <f t="shared" si="44"/>
        <v>6</v>
      </c>
      <c r="Z1345">
        <f t="shared" si="45"/>
        <v>10</v>
      </c>
    </row>
    <row r="1346" spans="1:26" ht="43.2" x14ac:dyDescent="0.3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 s="11">
        <f>(((I1346/60)/60)/24)+DATE(1970,1,1)+(-8/24)</f>
        <v>42227.208935185183</v>
      </c>
      <c r="K1346">
        <v>1436965252</v>
      </c>
      <c r="L1346" s="11">
        <f>(((K1346/60)/60)/24)+DATE(1970,1,1)+(-8/24)</f>
        <v>42200.208935185183</v>
      </c>
      <c r="M1346" t="b">
        <v>0</v>
      </c>
      <c r="N1346">
        <v>9</v>
      </c>
      <c r="O1346" t="b">
        <v>0</v>
      </c>
      <c r="P1346" t="s">
        <v>8267</v>
      </c>
      <c r="Q1346" s="6">
        <f>E1346/D1346</f>
        <v>7.5111111111111115E-2</v>
      </c>
      <c r="R1346" s="7">
        <f>IFERROR(E1346/N1346,"N/A")</f>
        <v>37.555555555555557</v>
      </c>
      <c r="S1346" t="str">
        <f>LEFT(P1346,SEARCH("/",P1346,1)-1)</f>
        <v>film &amp; video</v>
      </c>
      <c r="T1346" t="str">
        <f>RIGHT(P1346,(LEN(P1346)-SEARCH("/",P1346)))</f>
        <v>science fiction</v>
      </c>
      <c r="Y1346">
        <f t="shared" si="44"/>
        <v>13</v>
      </c>
      <c r="Z1346">
        <f t="shared" si="45"/>
        <v>28</v>
      </c>
    </row>
    <row r="1347" spans="1:26" ht="57.6" x14ac:dyDescent="0.3">
      <c r="A1347">
        <v>1554</v>
      </c>
      <c r="B1347" s="3" t="s">
        <v>1555</v>
      </c>
      <c r="C1347" s="3" t="s">
        <v>5664</v>
      </c>
      <c r="D1347">
        <v>20000</v>
      </c>
      <c r="E1347">
        <v>0</v>
      </c>
      <c r="F1347" t="s">
        <v>8221</v>
      </c>
      <c r="G1347" t="s">
        <v>8226</v>
      </c>
      <c r="H1347" t="s">
        <v>8248</v>
      </c>
      <c r="I1347">
        <v>1438495390</v>
      </c>
      <c r="J1347" s="11">
        <f>(((I1347/60)/60)/24)+DATE(1970,1,1)+(-8/24)</f>
        <v>42217.918865740743</v>
      </c>
      <c r="K1347">
        <v>1435903390</v>
      </c>
      <c r="L1347" s="11">
        <f>(((K1347/60)/60)/24)+DATE(1970,1,1)+(-8/24)</f>
        <v>42187.918865740743</v>
      </c>
      <c r="M1347" t="b">
        <v>0</v>
      </c>
      <c r="N1347">
        <v>0</v>
      </c>
      <c r="O1347" t="b">
        <v>0</v>
      </c>
      <c r="P1347" t="s">
        <v>8289</v>
      </c>
      <c r="Q1347" s="6">
        <f>E1347/D1347</f>
        <v>0</v>
      </c>
      <c r="R1347" s="7" t="str">
        <f>IFERROR(E1347/N1347,"N/A")</f>
        <v>N/A</v>
      </c>
      <c r="S1347" t="str">
        <f>LEFT(P1347,SEARCH("/",P1347,1)-1)</f>
        <v>photography</v>
      </c>
      <c r="T1347" t="str">
        <f>RIGHT(P1347,(LEN(P1347)-SEARCH("/",P1347)))</f>
        <v>nature</v>
      </c>
      <c r="Y1347">
        <f t="shared" ref="Y1347:Y1410" si="46">SEARCH("/",P1347)</f>
        <v>12</v>
      </c>
      <c r="Z1347">
        <f t="shared" ref="Z1347:Z1410" si="47">LEN(P1347)</f>
        <v>18</v>
      </c>
    </row>
    <row r="1348" spans="1:26" ht="43.2" x14ac:dyDescent="0.3">
      <c r="A1348">
        <v>2426</v>
      </c>
      <c r="B1348" s="3" t="s">
        <v>2427</v>
      </c>
      <c r="C1348" s="3" t="s">
        <v>6536</v>
      </c>
      <c r="D1348">
        <v>20000</v>
      </c>
      <c r="E1348">
        <v>0</v>
      </c>
      <c r="F1348" t="s">
        <v>8221</v>
      </c>
      <c r="G1348" t="s">
        <v>8224</v>
      </c>
      <c r="H1348" t="s">
        <v>8246</v>
      </c>
      <c r="I1348">
        <v>1439006692</v>
      </c>
      <c r="J1348" s="11">
        <f>(((I1348/60)/60)/24)+DATE(1970,1,1)+(-8/24)</f>
        <v>42223.836712962955</v>
      </c>
      <c r="K1348">
        <v>1433822692</v>
      </c>
      <c r="L1348" s="11">
        <f>(((K1348/60)/60)/24)+DATE(1970,1,1)+(-8/24)</f>
        <v>42163.836712962955</v>
      </c>
      <c r="M1348" t="b">
        <v>0</v>
      </c>
      <c r="N1348">
        <v>0</v>
      </c>
      <c r="O1348" t="b">
        <v>0</v>
      </c>
      <c r="P1348" t="s">
        <v>8284</v>
      </c>
      <c r="Q1348" s="6">
        <f>E1348/D1348</f>
        <v>0</v>
      </c>
      <c r="R1348" s="7" t="str">
        <f>IFERROR(E1348/N1348,"N/A")</f>
        <v>N/A</v>
      </c>
      <c r="S1348" t="str">
        <f>LEFT(P1348,SEARCH("/",P1348,1)-1)</f>
        <v>food</v>
      </c>
      <c r="T1348" t="str">
        <f>RIGHT(P1348,(LEN(P1348)-SEARCH("/",P1348)))</f>
        <v>food trucks</v>
      </c>
      <c r="Y1348">
        <f t="shared" si="46"/>
        <v>5</v>
      </c>
      <c r="Z1348">
        <f t="shared" si="47"/>
        <v>16</v>
      </c>
    </row>
    <row r="1349" spans="1:26" ht="43.2" x14ac:dyDescent="0.3">
      <c r="A1349">
        <v>2508</v>
      </c>
      <c r="B1349" s="3" t="s">
        <v>2508</v>
      </c>
      <c r="C1349" s="3" t="s">
        <v>6618</v>
      </c>
      <c r="D1349">
        <v>20000</v>
      </c>
      <c r="E1349">
        <v>0</v>
      </c>
      <c r="F1349" t="s">
        <v>8221</v>
      </c>
      <c r="G1349" t="s">
        <v>8224</v>
      </c>
      <c r="H1349" t="s">
        <v>8246</v>
      </c>
      <c r="I1349">
        <v>1408056634</v>
      </c>
      <c r="J1349" s="11">
        <f>(((I1349/60)/60)/24)+DATE(1970,1,1)+(-8/24)</f>
        <v>41865.618449074071</v>
      </c>
      <c r="K1349">
        <v>1405464634</v>
      </c>
      <c r="L1349" s="11">
        <f>(((K1349/60)/60)/24)+DATE(1970,1,1)+(-8/24)</f>
        <v>41835.618449074071</v>
      </c>
      <c r="M1349" t="b">
        <v>0</v>
      </c>
      <c r="N1349">
        <v>0</v>
      </c>
      <c r="O1349" t="b">
        <v>0</v>
      </c>
      <c r="P1349" t="s">
        <v>8299</v>
      </c>
      <c r="Q1349" s="6">
        <f>E1349/D1349</f>
        <v>0</v>
      </c>
      <c r="R1349" s="7" t="str">
        <f>IFERROR(E1349/N1349,"N/A")</f>
        <v>N/A</v>
      </c>
      <c r="S1349" t="str">
        <f>LEFT(P1349,SEARCH("/",P1349,1)-1)</f>
        <v>food</v>
      </c>
      <c r="T1349" t="str">
        <f>RIGHT(P1349,(LEN(P1349)-SEARCH("/",P1349)))</f>
        <v>restaurants</v>
      </c>
      <c r="Y1349">
        <f t="shared" si="46"/>
        <v>5</v>
      </c>
      <c r="Z1349">
        <f t="shared" si="47"/>
        <v>16</v>
      </c>
    </row>
    <row r="1350" spans="1:26" ht="43.2" x14ac:dyDescent="0.3">
      <c r="A1350">
        <v>3741</v>
      </c>
      <c r="B1350" s="3" t="s">
        <v>3738</v>
      </c>
      <c r="C1350" s="3" t="s">
        <v>7851</v>
      </c>
      <c r="D1350">
        <v>20000</v>
      </c>
      <c r="E1350">
        <v>0</v>
      </c>
      <c r="F1350" t="s">
        <v>8221</v>
      </c>
      <c r="G1350" t="s">
        <v>8224</v>
      </c>
      <c r="H1350" t="s">
        <v>8246</v>
      </c>
      <c r="I1350">
        <v>1450389950</v>
      </c>
      <c r="J1350" s="11">
        <f>(((I1350/60)/60)/24)+DATE(1970,1,1)+(-8/24)</f>
        <v>42355.587384259255</v>
      </c>
      <c r="K1350">
        <v>1447797950</v>
      </c>
      <c r="L1350" s="11">
        <f>(((K1350/60)/60)/24)+DATE(1970,1,1)+(-8/24)</f>
        <v>42325.587384259255</v>
      </c>
      <c r="M1350" t="b">
        <v>0</v>
      </c>
      <c r="N1350">
        <v>0</v>
      </c>
      <c r="O1350" t="b">
        <v>0</v>
      </c>
      <c r="P1350" t="s">
        <v>8271</v>
      </c>
      <c r="Q1350" s="6">
        <f>E1350/D1350</f>
        <v>0</v>
      </c>
      <c r="R1350" s="7" t="str">
        <f>IFERROR(E1350/N1350,"N/A")</f>
        <v>N/A</v>
      </c>
      <c r="S1350" t="str">
        <f>LEFT(P1350,SEARCH("/",P1350,1)-1)</f>
        <v>theater</v>
      </c>
      <c r="T1350" t="str">
        <f>RIGHT(P1350,(LEN(P1350)-SEARCH("/",P1350)))</f>
        <v>plays</v>
      </c>
      <c r="Y1350">
        <f t="shared" si="46"/>
        <v>8</v>
      </c>
      <c r="Z1350">
        <f t="shared" si="47"/>
        <v>13</v>
      </c>
    </row>
    <row r="1351" spans="1:26" ht="43.2" x14ac:dyDescent="0.3">
      <c r="A1351">
        <v>3936</v>
      </c>
      <c r="B1351" s="3" t="s">
        <v>3933</v>
      </c>
      <c r="C1351" s="3" t="s">
        <v>8044</v>
      </c>
      <c r="D1351">
        <v>20000</v>
      </c>
      <c r="E1351">
        <v>0</v>
      </c>
      <c r="F1351" t="s">
        <v>8221</v>
      </c>
      <c r="G1351" t="s">
        <v>8224</v>
      </c>
      <c r="H1351" t="s">
        <v>8246</v>
      </c>
      <c r="I1351">
        <v>1480576720</v>
      </c>
      <c r="J1351" s="11">
        <f>(((I1351/60)/60)/24)+DATE(1970,1,1)+(-8/24)</f>
        <v>42704.971296296295</v>
      </c>
      <c r="K1351">
        <v>1477981120</v>
      </c>
      <c r="L1351" s="11">
        <f>(((K1351/60)/60)/24)+DATE(1970,1,1)+(-8/24)</f>
        <v>42674.929629629631</v>
      </c>
      <c r="M1351" t="b">
        <v>0</v>
      </c>
      <c r="N1351">
        <v>0</v>
      </c>
      <c r="O1351" t="b">
        <v>0</v>
      </c>
      <c r="P1351" t="s">
        <v>8271</v>
      </c>
      <c r="Q1351" s="6">
        <f>E1351/D1351</f>
        <v>0</v>
      </c>
      <c r="R1351" s="7" t="str">
        <f>IFERROR(E1351/N1351,"N/A")</f>
        <v>N/A</v>
      </c>
      <c r="S1351" t="str">
        <f>LEFT(P1351,SEARCH("/",P1351,1)-1)</f>
        <v>theater</v>
      </c>
      <c r="T1351" t="str">
        <f>RIGHT(P1351,(LEN(P1351)-SEARCH("/",P1351)))</f>
        <v>plays</v>
      </c>
      <c r="Y1351">
        <f t="shared" si="46"/>
        <v>8</v>
      </c>
      <c r="Z1351">
        <f t="shared" si="47"/>
        <v>13</v>
      </c>
    </row>
    <row r="1352" spans="1:26" ht="43.2" x14ac:dyDescent="0.3">
      <c r="A1352">
        <v>4029</v>
      </c>
      <c r="B1352" s="3" t="s">
        <v>4025</v>
      </c>
      <c r="C1352" s="3" t="s">
        <v>8134</v>
      </c>
      <c r="D1352">
        <v>20000</v>
      </c>
      <c r="E1352">
        <v>0</v>
      </c>
      <c r="F1352" t="s">
        <v>8221</v>
      </c>
      <c r="G1352" t="s">
        <v>8224</v>
      </c>
      <c r="H1352" t="s">
        <v>8246</v>
      </c>
      <c r="I1352">
        <v>1450053370</v>
      </c>
      <c r="J1352" s="11">
        <f>(((I1352/60)/60)/24)+DATE(1970,1,1)+(-8/24)</f>
        <v>42351.691782407412</v>
      </c>
      <c r="K1352">
        <v>1447461370</v>
      </c>
      <c r="L1352" s="11">
        <f>(((K1352/60)/60)/24)+DATE(1970,1,1)+(-8/24)</f>
        <v>42321.691782407412</v>
      </c>
      <c r="M1352" t="b">
        <v>0</v>
      </c>
      <c r="N1352">
        <v>0</v>
      </c>
      <c r="O1352" t="b">
        <v>0</v>
      </c>
      <c r="P1352" t="s">
        <v>8271</v>
      </c>
      <c r="Q1352" s="6">
        <f>E1352/D1352</f>
        <v>0</v>
      </c>
      <c r="R1352" s="7" t="str">
        <f>IFERROR(E1352/N1352,"N/A")</f>
        <v>N/A</v>
      </c>
      <c r="S1352" t="str">
        <f>LEFT(P1352,SEARCH("/",P1352,1)-1)</f>
        <v>theater</v>
      </c>
      <c r="T1352" t="str">
        <f>RIGHT(P1352,(LEN(P1352)-SEARCH("/",P1352)))</f>
        <v>plays</v>
      </c>
      <c r="Y1352">
        <f t="shared" si="46"/>
        <v>8</v>
      </c>
      <c r="Z1352">
        <f t="shared" si="47"/>
        <v>13</v>
      </c>
    </row>
    <row r="1353" spans="1:26" ht="57.6" x14ac:dyDescent="0.3">
      <c r="A1353">
        <v>4071</v>
      </c>
      <c r="B1353" s="3" t="s">
        <v>4067</v>
      </c>
      <c r="C1353" s="3" t="s">
        <v>8174</v>
      </c>
      <c r="D1353">
        <v>20000</v>
      </c>
      <c r="E1353">
        <v>0</v>
      </c>
      <c r="F1353" t="s">
        <v>8221</v>
      </c>
      <c r="G1353" t="s">
        <v>8238</v>
      </c>
      <c r="H1353" t="s">
        <v>8256</v>
      </c>
      <c r="I1353">
        <v>1482779931</v>
      </c>
      <c r="J1353" s="11">
        <f>(((I1353/60)/60)/24)+DATE(1970,1,1)+(-8/24)</f>
        <v>42730.47142361111</v>
      </c>
      <c r="K1353">
        <v>1480187931</v>
      </c>
      <c r="L1353" s="11">
        <f>(((K1353/60)/60)/24)+DATE(1970,1,1)+(-8/24)</f>
        <v>42700.47142361111</v>
      </c>
      <c r="M1353" t="b">
        <v>0</v>
      </c>
      <c r="N1353">
        <v>0</v>
      </c>
      <c r="O1353" t="b">
        <v>0</v>
      </c>
      <c r="P1353" t="s">
        <v>8271</v>
      </c>
      <c r="Q1353" s="6">
        <f>E1353/D1353</f>
        <v>0</v>
      </c>
      <c r="R1353" s="7" t="str">
        <f>IFERROR(E1353/N1353,"N/A")</f>
        <v>N/A</v>
      </c>
      <c r="S1353" t="str">
        <f>LEFT(P1353,SEARCH("/",P1353,1)-1)</f>
        <v>theater</v>
      </c>
      <c r="T1353" t="str">
        <f>RIGHT(P1353,(LEN(P1353)-SEARCH("/",P1353)))</f>
        <v>plays</v>
      </c>
      <c r="Y1353">
        <f t="shared" si="46"/>
        <v>8</v>
      </c>
      <c r="Z1353">
        <f t="shared" si="47"/>
        <v>13</v>
      </c>
    </row>
    <row r="1354" spans="1:26" ht="43.2" x14ac:dyDescent="0.3">
      <c r="A1354">
        <v>3055</v>
      </c>
      <c r="B1354" s="3" t="s">
        <v>3055</v>
      </c>
      <c r="C1354" s="3" t="s">
        <v>7165</v>
      </c>
      <c r="D1354">
        <v>20000</v>
      </c>
      <c r="E1354">
        <v>1</v>
      </c>
      <c r="F1354" t="s">
        <v>8221</v>
      </c>
      <c r="G1354" t="s">
        <v>8224</v>
      </c>
      <c r="H1354" t="s">
        <v>8246</v>
      </c>
      <c r="I1354">
        <v>1420844390</v>
      </c>
      <c r="J1354" s="11">
        <f>(((I1354/60)/60)/24)+DATE(1970,1,1)+(-8/24)</f>
        <v>42013.624884259254</v>
      </c>
      <c r="K1354">
        <v>1415660390</v>
      </c>
      <c r="L1354" s="11">
        <f>(((K1354/60)/60)/24)+DATE(1970,1,1)+(-8/24)</f>
        <v>41953.624884259254</v>
      </c>
      <c r="M1354" t="b">
        <v>0</v>
      </c>
      <c r="N1354">
        <v>1</v>
      </c>
      <c r="O1354" t="b">
        <v>0</v>
      </c>
      <c r="P1354" t="s">
        <v>8303</v>
      </c>
      <c r="Q1354" s="6">
        <f>E1354/D1354</f>
        <v>5.0000000000000002E-5</v>
      </c>
      <c r="R1354" s="7">
        <f>IFERROR(E1354/N1354,"N/A")</f>
        <v>1</v>
      </c>
      <c r="S1354" t="str">
        <f>LEFT(P1354,SEARCH("/",P1354,1)-1)</f>
        <v>theater</v>
      </c>
      <c r="T1354" t="str">
        <f>RIGHT(P1354,(LEN(P1354)-SEARCH("/",P1354)))</f>
        <v>spaces</v>
      </c>
      <c r="Y1354">
        <f t="shared" si="46"/>
        <v>8</v>
      </c>
      <c r="Z1354">
        <f t="shared" si="47"/>
        <v>14</v>
      </c>
    </row>
    <row r="1355" spans="1:26" ht="43.2" x14ac:dyDescent="0.3">
      <c r="A1355">
        <v>2416</v>
      </c>
      <c r="B1355" s="3" t="s">
        <v>2417</v>
      </c>
      <c r="C1355" s="3" t="s">
        <v>6526</v>
      </c>
      <c r="D1355">
        <v>20000</v>
      </c>
      <c r="E1355">
        <v>5</v>
      </c>
      <c r="F1355" t="s">
        <v>8221</v>
      </c>
      <c r="G1355" t="s">
        <v>8224</v>
      </c>
      <c r="H1355" t="s">
        <v>8246</v>
      </c>
      <c r="I1355">
        <v>1426345200</v>
      </c>
      <c r="J1355" s="11">
        <f>(((I1355/60)/60)/24)+DATE(1970,1,1)+(-8/24)</f>
        <v>42077.291666666664</v>
      </c>
      <c r="K1355">
        <v>1421343743</v>
      </c>
      <c r="L1355" s="11">
        <f>(((K1355/60)/60)/24)+DATE(1970,1,1)+(-8/24)</f>
        <v>42019.404432870368</v>
      </c>
      <c r="M1355" t="b">
        <v>0</v>
      </c>
      <c r="N1355">
        <v>1</v>
      </c>
      <c r="O1355" t="b">
        <v>0</v>
      </c>
      <c r="P1355" t="s">
        <v>8284</v>
      </c>
      <c r="Q1355" s="6">
        <f>E1355/D1355</f>
        <v>2.5000000000000001E-4</v>
      </c>
      <c r="R1355" s="7">
        <f>IFERROR(E1355/N1355,"N/A")</f>
        <v>5</v>
      </c>
      <c r="S1355" t="str">
        <f>LEFT(P1355,SEARCH("/",P1355,1)-1)</f>
        <v>food</v>
      </c>
      <c r="T1355" t="str">
        <f>RIGHT(P1355,(LEN(P1355)-SEARCH("/",P1355)))</f>
        <v>food trucks</v>
      </c>
      <c r="Y1355">
        <f t="shared" si="46"/>
        <v>5</v>
      </c>
      <c r="Z1355">
        <f t="shared" si="47"/>
        <v>16</v>
      </c>
    </row>
    <row r="1356" spans="1:26" ht="43.2" x14ac:dyDescent="0.3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 s="11">
        <f>(((I1356/60)/60)/24)+DATE(1970,1,1)+(-8/24)</f>
        <v>42823.647349537037</v>
      </c>
      <c r="K1356">
        <v>1488241931</v>
      </c>
      <c r="L1356" s="11">
        <f>(((K1356/60)/60)/24)+DATE(1970,1,1)+(-8/24)</f>
        <v>42793.689016203702</v>
      </c>
      <c r="M1356" t="b">
        <v>0</v>
      </c>
      <c r="N1356">
        <v>7</v>
      </c>
      <c r="O1356" t="b">
        <v>0</v>
      </c>
      <c r="P1356" t="s">
        <v>8298</v>
      </c>
      <c r="Q1356" s="6">
        <f>E1356/D1356</f>
        <v>0.08</v>
      </c>
      <c r="R1356" s="7">
        <f>IFERROR(E1356/N1356,"N/A")</f>
        <v>11.428571428571429</v>
      </c>
      <c r="S1356" t="str">
        <f>LEFT(P1356,SEARCH("/",P1356,1)-1)</f>
        <v>food</v>
      </c>
      <c r="T1356" t="str">
        <f>RIGHT(P1356,(LEN(P1356)-SEARCH("/",P1356)))</f>
        <v>small batch</v>
      </c>
      <c r="Y1356">
        <f t="shared" si="46"/>
        <v>5</v>
      </c>
      <c r="Z1356">
        <f t="shared" si="47"/>
        <v>16</v>
      </c>
    </row>
    <row r="1357" spans="1:26" ht="43.2" x14ac:dyDescent="0.3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 s="11">
        <f>(((I1357/60)/60)/24)+DATE(1970,1,1)+(-8/24)</f>
        <v>42659.833333333336</v>
      </c>
      <c r="K1357">
        <v>1473957239</v>
      </c>
      <c r="L1357" s="11">
        <f>(((K1357/60)/60)/24)+DATE(1970,1,1)+(-8/24)</f>
        <v>42628.356932870367</v>
      </c>
      <c r="M1357" t="b">
        <v>0</v>
      </c>
      <c r="N1357">
        <v>8</v>
      </c>
      <c r="O1357" t="b">
        <v>0</v>
      </c>
      <c r="P1357" t="s">
        <v>8303</v>
      </c>
      <c r="Q1357" s="6">
        <f>E1357/D1357</f>
        <v>8.0250000000000002E-2</v>
      </c>
      <c r="R1357" s="7">
        <f>IFERROR(E1357/N1357,"N/A")</f>
        <v>200.625</v>
      </c>
      <c r="S1357" t="str">
        <f>LEFT(P1357,SEARCH("/",P1357,1)-1)</f>
        <v>theater</v>
      </c>
      <c r="T1357" t="str">
        <f>RIGHT(P1357,(LEN(P1357)-SEARCH("/",P1357)))</f>
        <v>spaces</v>
      </c>
      <c r="Y1357">
        <f t="shared" si="46"/>
        <v>8</v>
      </c>
      <c r="Z1357">
        <f t="shared" si="47"/>
        <v>14</v>
      </c>
    </row>
    <row r="1358" spans="1:26" ht="28.8" x14ac:dyDescent="0.3">
      <c r="A1358">
        <v>596</v>
      </c>
      <c r="B1358" s="3" t="s">
        <v>597</v>
      </c>
      <c r="C1358" s="3" t="s">
        <v>4706</v>
      </c>
      <c r="D1358">
        <v>20000</v>
      </c>
      <c r="E1358">
        <v>6</v>
      </c>
      <c r="F1358" t="s">
        <v>8221</v>
      </c>
      <c r="G1358" t="s">
        <v>8224</v>
      </c>
      <c r="H1358" t="s">
        <v>8246</v>
      </c>
      <c r="I1358">
        <v>1478122292</v>
      </c>
      <c r="J1358" s="11">
        <f>(((I1358/60)/60)/24)+DATE(1970,1,1)+(-8/24)</f>
        <v>42676.563564814809</v>
      </c>
      <c r="K1358">
        <v>1475530292</v>
      </c>
      <c r="L1358" s="11">
        <f>(((K1358/60)/60)/24)+DATE(1970,1,1)+(-8/24)</f>
        <v>42646.563564814809</v>
      </c>
      <c r="M1358" t="b">
        <v>0</v>
      </c>
      <c r="N1358">
        <v>2</v>
      </c>
      <c r="O1358" t="b">
        <v>0</v>
      </c>
      <c r="P1358" t="s">
        <v>8272</v>
      </c>
      <c r="Q1358" s="6">
        <f>E1358/D1358</f>
        <v>2.9999999999999997E-4</v>
      </c>
      <c r="R1358" s="7">
        <f>IFERROR(E1358/N1358,"N/A")</f>
        <v>3</v>
      </c>
      <c r="S1358" t="str">
        <f>LEFT(P1358,SEARCH("/",P1358,1)-1)</f>
        <v>technology</v>
      </c>
      <c r="T1358" t="str">
        <f>RIGHT(P1358,(LEN(P1358)-SEARCH("/",P1358)))</f>
        <v>web</v>
      </c>
      <c r="Y1358">
        <f t="shared" si="46"/>
        <v>11</v>
      </c>
      <c r="Z1358">
        <f t="shared" si="47"/>
        <v>14</v>
      </c>
    </row>
    <row r="1359" spans="1:26" ht="43.2" x14ac:dyDescent="0.3">
      <c r="A1359">
        <v>2875</v>
      </c>
      <c r="B1359" s="3" t="s">
        <v>2875</v>
      </c>
      <c r="C1359" s="3" t="s">
        <v>6985</v>
      </c>
      <c r="D1359">
        <v>20000</v>
      </c>
      <c r="E1359">
        <v>7</v>
      </c>
      <c r="F1359" t="s">
        <v>8221</v>
      </c>
      <c r="G1359" t="s">
        <v>8224</v>
      </c>
      <c r="H1359" t="s">
        <v>8246</v>
      </c>
      <c r="I1359">
        <v>1462417493</v>
      </c>
      <c r="J1359" s="11">
        <f>(((I1359/60)/60)/24)+DATE(1970,1,1)+(-8/24)</f>
        <v>42494.795057870368</v>
      </c>
      <c r="K1359">
        <v>1459825493</v>
      </c>
      <c r="L1359" s="11">
        <f>(((K1359/60)/60)/24)+DATE(1970,1,1)+(-8/24)</f>
        <v>42464.795057870368</v>
      </c>
      <c r="M1359" t="b">
        <v>0</v>
      </c>
      <c r="N1359">
        <v>3</v>
      </c>
      <c r="O1359" t="b">
        <v>0</v>
      </c>
      <c r="P1359" t="s">
        <v>8271</v>
      </c>
      <c r="Q1359" s="6">
        <f>E1359/D1359</f>
        <v>3.5E-4</v>
      </c>
      <c r="R1359" s="7">
        <f>IFERROR(E1359/N1359,"N/A")</f>
        <v>2.3333333333333335</v>
      </c>
      <c r="S1359" t="str">
        <f>LEFT(P1359,SEARCH("/",P1359,1)-1)</f>
        <v>theater</v>
      </c>
      <c r="T1359" t="str">
        <f>RIGHT(P1359,(LEN(P1359)-SEARCH("/",P1359)))</f>
        <v>plays</v>
      </c>
      <c r="Y1359">
        <f t="shared" si="46"/>
        <v>8</v>
      </c>
      <c r="Z1359">
        <f t="shared" si="47"/>
        <v>13</v>
      </c>
    </row>
    <row r="1360" spans="1:26" ht="43.2" x14ac:dyDescent="0.3">
      <c r="A1360">
        <v>1867</v>
      </c>
      <c r="B1360" s="3" t="s">
        <v>1868</v>
      </c>
      <c r="C1360" s="3" t="s">
        <v>5977</v>
      </c>
      <c r="D1360">
        <v>20000</v>
      </c>
      <c r="E1360">
        <v>10</v>
      </c>
      <c r="F1360" t="s">
        <v>8221</v>
      </c>
      <c r="G1360" t="s">
        <v>8224</v>
      </c>
      <c r="H1360" t="s">
        <v>8246</v>
      </c>
      <c r="I1360">
        <v>1478383912</v>
      </c>
      <c r="J1360" s="11">
        <f>(((I1360/60)/60)/24)+DATE(1970,1,1)+(-8/24)</f>
        <v>42679.591574074067</v>
      </c>
      <c r="K1360">
        <v>1475791912</v>
      </c>
      <c r="L1360" s="11">
        <f>(((K1360/60)/60)/24)+DATE(1970,1,1)+(-8/24)</f>
        <v>42649.591574074067</v>
      </c>
      <c r="M1360" t="b">
        <v>0</v>
      </c>
      <c r="N1360">
        <v>1</v>
      </c>
      <c r="O1360" t="b">
        <v>0</v>
      </c>
      <c r="P1360" t="s">
        <v>8283</v>
      </c>
      <c r="Q1360" s="6">
        <f>E1360/D1360</f>
        <v>5.0000000000000001E-4</v>
      </c>
      <c r="R1360" s="7">
        <f>IFERROR(E1360/N1360,"N/A")</f>
        <v>10</v>
      </c>
      <c r="S1360" t="str">
        <f>LEFT(P1360,SEARCH("/",P1360,1)-1)</f>
        <v>games</v>
      </c>
      <c r="T1360" t="str">
        <f>RIGHT(P1360,(LEN(P1360)-SEARCH("/",P1360)))</f>
        <v>mobile games</v>
      </c>
      <c r="Y1360">
        <f t="shared" si="46"/>
        <v>6</v>
      </c>
      <c r="Z1360">
        <f t="shared" si="47"/>
        <v>18</v>
      </c>
    </row>
    <row r="1361" spans="1:26" ht="43.2" x14ac:dyDescent="0.3">
      <c r="A1361">
        <v>2126</v>
      </c>
      <c r="B1361" s="3" t="s">
        <v>2127</v>
      </c>
      <c r="C1361" s="3" t="s">
        <v>6236</v>
      </c>
      <c r="D1361">
        <v>20000</v>
      </c>
      <c r="E1361">
        <v>10</v>
      </c>
      <c r="F1361" t="s">
        <v>8221</v>
      </c>
      <c r="G1361" t="s">
        <v>8224</v>
      </c>
      <c r="H1361" t="s">
        <v>8246</v>
      </c>
      <c r="I1361">
        <v>1418080887</v>
      </c>
      <c r="J1361" s="11">
        <f>(((I1361/60)/60)/24)+DATE(1970,1,1)+(-8/24)</f>
        <v>41981.63989583333</v>
      </c>
      <c r="K1361">
        <v>1415488887</v>
      </c>
      <c r="L1361" s="11">
        <f>(((K1361/60)/60)/24)+DATE(1970,1,1)+(-8/24)</f>
        <v>41951.63989583333</v>
      </c>
      <c r="M1361" t="b">
        <v>0</v>
      </c>
      <c r="N1361">
        <v>2</v>
      </c>
      <c r="O1361" t="b">
        <v>0</v>
      </c>
      <c r="P1361" t="s">
        <v>8282</v>
      </c>
      <c r="Q1361" s="6">
        <f>E1361/D1361</f>
        <v>5.0000000000000001E-4</v>
      </c>
      <c r="R1361" s="7">
        <f>IFERROR(E1361/N1361,"N/A")</f>
        <v>5</v>
      </c>
      <c r="S1361" t="str">
        <f>LEFT(P1361,SEARCH("/",P1361,1)-1)</f>
        <v>games</v>
      </c>
      <c r="T1361" t="str">
        <f>RIGHT(P1361,(LEN(P1361)-SEARCH("/",P1361)))</f>
        <v>video games</v>
      </c>
      <c r="Y1361">
        <f t="shared" si="46"/>
        <v>6</v>
      </c>
      <c r="Z1361">
        <f t="shared" si="47"/>
        <v>17</v>
      </c>
    </row>
    <row r="1362" spans="1:26" ht="57.6" x14ac:dyDescent="0.3">
      <c r="A1362">
        <v>1583</v>
      </c>
      <c r="B1362" s="3" t="s">
        <v>1584</v>
      </c>
      <c r="C1362" s="3" t="s">
        <v>5693</v>
      </c>
      <c r="D1362">
        <v>20000</v>
      </c>
      <c r="E1362">
        <v>15</v>
      </c>
      <c r="F1362" t="s">
        <v>8221</v>
      </c>
      <c r="G1362" t="s">
        <v>8225</v>
      </c>
      <c r="H1362" t="s">
        <v>8247</v>
      </c>
      <c r="I1362">
        <v>1411681391</v>
      </c>
      <c r="J1362" s="11">
        <f>(((I1362/60)/60)/24)+DATE(1970,1,1)+(-8/24)</f>
        <v>41907.571655092594</v>
      </c>
      <c r="K1362">
        <v>1409089391</v>
      </c>
      <c r="L1362" s="11">
        <f>(((K1362/60)/60)/24)+DATE(1970,1,1)+(-8/24)</f>
        <v>41877.571655092594</v>
      </c>
      <c r="M1362" t="b">
        <v>0</v>
      </c>
      <c r="N1362">
        <v>1</v>
      </c>
      <c r="O1362" t="b">
        <v>0</v>
      </c>
      <c r="P1362" t="s">
        <v>8291</v>
      </c>
      <c r="Q1362" s="6">
        <f>E1362/D1362</f>
        <v>7.5000000000000002E-4</v>
      </c>
      <c r="R1362" s="7">
        <f>IFERROR(E1362/N1362,"N/A")</f>
        <v>15</v>
      </c>
      <c r="S1362" t="str">
        <f>LEFT(P1362,SEARCH("/",P1362,1)-1)</f>
        <v>photography</v>
      </c>
      <c r="T1362" t="str">
        <f>RIGHT(P1362,(LEN(P1362)-SEARCH("/",P1362)))</f>
        <v>places</v>
      </c>
      <c r="Y1362">
        <f t="shared" si="46"/>
        <v>12</v>
      </c>
      <c r="Z1362">
        <f t="shared" si="47"/>
        <v>18</v>
      </c>
    </row>
    <row r="1363" spans="1:26" ht="43.2" x14ac:dyDescent="0.3">
      <c r="A1363">
        <v>4049</v>
      </c>
      <c r="B1363" s="3" t="s">
        <v>4045</v>
      </c>
      <c r="C1363" s="3" t="s">
        <v>8153</v>
      </c>
      <c r="D1363">
        <v>20000</v>
      </c>
      <c r="E1363">
        <v>16</v>
      </c>
      <c r="F1363" t="s">
        <v>8221</v>
      </c>
      <c r="G1363" t="s">
        <v>8224</v>
      </c>
      <c r="H1363" t="s">
        <v>8246</v>
      </c>
      <c r="I1363">
        <v>1436914815</v>
      </c>
      <c r="J1363" s="11">
        <f>(((I1363/60)/60)/24)+DATE(1970,1,1)+(-8/24)</f>
        <v>42199.625173611108</v>
      </c>
      <c r="K1363">
        <v>1434322815</v>
      </c>
      <c r="L1363" s="11">
        <f>(((K1363/60)/60)/24)+DATE(1970,1,1)+(-8/24)</f>
        <v>42169.625173611108</v>
      </c>
      <c r="M1363" t="b">
        <v>0</v>
      </c>
      <c r="N1363">
        <v>1</v>
      </c>
      <c r="O1363" t="b">
        <v>0</v>
      </c>
      <c r="P1363" t="s">
        <v>8271</v>
      </c>
      <c r="Q1363" s="6">
        <f>E1363/D1363</f>
        <v>8.0000000000000004E-4</v>
      </c>
      <c r="R1363" s="7">
        <f>IFERROR(E1363/N1363,"N/A")</f>
        <v>16</v>
      </c>
      <c r="S1363" t="str">
        <f>LEFT(P1363,SEARCH("/",P1363,1)-1)</f>
        <v>theater</v>
      </c>
      <c r="T1363" t="str">
        <f>RIGHT(P1363,(LEN(P1363)-SEARCH("/",P1363)))</f>
        <v>plays</v>
      </c>
      <c r="Y1363">
        <f t="shared" si="46"/>
        <v>8</v>
      </c>
      <c r="Z1363">
        <f t="shared" si="47"/>
        <v>13</v>
      </c>
    </row>
    <row r="1364" spans="1:26" ht="43.2" x14ac:dyDescent="0.3">
      <c r="A1364">
        <v>1129</v>
      </c>
      <c r="B1364" s="3" t="s">
        <v>1130</v>
      </c>
      <c r="C1364" s="3" t="s">
        <v>5239</v>
      </c>
      <c r="D1364">
        <v>20000</v>
      </c>
      <c r="E1364">
        <v>21</v>
      </c>
      <c r="F1364" t="s">
        <v>8221</v>
      </c>
      <c r="G1364" t="s">
        <v>8224</v>
      </c>
      <c r="H1364" t="s">
        <v>8246</v>
      </c>
      <c r="I1364">
        <v>1465107693</v>
      </c>
      <c r="J1364" s="11">
        <f>(((I1364/60)/60)/24)+DATE(1970,1,1)+(-8/24)</f>
        <v>42525.931631944441</v>
      </c>
      <c r="K1364">
        <v>1462515693</v>
      </c>
      <c r="L1364" s="11">
        <f>(((K1364/60)/60)/24)+DATE(1970,1,1)+(-8/24)</f>
        <v>42495.931631944441</v>
      </c>
      <c r="M1364" t="b">
        <v>0</v>
      </c>
      <c r="N1364">
        <v>2</v>
      </c>
      <c r="O1364" t="b">
        <v>0</v>
      </c>
      <c r="P1364" t="s">
        <v>8283</v>
      </c>
      <c r="Q1364" s="6">
        <f>E1364/D1364</f>
        <v>1.0499999999999999E-3</v>
      </c>
      <c r="R1364" s="7">
        <f>IFERROR(E1364/N1364,"N/A")</f>
        <v>10.5</v>
      </c>
      <c r="S1364" t="str">
        <f>LEFT(P1364,SEARCH("/",P1364,1)-1)</f>
        <v>games</v>
      </c>
      <c r="T1364" t="str">
        <f>RIGHT(P1364,(LEN(P1364)-SEARCH("/",P1364)))</f>
        <v>mobile games</v>
      </c>
      <c r="Y1364">
        <f t="shared" si="46"/>
        <v>6</v>
      </c>
      <c r="Z1364">
        <f t="shared" si="47"/>
        <v>18</v>
      </c>
    </row>
    <row r="1365" spans="1:26" ht="43.2" x14ac:dyDescent="0.3">
      <c r="A1365">
        <v>2434</v>
      </c>
      <c r="B1365" s="3" t="s">
        <v>2435</v>
      </c>
      <c r="C1365" s="3" t="s">
        <v>6544</v>
      </c>
      <c r="D1365">
        <v>20000</v>
      </c>
      <c r="E1365">
        <v>26</v>
      </c>
      <c r="F1365" t="s">
        <v>8221</v>
      </c>
      <c r="G1365" t="s">
        <v>8224</v>
      </c>
      <c r="H1365" t="s">
        <v>8246</v>
      </c>
      <c r="I1365">
        <v>1438662474</v>
      </c>
      <c r="J1365" s="11">
        <f>(((I1365/60)/60)/24)+DATE(1970,1,1)+(-8/24)</f>
        <v>42219.852708333325</v>
      </c>
      <c r="K1365">
        <v>1435206474</v>
      </c>
      <c r="L1365" s="11">
        <f>(((K1365/60)/60)/24)+DATE(1970,1,1)+(-8/24)</f>
        <v>42179.852708333325</v>
      </c>
      <c r="M1365" t="b">
        <v>0</v>
      </c>
      <c r="N1365">
        <v>2</v>
      </c>
      <c r="O1365" t="b">
        <v>0</v>
      </c>
      <c r="P1365" t="s">
        <v>8284</v>
      </c>
      <c r="Q1365" s="6">
        <f>E1365/D1365</f>
        <v>1.2999999999999999E-3</v>
      </c>
      <c r="R1365" s="7">
        <f>IFERROR(E1365/N1365,"N/A")</f>
        <v>13</v>
      </c>
      <c r="S1365" t="str">
        <f>LEFT(P1365,SEARCH("/",P1365,1)-1)</f>
        <v>food</v>
      </c>
      <c r="T1365" t="str">
        <f>RIGHT(P1365,(LEN(P1365)-SEARCH("/",P1365)))</f>
        <v>food trucks</v>
      </c>
      <c r="Y1365">
        <f t="shared" si="46"/>
        <v>5</v>
      </c>
      <c r="Z1365">
        <f t="shared" si="47"/>
        <v>16</v>
      </c>
    </row>
    <row r="1366" spans="1:26" ht="43.2" x14ac:dyDescent="0.3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 s="11">
        <f>(((I1366/60)/60)/24)+DATE(1970,1,1)+(-8/24)</f>
        <v>42255.97996527778</v>
      </c>
      <c r="K1366">
        <v>1439191869</v>
      </c>
      <c r="L1366" s="11">
        <f>(((K1366/60)/60)/24)+DATE(1970,1,1)+(-8/24)</f>
        <v>42225.97996527778</v>
      </c>
      <c r="M1366" t="b">
        <v>1</v>
      </c>
      <c r="N1366">
        <v>535</v>
      </c>
      <c r="O1366" t="b">
        <v>0</v>
      </c>
      <c r="P1366" t="s">
        <v>8301</v>
      </c>
      <c r="Q1366" s="6">
        <f>E1366/D1366</f>
        <v>8.4172839999999999E-2</v>
      </c>
      <c r="R1366" s="7">
        <f>IFERROR(E1366/N1366,"N/A")</f>
        <v>78.666205607476627</v>
      </c>
      <c r="S1366" t="str">
        <f>LEFT(P1366,SEARCH("/",P1366,1)-1)</f>
        <v>technology</v>
      </c>
      <c r="T1366" t="str">
        <f>RIGHT(P1366,(LEN(P1366)-SEARCH("/",P1366)))</f>
        <v>space exploration</v>
      </c>
      <c r="Y1366">
        <f t="shared" si="46"/>
        <v>11</v>
      </c>
      <c r="Z1366">
        <f t="shared" si="47"/>
        <v>28</v>
      </c>
    </row>
    <row r="1367" spans="1:26" ht="43.2" x14ac:dyDescent="0.3">
      <c r="A1367">
        <v>494</v>
      </c>
      <c r="B1367" s="3" t="s">
        <v>495</v>
      </c>
      <c r="C1367" s="3" t="s">
        <v>4604</v>
      </c>
      <c r="D1367">
        <v>20000</v>
      </c>
      <c r="E1367">
        <v>31</v>
      </c>
      <c r="F1367" t="s">
        <v>8221</v>
      </c>
      <c r="G1367" t="s">
        <v>8224</v>
      </c>
      <c r="H1367" t="s">
        <v>8246</v>
      </c>
      <c r="I1367">
        <v>1404356400</v>
      </c>
      <c r="J1367" s="11">
        <f>(((I1367/60)/60)/24)+DATE(1970,1,1)+(-8/24)</f>
        <v>41822.791666666664</v>
      </c>
      <c r="K1367">
        <v>1402343765</v>
      </c>
      <c r="L1367" s="11">
        <f>(((K1367/60)/60)/24)+DATE(1970,1,1)+(-8/24)</f>
        <v>41799.49728009259</v>
      </c>
      <c r="M1367" t="b">
        <v>0</v>
      </c>
      <c r="N1367">
        <v>3</v>
      </c>
      <c r="O1367" t="b">
        <v>0</v>
      </c>
      <c r="P1367" t="s">
        <v>8270</v>
      </c>
      <c r="Q1367" s="6">
        <f>E1367/D1367</f>
        <v>1.5499999999999999E-3</v>
      </c>
      <c r="R1367" s="7">
        <f>IFERROR(E1367/N1367,"N/A")</f>
        <v>10.333333333333334</v>
      </c>
      <c r="S1367" t="str">
        <f>LEFT(P1367,SEARCH("/",P1367,1)-1)</f>
        <v>film &amp; video</v>
      </c>
      <c r="T1367" t="str">
        <f>RIGHT(P1367,(LEN(P1367)-SEARCH("/",P1367)))</f>
        <v>animation</v>
      </c>
      <c r="Y1367">
        <f t="shared" si="46"/>
        <v>13</v>
      </c>
      <c r="Z1367">
        <f t="shared" si="47"/>
        <v>22</v>
      </c>
    </row>
    <row r="1368" spans="1:26" ht="57.6" x14ac:dyDescent="0.3">
      <c r="A1368">
        <v>1486</v>
      </c>
      <c r="B1368" s="3" t="s">
        <v>1487</v>
      </c>
      <c r="C1368" s="3" t="s">
        <v>5596</v>
      </c>
      <c r="D1368">
        <v>20000</v>
      </c>
      <c r="E1368">
        <v>48</v>
      </c>
      <c r="F1368" t="s">
        <v>8221</v>
      </c>
      <c r="G1368" t="s">
        <v>8224</v>
      </c>
      <c r="H1368" t="s">
        <v>8246</v>
      </c>
      <c r="I1368">
        <v>1425009761</v>
      </c>
      <c r="J1368" s="11">
        <f>(((I1368/60)/60)/24)+DATE(1970,1,1)+(-8/24)</f>
        <v>42061.835196759253</v>
      </c>
      <c r="K1368">
        <v>1422417761</v>
      </c>
      <c r="L1368" s="11">
        <f>(((K1368/60)/60)/24)+DATE(1970,1,1)+(-8/24)</f>
        <v>42031.835196759253</v>
      </c>
      <c r="M1368" t="b">
        <v>0</v>
      </c>
      <c r="N1368">
        <v>3</v>
      </c>
      <c r="O1368" t="b">
        <v>0</v>
      </c>
      <c r="P1368" t="s">
        <v>8275</v>
      </c>
      <c r="Q1368" s="6">
        <f>E1368/D1368</f>
        <v>2.3999999999999998E-3</v>
      </c>
      <c r="R1368" s="7">
        <f>IFERROR(E1368/N1368,"N/A")</f>
        <v>16</v>
      </c>
      <c r="S1368" t="str">
        <f>LEFT(P1368,SEARCH("/",P1368,1)-1)</f>
        <v>publishing</v>
      </c>
      <c r="T1368" t="str">
        <f>RIGHT(P1368,(LEN(P1368)-SEARCH("/",P1368)))</f>
        <v>fiction</v>
      </c>
      <c r="Y1368">
        <f t="shared" si="46"/>
        <v>11</v>
      </c>
      <c r="Z1368">
        <f t="shared" si="47"/>
        <v>18</v>
      </c>
    </row>
    <row r="1369" spans="1:26" ht="43.2" x14ac:dyDescent="0.3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 s="11">
        <f>(((I1369/60)/60)/24)+DATE(1970,1,1)+(-8/24)</f>
        <v>42143.919618055552</v>
      </c>
      <c r="K1369">
        <v>1429509855</v>
      </c>
      <c r="L1369" s="11">
        <f>(((K1369/60)/60)/24)+DATE(1970,1,1)+(-8/24)</f>
        <v>42113.919618055552</v>
      </c>
      <c r="M1369" t="b">
        <v>0</v>
      </c>
      <c r="N1369">
        <v>292</v>
      </c>
      <c r="O1369" t="b">
        <v>0</v>
      </c>
      <c r="P1369" t="s">
        <v>8281</v>
      </c>
      <c r="Q1369" s="6">
        <f>E1369/D1369</f>
        <v>8.5370000000000001E-2</v>
      </c>
      <c r="R1369" s="7">
        <f>IFERROR(E1369/N1369,"N/A")</f>
        <v>29.236301369863014</v>
      </c>
      <c r="S1369" t="str">
        <f>LEFT(P1369,SEARCH("/",P1369,1)-1)</f>
        <v>journalism</v>
      </c>
      <c r="T1369" t="str">
        <f>RIGHT(P1369,(LEN(P1369)-SEARCH("/",P1369)))</f>
        <v>audio</v>
      </c>
      <c r="Y1369">
        <f t="shared" si="46"/>
        <v>11</v>
      </c>
      <c r="Z1369">
        <f t="shared" si="47"/>
        <v>16</v>
      </c>
    </row>
    <row r="1370" spans="1:26" ht="43.2" x14ac:dyDescent="0.3">
      <c r="A1370">
        <v>3086</v>
      </c>
      <c r="B1370" s="3" t="s">
        <v>3086</v>
      </c>
      <c r="C1370" s="3" t="s">
        <v>7196</v>
      </c>
      <c r="D1370">
        <v>20000</v>
      </c>
      <c r="E1370">
        <v>50</v>
      </c>
      <c r="F1370" t="s">
        <v>8221</v>
      </c>
      <c r="G1370" t="s">
        <v>8237</v>
      </c>
      <c r="H1370" t="s">
        <v>8249</v>
      </c>
      <c r="I1370">
        <v>1439827559</v>
      </c>
      <c r="J1370" s="11">
        <f>(((I1370/60)/60)/24)+DATE(1970,1,1)+(-8/24)</f>
        <v>42233.337488425925</v>
      </c>
      <c r="K1370">
        <v>1434643559</v>
      </c>
      <c r="L1370" s="11">
        <f>(((K1370/60)/60)/24)+DATE(1970,1,1)+(-8/24)</f>
        <v>42173.337488425925</v>
      </c>
      <c r="M1370" t="b">
        <v>0</v>
      </c>
      <c r="N1370">
        <v>3</v>
      </c>
      <c r="O1370" t="b">
        <v>0</v>
      </c>
      <c r="P1370" t="s">
        <v>8303</v>
      </c>
      <c r="Q1370" s="6">
        <f>E1370/D1370</f>
        <v>2.5000000000000001E-3</v>
      </c>
      <c r="R1370" s="7">
        <f>IFERROR(E1370/N1370,"N/A")</f>
        <v>16.666666666666668</v>
      </c>
      <c r="S1370" t="str">
        <f>LEFT(P1370,SEARCH("/",P1370,1)-1)</f>
        <v>theater</v>
      </c>
      <c r="T1370" t="str">
        <f>RIGHT(P1370,(LEN(P1370)-SEARCH("/",P1370)))</f>
        <v>spaces</v>
      </c>
      <c r="Y1370">
        <f t="shared" si="46"/>
        <v>8</v>
      </c>
      <c r="Z1370">
        <f t="shared" si="47"/>
        <v>14</v>
      </c>
    </row>
    <row r="1371" spans="1:26" ht="57.6" x14ac:dyDescent="0.3">
      <c r="A1371">
        <v>3083</v>
      </c>
      <c r="B1371" s="3" t="s">
        <v>3083</v>
      </c>
      <c r="C1371" s="3" t="s">
        <v>7193</v>
      </c>
      <c r="D1371">
        <v>20000</v>
      </c>
      <c r="E1371">
        <v>56</v>
      </c>
      <c r="F1371" t="s">
        <v>8221</v>
      </c>
      <c r="G1371" t="s">
        <v>8224</v>
      </c>
      <c r="H1371" t="s">
        <v>8246</v>
      </c>
      <c r="I1371">
        <v>1409547600</v>
      </c>
      <c r="J1371" s="11">
        <f>(((I1371/60)/60)/24)+DATE(1970,1,1)+(-8/24)</f>
        <v>41882.875</v>
      </c>
      <c r="K1371">
        <v>1406986278</v>
      </c>
      <c r="L1371" s="11">
        <f>(((K1371/60)/60)/24)+DATE(1970,1,1)+(-8/24)</f>
        <v>41853.230069444442</v>
      </c>
      <c r="M1371" t="b">
        <v>0</v>
      </c>
      <c r="N1371">
        <v>3</v>
      </c>
      <c r="O1371" t="b">
        <v>0</v>
      </c>
      <c r="P1371" t="s">
        <v>8303</v>
      </c>
      <c r="Q1371" s="6">
        <f>E1371/D1371</f>
        <v>2.8E-3</v>
      </c>
      <c r="R1371" s="7">
        <f>IFERROR(E1371/N1371,"N/A")</f>
        <v>18.666666666666668</v>
      </c>
      <c r="S1371" t="str">
        <f>LEFT(P1371,SEARCH("/",P1371,1)-1)</f>
        <v>theater</v>
      </c>
      <c r="T1371" t="str">
        <f>RIGHT(P1371,(LEN(P1371)-SEARCH("/",P1371)))</f>
        <v>spaces</v>
      </c>
      <c r="Y1371">
        <f t="shared" si="46"/>
        <v>8</v>
      </c>
      <c r="Z1371">
        <f t="shared" si="47"/>
        <v>14</v>
      </c>
    </row>
    <row r="1372" spans="1:26" ht="43.2" x14ac:dyDescent="0.3">
      <c r="A1372">
        <v>870</v>
      </c>
      <c r="B1372" s="3" t="s">
        <v>871</v>
      </c>
      <c r="C1372" s="3" t="s">
        <v>4980</v>
      </c>
      <c r="D1372">
        <v>20000</v>
      </c>
      <c r="E1372">
        <v>62</v>
      </c>
      <c r="F1372" t="s">
        <v>8221</v>
      </c>
      <c r="G1372" t="s">
        <v>8225</v>
      </c>
      <c r="H1372" t="s">
        <v>8247</v>
      </c>
      <c r="I1372">
        <v>1377995523</v>
      </c>
      <c r="J1372" s="11">
        <f>(((I1372/60)/60)/24)+DATE(1970,1,1)+(-8/24)</f>
        <v>41517.688923611109</v>
      </c>
      <c r="K1372">
        <v>1375403523</v>
      </c>
      <c r="L1372" s="11">
        <f>(((K1372/60)/60)/24)+DATE(1970,1,1)+(-8/24)</f>
        <v>41487.688923611109</v>
      </c>
      <c r="M1372" t="b">
        <v>0</v>
      </c>
      <c r="N1372">
        <v>5</v>
      </c>
      <c r="O1372" t="b">
        <v>0</v>
      </c>
      <c r="P1372" t="s">
        <v>8278</v>
      </c>
      <c r="Q1372" s="6">
        <f>E1372/D1372</f>
        <v>3.0999999999999999E-3</v>
      </c>
      <c r="R1372" s="7">
        <f>IFERROR(E1372/N1372,"N/A")</f>
        <v>12.4</v>
      </c>
      <c r="S1372" t="str">
        <f>LEFT(P1372,SEARCH("/",P1372,1)-1)</f>
        <v>music</v>
      </c>
      <c r="T1372" t="str">
        <f>RIGHT(P1372,(LEN(P1372)-SEARCH("/",P1372)))</f>
        <v>jazz</v>
      </c>
      <c r="Y1372">
        <f t="shared" si="46"/>
        <v>6</v>
      </c>
      <c r="Z1372">
        <f t="shared" si="47"/>
        <v>10</v>
      </c>
    </row>
    <row r="1373" spans="1:26" x14ac:dyDescent="0.3">
      <c r="A1373">
        <v>919</v>
      </c>
      <c r="B1373" s="3" t="s">
        <v>920</v>
      </c>
      <c r="C1373" s="3" t="s">
        <v>5029</v>
      </c>
      <c r="D1373">
        <v>20000</v>
      </c>
      <c r="E1373">
        <v>100</v>
      </c>
      <c r="F1373" t="s">
        <v>8221</v>
      </c>
      <c r="G1373" t="s">
        <v>8224</v>
      </c>
      <c r="H1373" t="s">
        <v>8246</v>
      </c>
      <c r="I1373">
        <v>1355930645</v>
      </c>
      <c r="J1373" s="11">
        <f>(((I1373/60)/60)/24)+DATE(1970,1,1)+(-8/24)</f>
        <v>41262.308391203704</v>
      </c>
      <c r="K1373">
        <v>1352906645</v>
      </c>
      <c r="L1373" s="11">
        <f>(((K1373/60)/60)/24)+DATE(1970,1,1)+(-8/24)</f>
        <v>41227.308391203704</v>
      </c>
      <c r="M1373" t="b">
        <v>0</v>
      </c>
      <c r="N1373">
        <v>1</v>
      </c>
      <c r="O1373" t="b">
        <v>0</v>
      </c>
      <c r="P1373" t="s">
        <v>8278</v>
      </c>
      <c r="Q1373" s="6">
        <f>E1373/D1373</f>
        <v>5.0000000000000001E-3</v>
      </c>
      <c r="R1373" s="7">
        <f>IFERROR(E1373/N1373,"N/A")</f>
        <v>100</v>
      </c>
      <c r="S1373" t="str">
        <f>LEFT(P1373,SEARCH("/",P1373,1)-1)</f>
        <v>music</v>
      </c>
      <c r="T1373" t="str">
        <f>RIGHT(P1373,(LEN(P1373)-SEARCH("/",P1373)))</f>
        <v>jazz</v>
      </c>
      <c r="Y1373">
        <f t="shared" si="46"/>
        <v>6</v>
      </c>
      <c r="Z1373">
        <f t="shared" si="47"/>
        <v>10</v>
      </c>
    </row>
    <row r="1374" spans="1:26" ht="28.8" x14ac:dyDescent="0.3">
      <c r="A1374">
        <v>1916</v>
      </c>
      <c r="B1374" s="3" t="s">
        <v>1917</v>
      </c>
      <c r="C1374" s="3" t="s">
        <v>6026</v>
      </c>
      <c r="D1374">
        <v>20000</v>
      </c>
      <c r="E1374">
        <v>102</v>
      </c>
      <c r="F1374" t="s">
        <v>8221</v>
      </c>
      <c r="G1374" t="s">
        <v>8224</v>
      </c>
      <c r="H1374" t="s">
        <v>8246</v>
      </c>
      <c r="I1374">
        <v>1478542375</v>
      </c>
      <c r="J1374" s="11">
        <f>(((I1374/60)/60)/24)+DATE(1970,1,1)+(-8/24)</f>
        <v>42681.425636574073</v>
      </c>
      <c r="K1374">
        <v>1476378775</v>
      </c>
      <c r="L1374" s="11">
        <f>(((K1374/60)/60)/24)+DATE(1970,1,1)+(-8/24)</f>
        <v>42656.383969907409</v>
      </c>
      <c r="M1374" t="b">
        <v>0</v>
      </c>
      <c r="N1374">
        <v>6</v>
      </c>
      <c r="O1374" t="b">
        <v>0</v>
      </c>
      <c r="P1374" t="s">
        <v>8294</v>
      </c>
      <c r="Q1374" s="6">
        <f>E1374/D1374</f>
        <v>5.1000000000000004E-3</v>
      </c>
      <c r="R1374" s="7">
        <f>IFERROR(E1374/N1374,"N/A")</f>
        <v>17</v>
      </c>
      <c r="S1374" t="str">
        <f>LEFT(P1374,SEARCH("/",P1374,1)-1)</f>
        <v>technology</v>
      </c>
      <c r="T1374" t="str">
        <f>RIGHT(P1374,(LEN(P1374)-SEARCH("/",P1374)))</f>
        <v>gadgets</v>
      </c>
      <c r="Y1374">
        <f t="shared" si="46"/>
        <v>11</v>
      </c>
      <c r="Z1374">
        <f t="shared" si="47"/>
        <v>18</v>
      </c>
    </row>
    <row r="1375" spans="1:26" ht="43.2" x14ac:dyDescent="0.3">
      <c r="A1375">
        <v>3087</v>
      </c>
      <c r="B1375" s="3" t="s">
        <v>3087</v>
      </c>
      <c r="C1375" s="3" t="s">
        <v>7197</v>
      </c>
      <c r="D1375">
        <v>20000</v>
      </c>
      <c r="E1375">
        <v>125</v>
      </c>
      <c r="F1375" t="s">
        <v>8221</v>
      </c>
      <c r="G1375" t="s">
        <v>8224</v>
      </c>
      <c r="H1375" t="s">
        <v>8246</v>
      </c>
      <c r="I1375">
        <v>1482294990</v>
      </c>
      <c r="J1375" s="11">
        <f>(((I1375/60)/60)/24)+DATE(1970,1,1)+(-8/24)</f>
        <v>42724.858680555553</v>
      </c>
      <c r="K1375">
        <v>1477107390</v>
      </c>
      <c r="L1375" s="11">
        <f>(((K1375/60)/60)/24)+DATE(1970,1,1)+(-8/24)</f>
        <v>42664.817013888889</v>
      </c>
      <c r="M1375" t="b">
        <v>0</v>
      </c>
      <c r="N1375">
        <v>2</v>
      </c>
      <c r="O1375" t="b">
        <v>0</v>
      </c>
      <c r="P1375" t="s">
        <v>8303</v>
      </c>
      <c r="Q1375" s="6">
        <f>E1375/D1375</f>
        <v>6.2500000000000003E-3</v>
      </c>
      <c r="R1375" s="7">
        <f>IFERROR(E1375/N1375,"N/A")</f>
        <v>62.5</v>
      </c>
      <c r="S1375" t="str">
        <f>LEFT(P1375,SEARCH("/",P1375,1)-1)</f>
        <v>theater</v>
      </c>
      <c r="T1375" t="str">
        <f>RIGHT(P1375,(LEN(P1375)-SEARCH("/",P1375)))</f>
        <v>spaces</v>
      </c>
      <c r="Y1375">
        <f t="shared" si="46"/>
        <v>8</v>
      </c>
      <c r="Z1375">
        <f t="shared" si="47"/>
        <v>14</v>
      </c>
    </row>
    <row r="1376" spans="1:26" ht="43.2" x14ac:dyDescent="0.3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 s="11">
        <f>(((I1376/60)/60)/24)+DATE(1970,1,1)+(-8/24)</f>
        <v>42485.954861111109</v>
      </c>
      <c r="K1376">
        <v>1458665146</v>
      </c>
      <c r="L1376" s="11">
        <f>(((K1376/60)/60)/24)+DATE(1970,1,1)+(-8/24)</f>
        <v>42451.365115740737</v>
      </c>
      <c r="M1376" t="b">
        <v>0</v>
      </c>
      <c r="N1376">
        <v>44</v>
      </c>
      <c r="O1376" t="b">
        <v>0</v>
      </c>
      <c r="P1376" t="s">
        <v>8273</v>
      </c>
      <c r="Q1376" s="6">
        <f>E1376/D1376</f>
        <v>8.8800000000000004E-2</v>
      </c>
      <c r="R1376" s="7">
        <f>IFERROR(E1376/N1376,"N/A")</f>
        <v>30.272727272727273</v>
      </c>
      <c r="S1376" t="str">
        <f>LEFT(P1376,SEARCH("/",P1376,1)-1)</f>
        <v>technology</v>
      </c>
      <c r="T1376" t="str">
        <f>RIGHT(P1376,(LEN(P1376)-SEARCH("/",P1376)))</f>
        <v>wearables</v>
      </c>
      <c r="Y1376">
        <f t="shared" si="46"/>
        <v>11</v>
      </c>
      <c r="Z1376">
        <f t="shared" si="47"/>
        <v>20</v>
      </c>
    </row>
    <row r="1377" spans="1:26" ht="43.2" x14ac:dyDescent="0.3">
      <c r="A1377">
        <v>423</v>
      </c>
      <c r="B1377" s="3" t="s">
        <v>424</v>
      </c>
      <c r="C1377" s="3" t="s">
        <v>4533</v>
      </c>
      <c r="D1377">
        <v>20000</v>
      </c>
      <c r="E1377">
        <v>153</v>
      </c>
      <c r="F1377" t="s">
        <v>8221</v>
      </c>
      <c r="G1377" t="s">
        <v>8224</v>
      </c>
      <c r="H1377" t="s">
        <v>8246</v>
      </c>
      <c r="I1377">
        <v>1370470430</v>
      </c>
      <c r="J1377" s="11">
        <f>(((I1377/60)/60)/24)+DATE(1970,1,1)+(-8/24)</f>
        <v>41430.592939814815</v>
      </c>
      <c r="K1377">
        <v>1367878430</v>
      </c>
      <c r="L1377" s="11">
        <f>(((K1377/60)/60)/24)+DATE(1970,1,1)+(-8/24)</f>
        <v>41400.592939814815</v>
      </c>
      <c r="M1377" t="b">
        <v>0</v>
      </c>
      <c r="N1377">
        <v>13</v>
      </c>
      <c r="O1377" t="b">
        <v>0</v>
      </c>
      <c r="P1377" t="s">
        <v>8270</v>
      </c>
      <c r="Q1377" s="6">
        <f>E1377/D1377</f>
        <v>7.6499999999999997E-3</v>
      </c>
      <c r="R1377" s="7">
        <f>IFERROR(E1377/N1377,"N/A")</f>
        <v>11.76923076923077</v>
      </c>
      <c r="S1377" t="str">
        <f>LEFT(P1377,SEARCH("/",P1377,1)-1)</f>
        <v>film &amp; video</v>
      </c>
      <c r="T1377" t="str">
        <f>RIGHT(P1377,(LEN(P1377)-SEARCH("/",P1377)))</f>
        <v>animation</v>
      </c>
      <c r="Y1377">
        <f t="shared" si="46"/>
        <v>13</v>
      </c>
      <c r="Z1377">
        <f t="shared" si="47"/>
        <v>22</v>
      </c>
    </row>
    <row r="1378" spans="1:26" ht="57.6" x14ac:dyDescent="0.3">
      <c r="A1378">
        <v>2869</v>
      </c>
      <c r="B1378" s="3" t="s">
        <v>2869</v>
      </c>
      <c r="C1378" s="3" t="s">
        <v>6979</v>
      </c>
      <c r="D1378">
        <v>20000</v>
      </c>
      <c r="E1378">
        <v>177</v>
      </c>
      <c r="F1378" t="s">
        <v>8221</v>
      </c>
      <c r="G1378" t="s">
        <v>8224</v>
      </c>
      <c r="H1378" t="s">
        <v>8246</v>
      </c>
      <c r="I1378">
        <v>1468937681</v>
      </c>
      <c r="J1378" s="11">
        <f>(((I1378/60)/60)/24)+DATE(1970,1,1)+(-8/24)</f>
        <v>42570.260196759256</v>
      </c>
      <c r="K1378">
        <v>1466345681</v>
      </c>
      <c r="L1378" s="11">
        <f>(((K1378/60)/60)/24)+DATE(1970,1,1)+(-8/24)</f>
        <v>42540.260196759256</v>
      </c>
      <c r="M1378" t="b">
        <v>0</v>
      </c>
      <c r="N1378">
        <v>5</v>
      </c>
      <c r="O1378" t="b">
        <v>0</v>
      </c>
      <c r="P1378" t="s">
        <v>8271</v>
      </c>
      <c r="Q1378" s="6">
        <f>E1378/D1378</f>
        <v>8.8500000000000002E-3</v>
      </c>
      <c r="R1378" s="7">
        <f>IFERROR(E1378/N1378,"N/A")</f>
        <v>35.4</v>
      </c>
      <c r="S1378" t="str">
        <f>LEFT(P1378,SEARCH("/",P1378,1)-1)</f>
        <v>theater</v>
      </c>
      <c r="T1378" t="str">
        <f>RIGHT(P1378,(LEN(P1378)-SEARCH("/",P1378)))</f>
        <v>plays</v>
      </c>
      <c r="Y1378">
        <f t="shared" si="46"/>
        <v>8</v>
      </c>
      <c r="Z1378">
        <f t="shared" si="47"/>
        <v>13</v>
      </c>
    </row>
    <row r="1379" spans="1:26" ht="43.2" x14ac:dyDescent="0.3">
      <c r="A1379">
        <v>1872</v>
      </c>
      <c r="B1379" s="3" t="s">
        <v>1873</v>
      </c>
      <c r="C1379" s="3" t="s">
        <v>5982</v>
      </c>
      <c r="D1379">
        <v>20000</v>
      </c>
      <c r="E1379">
        <v>212</v>
      </c>
      <c r="F1379" t="s">
        <v>8221</v>
      </c>
      <c r="G1379" t="s">
        <v>8224</v>
      </c>
      <c r="H1379" t="s">
        <v>8246</v>
      </c>
      <c r="I1379">
        <v>1435633602</v>
      </c>
      <c r="J1379" s="11">
        <f>(((I1379/60)/60)/24)+DATE(1970,1,1)+(-8/24)</f>
        <v>42184.796319444438</v>
      </c>
      <c r="K1379">
        <v>1433041602</v>
      </c>
      <c r="L1379" s="11">
        <f>(((K1379/60)/60)/24)+DATE(1970,1,1)+(-8/24)</f>
        <v>42154.796319444438</v>
      </c>
      <c r="M1379" t="b">
        <v>0</v>
      </c>
      <c r="N1379">
        <v>13</v>
      </c>
      <c r="O1379" t="b">
        <v>0</v>
      </c>
      <c r="P1379" t="s">
        <v>8283</v>
      </c>
      <c r="Q1379" s="6">
        <f>E1379/D1379</f>
        <v>1.06E-2</v>
      </c>
      <c r="R1379" s="7">
        <f>IFERROR(E1379/N1379,"N/A")</f>
        <v>16.307692307692307</v>
      </c>
      <c r="S1379" t="str">
        <f>LEFT(P1379,SEARCH("/",P1379,1)-1)</f>
        <v>games</v>
      </c>
      <c r="T1379" t="str">
        <f>RIGHT(P1379,(LEN(P1379)-SEARCH("/",P1379)))</f>
        <v>mobile games</v>
      </c>
      <c r="Y1379">
        <f t="shared" si="46"/>
        <v>6</v>
      </c>
      <c r="Z1379">
        <f t="shared" si="47"/>
        <v>18</v>
      </c>
    </row>
    <row r="1380" spans="1:26" ht="57.6" x14ac:dyDescent="0.3">
      <c r="A1380">
        <v>502</v>
      </c>
      <c r="B1380" s="3" t="s">
        <v>503</v>
      </c>
      <c r="C1380" s="3" t="s">
        <v>4612</v>
      </c>
      <c r="D1380">
        <v>20000</v>
      </c>
      <c r="E1380">
        <v>230</v>
      </c>
      <c r="F1380" t="s">
        <v>8221</v>
      </c>
      <c r="G1380" t="s">
        <v>8224</v>
      </c>
      <c r="H1380" t="s">
        <v>8246</v>
      </c>
      <c r="I1380">
        <v>1332073025</v>
      </c>
      <c r="J1380" s="11">
        <f>(((I1380/60)/60)/24)+DATE(1970,1,1)+(-8/24)</f>
        <v>40986.178530092591</v>
      </c>
      <c r="K1380">
        <v>1329484625</v>
      </c>
      <c r="L1380" s="11">
        <f>(((K1380/60)/60)/24)+DATE(1970,1,1)+(-8/24)</f>
        <v>40956.220196759255</v>
      </c>
      <c r="M1380" t="b">
        <v>0</v>
      </c>
      <c r="N1380">
        <v>4</v>
      </c>
      <c r="O1380" t="b">
        <v>0</v>
      </c>
      <c r="P1380" t="s">
        <v>8270</v>
      </c>
      <c r="Q1380" s="6">
        <f>E1380/D1380</f>
        <v>1.15E-2</v>
      </c>
      <c r="R1380" s="7">
        <f>IFERROR(E1380/N1380,"N/A")</f>
        <v>57.5</v>
      </c>
      <c r="S1380" t="str">
        <f>LEFT(P1380,SEARCH("/",P1380,1)-1)</f>
        <v>film &amp; video</v>
      </c>
      <c r="T1380" t="str">
        <f>RIGHT(P1380,(LEN(P1380)-SEARCH("/",P1380)))</f>
        <v>animation</v>
      </c>
      <c r="Y1380">
        <f t="shared" si="46"/>
        <v>13</v>
      </c>
      <c r="Z1380">
        <f t="shared" si="47"/>
        <v>22</v>
      </c>
    </row>
    <row r="1381" spans="1:26" ht="43.2" x14ac:dyDescent="0.3">
      <c r="A1381">
        <v>949</v>
      </c>
      <c r="B1381" s="3" t="s">
        <v>950</v>
      </c>
      <c r="C1381" s="3" t="s">
        <v>5059</v>
      </c>
      <c r="D1381">
        <v>20000</v>
      </c>
      <c r="E1381">
        <v>273</v>
      </c>
      <c r="F1381" t="s">
        <v>8221</v>
      </c>
      <c r="G1381" t="s">
        <v>8236</v>
      </c>
      <c r="H1381" t="s">
        <v>8249</v>
      </c>
      <c r="I1381">
        <v>1456016576</v>
      </c>
      <c r="J1381" s="11">
        <f>(((I1381/60)/60)/24)+DATE(1970,1,1)+(-8/24)</f>
        <v>42420.710370370369</v>
      </c>
      <c r="K1381">
        <v>1450832576</v>
      </c>
      <c r="L1381" s="11">
        <f>(((K1381/60)/60)/24)+DATE(1970,1,1)+(-8/24)</f>
        <v>42360.710370370369</v>
      </c>
      <c r="M1381" t="b">
        <v>0</v>
      </c>
      <c r="N1381">
        <v>7</v>
      </c>
      <c r="O1381" t="b">
        <v>0</v>
      </c>
      <c r="P1381" t="s">
        <v>8273</v>
      </c>
      <c r="Q1381" s="6">
        <f>E1381/D1381</f>
        <v>1.3650000000000001E-2</v>
      </c>
      <c r="R1381" s="7">
        <f>IFERROR(E1381/N1381,"N/A")</f>
        <v>39</v>
      </c>
      <c r="S1381" t="str">
        <f>LEFT(P1381,SEARCH("/",P1381,1)-1)</f>
        <v>technology</v>
      </c>
      <c r="T1381" t="str">
        <f>RIGHT(P1381,(LEN(P1381)-SEARCH("/",P1381)))</f>
        <v>wearables</v>
      </c>
      <c r="Y1381">
        <f t="shared" si="46"/>
        <v>11</v>
      </c>
      <c r="Z1381">
        <f t="shared" si="47"/>
        <v>20</v>
      </c>
    </row>
    <row r="1382" spans="1:26" ht="43.2" x14ac:dyDescent="0.3">
      <c r="A1382">
        <v>973</v>
      </c>
      <c r="B1382" s="3" t="s">
        <v>974</v>
      </c>
      <c r="C1382" s="3" t="s">
        <v>5083</v>
      </c>
      <c r="D1382">
        <v>20000</v>
      </c>
      <c r="E1382">
        <v>411</v>
      </c>
      <c r="F1382" t="s">
        <v>8221</v>
      </c>
      <c r="G1382" t="s">
        <v>8224</v>
      </c>
      <c r="H1382" t="s">
        <v>8246</v>
      </c>
      <c r="I1382">
        <v>1447032093</v>
      </c>
      <c r="J1382" s="11">
        <f>(((I1382/60)/60)/24)+DATE(1970,1,1)+(-8/24)</f>
        <v>42316.723298611112</v>
      </c>
      <c r="K1382">
        <v>1441844493</v>
      </c>
      <c r="L1382" s="11">
        <f>(((K1382/60)/60)/24)+DATE(1970,1,1)+(-8/24)</f>
        <v>42256.681631944441</v>
      </c>
      <c r="M1382" t="b">
        <v>0</v>
      </c>
      <c r="N1382">
        <v>8</v>
      </c>
      <c r="O1382" t="b">
        <v>0</v>
      </c>
      <c r="P1382" t="s">
        <v>8273</v>
      </c>
      <c r="Q1382" s="6">
        <f>E1382/D1382</f>
        <v>2.0549999999999999E-2</v>
      </c>
      <c r="R1382" s="7">
        <f>IFERROR(E1382/N1382,"N/A")</f>
        <v>51.375</v>
      </c>
      <c r="S1382" t="str">
        <f>LEFT(P1382,SEARCH("/",P1382,1)-1)</f>
        <v>technology</v>
      </c>
      <c r="T1382" t="str">
        <f>RIGHT(P1382,(LEN(P1382)-SEARCH("/",P1382)))</f>
        <v>wearables</v>
      </c>
      <c r="Y1382">
        <f t="shared" si="46"/>
        <v>11</v>
      </c>
      <c r="Z1382">
        <f t="shared" si="47"/>
        <v>20</v>
      </c>
    </row>
    <row r="1383" spans="1:26" ht="43.2" x14ac:dyDescent="0.3">
      <c r="A1383">
        <v>3929</v>
      </c>
      <c r="B1383" s="3" t="s">
        <v>3926</v>
      </c>
      <c r="C1383" s="3" t="s">
        <v>8037</v>
      </c>
      <c r="D1383">
        <v>20000</v>
      </c>
      <c r="E1383">
        <v>453</v>
      </c>
      <c r="F1383" t="s">
        <v>8221</v>
      </c>
      <c r="G1383" t="s">
        <v>8224</v>
      </c>
      <c r="H1383" t="s">
        <v>8246</v>
      </c>
      <c r="I1383">
        <v>1474228265</v>
      </c>
      <c r="J1383" s="11">
        <f>(((I1383/60)/60)/24)+DATE(1970,1,1)+(-8/24)</f>
        <v>42631.493807870364</v>
      </c>
      <c r="K1383">
        <v>1471636265</v>
      </c>
      <c r="L1383" s="11">
        <f>(((K1383/60)/60)/24)+DATE(1970,1,1)+(-8/24)</f>
        <v>42601.493807870364</v>
      </c>
      <c r="M1383" t="b">
        <v>0</v>
      </c>
      <c r="N1383">
        <v>14</v>
      </c>
      <c r="O1383" t="b">
        <v>0</v>
      </c>
      <c r="P1383" t="s">
        <v>8271</v>
      </c>
      <c r="Q1383" s="6">
        <f>E1383/D1383</f>
        <v>2.265E-2</v>
      </c>
      <c r="R1383" s="7">
        <f>IFERROR(E1383/N1383,"N/A")</f>
        <v>32.357142857142854</v>
      </c>
      <c r="S1383" t="str">
        <f>LEFT(P1383,SEARCH("/",P1383,1)-1)</f>
        <v>theater</v>
      </c>
      <c r="T1383" t="str">
        <f>RIGHT(P1383,(LEN(P1383)-SEARCH("/",P1383)))</f>
        <v>plays</v>
      </c>
      <c r="Y1383">
        <f t="shared" si="46"/>
        <v>8</v>
      </c>
      <c r="Z1383">
        <f t="shared" si="47"/>
        <v>13</v>
      </c>
    </row>
    <row r="1384" spans="1:26" ht="43.2" x14ac:dyDescent="0.3">
      <c r="A1384">
        <v>4062</v>
      </c>
      <c r="B1384" s="3" t="s">
        <v>4058</v>
      </c>
      <c r="C1384" s="3" t="s">
        <v>8166</v>
      </c>
      <c r="D1384">
        <v>20000</v>
      </c>
      <c r="E1384">
        <v>490</v>
      </c>
      <c r="F1384" t="s">
        <v>8221</v>
      </c>
      <c r="G1384" t="s">
        <v>8224</v>
      </c>
      <c r="H1384" t="s">
        <v>8246</v>
      </c>
      <c r="I1384">
        <v>1467481468</v>
      </c>
      <c r="J1384" s="11">
        <f>(((I1384/60)/60)/24)+DATE(1970,1,1)+(-8/24)</f>
        <v>42553.405879629623</v>
      </c>
      <c r="K1384">
        <v>1464889468</v>
      </c>
      <c r="L1384" s="11">
        <f>(((K1384/60)/60)/24)+DATE(1970,1,1)+(-8/24)</f>
        <v>42523.405879629623</v>
      </c>
      <c r="M1384" t="b">
        <v>0</v>
      </c>
      <c r="N1384">
        <v>3</v>
      </c>
      <c r="O1384" t="b">
        <v>0</v>
      </c>
      <c r="P1384" t="s">
        <v>8271</v>
      </c>
      <c r="Q1384" s="6">
        <f>E1384/D1384</f>
        <v>2.4500000000000001E-2</v>
      </c>
      <c r="R1384" s="7">
        <f>IFERROR(E1384/N1384,"N/A")</f>
        <v>163.33333333333334</v>
      </c>
      <c r="S1384" t="str">
        <f>LEFT(P1384,SEARCH("/",P1384,1)-1)</f>
        <v>theater</v>
      </c>
      <c r="T1384" t="str">
        <f>RIGHT(P1384,(LEN(P1384)-SEARCH("/",P1384)))</f>
        <v>plays</v>
      </c>
      <c r="Y1384">
        <f t="shared" si="46"/>
        <v>8</v>
      </c>
      <c r="Z1384">
        <f t="shared" si="47"/>
        <v>13</v>
      </c>
    </row>
    <row r="1385" spans="1:26" ht="43.2" x14ac:dyDescent="0.3">
      <c r="A1385">
        <v>1175</v>
      </c>
      <c r="B1385" s="3" t="s">
        <v>1176</v>
      </c>
      <c r="C1385" s="3" t="s">
        <v>5285</v>
      </c>
      <c r="D1385">
        <v>20000</v>
      </c>
      <c r="E1385">
        <v>585</v>
      </c>
      <c r="F1385" t="s">
        <v>8221</v>
      </c>
      <c r="G1385" t="s">
        <v>8224</v>
      </c>
      <c r="H1385" t="s">
        <v>8246</v>
      </c>
      <c r="I1385">
        <v>1436981339</v>
      </c>
      <c r="J1385" s="11">
        <f>(((I1385/60)/60)/24)+DATE(1970,1,1)+(-8/24)</f>
        <v>42200.395127314812</v>
      </c>
      <c r="K1385">
        <v>1434389339</v>
      </c>
      <c r="L1385" s="11">
        <f>(((K1385/60)/60)/24)+DATE(1970,1,1)+(-8/24)</f>
        <v>42170.395127314812</v>
      </c>
      <c r="M1385" t="b">
        <v>0</v>
      </c>
      <c r="N1385">
        <v>9</v>
      </c>
      <c r="O1385" t="b">
        <v>0</v>
      </c>
      <c r="P1385" t="s">
        <v>8284</v>
      </c>
      <c r="Q1385" s="6">
        <f>E1385/D1385</f>
        <v>2.9250000000000002E-2</v>
      </c>
      <c r="R1385" s="7">
        <f>IFERROR(E1385/N1385,"N/A")</f>
        <v>65</v>
      </c>
      <c r="S1385" t="str">
        <f>LEFT(P1385,SEARCH("/",P1385,1)-1)</f>
        <v>food</v>
      </c>
      <c r="T1385" t="str">
        <f>RIGHT(P1385,(LEN(P1385)-SEARCH("/",P1385)))</f>
        <v>food trucks</v>
      </c>
      <c r="Y1385">
        <f t="shared" si="46"/>
        <v>5</v>
      </c>
      <c r="Z1385">
        <f t="shared" si="47"/>
        <v>16</v>
      </c>
    </row>
    <row r="1386" spans="1:26" ht="43.2" x14ac:dyDescent="0.3">
      <c r="A1386">
        <v>1806</v>
      </c>
      <c r="B1386" s="3" t="s">
        <v>1807</v>
      </c>
      <c r="C1386" s="3" t="s">
        <v>5916</v>
      </c>
      <c r="D1386">
        <v>20000</v>
      </c>
      <c r="E1386">
        <v>591</v>
      </c>
      <c r="F1386" t="s">
        <v>8221</v>
      </c>
      <c r="G1386" t="s">
        <v>8225</v>
      </c>
      <c r="H1386" t="s">
        <v>8247</v>
      </c>
      <c r="I1386">
        <v>1412090349</v>
      </c>
      <c r="J1386" s="11">
        <f>(((I1386/60)/60)/24)+DATE(1970,1,1)+(-8/24)</f>
        <v>41912.304965277777</v>
      </c>
      <c r="K1386">
        <v>1409066349</v>
      </c>
      <c r="L1386" s="11">
        <f>(((K1386/60)/60)/24)+DATE(1970,1,1)+(-8/24)</f>
        <v>41877.304965277777</v>
      </c>
      <c r="M1386" t="b">
        <v>1</v>
      </c>
      <c r="N1386">
        <v>8</v>
      </c>
      <c r="O1386" t="b">
        <v>0</v>
      </c>
      <c r="P1386" t="s">
        <v>8285</v>
      </c>
      <c r="Q1386" s="6">
        <f>E1386/D1386</f>
        <v>2.955E-2</v>
      </c>
      <c r="R1386" s="7">
        <f>IFERROR(E1386/N1386,"N/A")</f>
        <v>73.875</v>
      </c>
      <c r="S1386" t="str">
        <f>LEFT(P1386,SEARCH("/",P1386,1)-1)</f>
        <v>photography</v>
      </c>
      <c r="T1386" t="str">
        <f>RIGHT(P1386,(LEN(P1386)-SEARCH("/",P1386)))</f>
        <v>photobooks</v>
      </c>
      <c r="Y1386">
        <f t="shared" si="46"/>
        <v>12</v>
      </c>
      <c r="Z1386">
        <f t="shared" si="47"/>
        <v>22</v>
      </c>
    </row>
    <row r="1387" spans="1:26" ht="43.2" x14ac:dyDescent="0.3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 s="11">
        <f>(((I1387/60)/60)/24)+DATE(1970,1,1)+(-8/24)</f>
        <v>42834.499999999993</v>
      </c>
      <c r="K1387">
        <v>1489097112</v>
      </c>
      <c r="L1387" s="11">
        <f>(((K1387/60)/60)/24)+DATE(1970,1,1)+(-8/24)</f>
        <v>42803.586944444447</v>
      </c>
      <c r="M1387" t="b">
        <v>0</v>
      </c>
      <c r="N1387">
        <v>8</v>
      </c>
      <c r="O1387" t="b">
        <v>0</v>
      </c>
      <c r="P1387" t="s">
        <v>8293</v>
      </c>
      <c r="Q1387" s="6">
        <f>E1387/D1387</f>
        <v>9.3333333333333338E-2</v>
      </c>
      <c r="R1387" s="7">
        <f>IFERROR(E1387/N1387,"N/A")</f>
        <v>35</v>
      </c>
      <c r="S1387" t="str">
        <f>LEFT(P1387,SEARCH("/",P1387,1)-1)</f>
        <v>music</v>
      </c>
      <c r="T1387" t="str">
        <f>RIGHT(P1387,(LEN(P1387)-SEARCH("/",P1387)))</f>
        <v>faith</v>
      </c>
      <c r="Y1387">
        <f t="shared" si="46"/>
        <v>6</v>
      </c>
      <c r="Z1387">
        <f t="shared" si="47"/>
        <v>11</v>
      </c>
    </row>
    <row r="1388" spans="1:26" ht="43.2" x14ac:dyDescent="0.3">
      <c r="A1388">
        <v>1438</v>
      </c>
      <c r="B1388" s="3" t="s">
        <v>1439</v>
      </c>
      <c r="C1388" s="3" t="s">
        <v>5548</v>
      </c>
      <c r="D1388">
        <v>20000</v>
      </c>
      <c r="E1388">
        <v>600</v>
      </c>
      <c r="F1388" t="s">
        <v>8221</v>
      </c>
      <c r="G1388" t="s">
        <v>8232</v>
      </c>
      <c r="H1388" t="s">
        <v>8253</v>
      </c>
      <c r="I1388">
        <v>1461765300</v>
      </c>
      <c r="J1388" s="11">
        <f>(((I1388/60)/60)/24)+DATE(1970,1,1)+(-8/24)</f>
        <v>42487.246527777774</v>
      </c>
      <c r="K1388">
        <v>1459198499</v>
      </c>
      <c r="L1388" s="11">
        <f>(((K1388/60)/60)/24)+DATE(1970,1,1)+(-8/24)</f>
        <v>42457.538182870368</v>
      </c>
      <c r="M1388" t="b">
        <v>0</v>
      </c>
      <c r="N1388">
        <v>8</v>
      </c>
      <c r="O1388" t="b">
        <v>0</v>
      </c>
      <c r="P1388" t="s">
        <v>8287</v>
      </c>
      <c r="Q1388" s="6">
        <f>E1388/D1388</f>
        <v>0.03</v>
      </c>
      <c r="R1388" s="7">
        <f>IFERROR(E1388/N1388,"N/A")</f>
        <v>75</v>
      </c>
      <c r="S1388" t="str">
        <f>LEFT(P1388,SEARCH("/",P1388,1)-1)</f>
        <v>publishing</v>
      </c>
      <c r="T1388" t="str">
        <f>RIGHT(P1388,(LEN(P1388)-SEARCH("/",P1388)))</f>
        <v>translations</v>
      </c>
      <c r="Y1388">
        <f t="shared" si="46"/>
        <v>11</v>
      </c>
      <c r="Z1388">
        <f t="shared" si="47"/>
        <v>23</v>
      </c>
    </row>
    <row r="1389" spans="1:26" ht="43.2" x14ac:dyDescent="0.3">
      <c r="A1389">
        <v>507</v>
      </c>
      <c r="B1389" s="3" t="s">
        <v>508</v>
      </c>
      <c r="C1389" s="3" t="s">
        <v>4617</v>
      </c>
      <c r="D1389">
        <v>20000</v>
      </c>
      <c r="E1389">
        <v>640</v>
      </c>
      <c r="F1389" t="s">
        <v>8221</v>
      </c>
      <c r="G1389" t="s">
        <v>8224</v>
      </c>
      <c r="H1389" t="s">
        <v>8246</v>
      </c>
      <c r="I1389">
        <v>1350687657</v>
      </c>
      <c r="J1389" s="11">
        <f>(((I1389/60)/60)/24)+DATE(1970,1,1)+(-8/24)</f>
        <v>41201.625659722216</v>
      </c>
      <c r="K1389">
        <v>1346799657</v>
      </c>
      <c r="L1389" s="11">
        <f>(((K1389/60)/60)/24)+DATE(1970,1,1)+(-8/24)</f>
        <v>41156.625659722216</v>
      </c>
      <c r="M1389" t="b">
        <v>0</v>
      </c>
      <c r="N1389">
        <v>10</v>
      </c>
      <c r="O1389" t="b">
        <v>0</v>
      </c>
      <c r="P1389" t="s">
        <v>8270</v>
      </c>
      <c r="Q1389" s="6">
        <f>E1389/D1389</f>
        <v>3.2000000000000001E-2</v>
      </c>
      <c r="R1389" s="7">
        <f>IFERROR(E1389/N1389,"N/A")</f>
        <v>64</v>
      </c>
      <c r="S1389" t="str">
        <f>LEFT(P1389,SEARCH("/",P1389,1)-1)</f>
        <v>film &amp; video</v>
      </c>
      <c r="T1389" t="str">
        <f>RIGHT(P1389,(LEN(P1389)-SEARCH("/",P1389)))</f>
        <v>animation</v>
      </c>
      <c r="Y1389">
        <f t="shared" si="46"/>
        <v>13</v>
      </c>
      <c r="Z1389">
        <f t="shared" si="47"/>
        <v>22</v>
      </c>
    </row>
    <row r="1390" spans="1:26" ht="43.2" x14ac:dyDescent="0.3">
      <c r="A1390">
        <v>3096</v>
      </c>
      <c r="B1390" s="3" t="s">
        <v>3096</v>
      </c>
      <c r="C1390" s="3" t="s">
        <v>7206</v>
      </c>
      <c r="D1390">
        <v>20000</v>
      </c>
      <c r="E1390">
        <v>795</v>
      </c>
      <c r="F1390" t="s">
        <v>8221</v>
      </c>
      <c r="G1390" t="s">
        <v>8224</v>
      </c>
      <c r="H1390" t="s">
        <v>8246</v>
      </c>
      <c r="I1390">
        <v>1432151326</v>
      </c>
      <c r="J1390" s="11">
        <f>(((I1390/60)/60)/24)+DATE(1970,1,1)+(-8/24)</f>
        <v>42144.492199074077</v>
      </c>
      <c r="K1390">
        <v>1429559326</v>
      </c>
      <c r="L1390" s="11">
        <f>(((K1390/60)/60)/24)+DATE(1970,1,1)+(-8/24)</f>
        <v>42114.492199074077</v>
      </c>
      <c r="M1390" t="b">
        <v>0</v>
      </c>
      <c r="N1390">
        <v>14</v>
      </c>
      <c r="O1390" t="b">
        <v>0</v>
      </c>
      <c r="P1390" t="s">
        <v>8303</v>
      </c>
      <c r="Q1390" s="6">
        <f>E1390/D1390</f>
        <v>3.9750000000000001E-2</v>
      </c>
      <c r="R1390" s="7">
        <f>IFERROR(E1390/N1390,"N/A")</f>
        <v>56.785714285714285</v>
      </c>
      <c r="S1390" t="str">
        <f>LEFT(P1390,SEARCH("/",P1390,1)-1)</f>
        <v>theater</v>
      </c>
      <c r="T1390" t="str">
        <f>RIGHT(P1390,(LEN(P1390)-SEARCH("/",P1390)))</f>
        <v>spaces</v>
      </c>
      <c r="Y1390">
        <f t="shared" si="46"/>
        <v>8</v>
      </c>
      <c r="Z1390">
        <f t="shared" si="47"/>
        <v>14</v>
      </c>
    </row>
    <row r="1391" spans="1:26" ht="43.2" x14ac:dyDescent="0.3">
      <c r="A1391">
        <v>175</v>
      </c>
      <c r="B1391" s="3" t="s">
        <v>177</v>
      </c>
      <c r="C1391" s="3" t="s">
        <v>4285</v>
      </c>
      <c r="D1391">
        <v>20000</v>
      </c>
      <c r="E1391">
        <v>1297</v>
      </c>
      <c r="F1391" t="s">
        <v>8221</v>
      </c>
      <c r="G1391" t="s">
        <v>8225</v>
      </c>
      <c r="H1391" t="s">
        <v>8247</v>
      </c>
      <c r="I1391">
        <v>1409337611</v>
      </c>
      <c r="J1391" s="11">
        <f>(((I1391/60)/60)/24)+DATE(1970,1,1)+(-8/24)</f>
        <v>41880.444571759253</v>
      </c>
      <c r="K1391">
        <v>1407177611</v>
      </c>
      <c r="L1391" s="11">
        <f>(((K1391/60)/60)/24)+DATE(1970,1,1)+(-8/24)</f>
        <v>41855.444571759253</v>
      </c>
      <c r="M1391" t="b">
        <v>0</v>
      </c>
      <c r="N1391">
        <v>26</v>
      </c>
      <c r="O1391" t="b">
        <v>0</v>
      </c>
      <c r="P1391" t="s">
        <v>8268</v>
      </c>
      <c r="Q1391" s="6">
        <f>E1391/D1391</f>
        <v>6.4850000000000005E-2</v>
      </c>
      <c r="R1391" s="7">
        <f>IFERROR(E1391/N1391,"N/A")</f>
        <v>49.884615384615387</v>
      </c>
      <c r="S1391" t="str">
        <f>LEFT(P1391,SEARCH("/",P1391,1)-1)</f>
        <v>film &amp; video</v>
      </c>
      <c r="T1391" t="str">
        <f>RIGHT(P1391,(LEN(P1391)-SEARCH("/",P1391)))</f>
        <v>drama</v>
      </c>
      <c r="Y1391">
        <f t="shared" si="46"/>
        <v>13</v>
      </c>
      <c r="Z1391">
        <f t="shared" si="47"/>
        <v>18</v>
      </c>
    </row>
    <row r="1392" spans="1:26" ht="43.2" x14ac:dyDescent="0.3">
      <c r="A1392">
        <v>692</v>
      </c>
      <c r="B1392" s="3" t="s">
        <v>693</v>
      </c>
      <c r="C1392" s="3" t="s">
        <v>4802</v>
      </c>
      <c r="D1392">
        <v>20000</v>
      </c>
      <c r="E1392">
        <v>1306</v>
      </c>
      <c r="F1392" t="s">
        <v>8221</v>
      </c>
      <c r="G1392" t="s">
        <v>8225</v>
      </c>
      <c r="H1392" t="s">
        <v>8247</v>
      </c>
      <c r="I1392">
        <v>1482397263</v>
      </c>
      <c r="J1392" s="11">
        <f>(((I1392/60)/60)/24)+DATE(1970,1,1)+(-8/24)</f>
        <v>42726.042395833334</v>
      </c>
      <c r="K1392">
        <v>1479805263</v>
      </c>
      <c r="L1392" s="11">
        <f>(((K1392/60)/60)/24)+DATE(1970,1,1)+(-8/24)</f>
        <v>42696.042395833334</v>
      </c>
      <c r="M1392" t="b">
        <v>0</v>
      </c>
      <c r="N1392">
        <v>201</v>
      </c>
      <c r="O1392" t="b">
        <v>0</v>
      </c>
      <c r="P1392" t="s">
        <v>8273</v>
      </c>
      <c r="Q1392" s="6">
        <f>E1392/D1392</f>
        <v>6.5299999999999997E-2</v>
      </c>
      <c r="R1392" s="7">
        <f>IFERROR(E1392/N1392,"N/A")</f>
        <v>6.4975124378109452</v>
      </c>
      <c r="S1392" t="str">
        <f>LEFT(P1392,SEARCH("/",P1392,1)-1)</f>
        <v>technology</v>
      </c>
      <c r="T1392" t="str">
        <f>RIGHT(P1392,(LEN(P1392)-SEARCH("/",P1392)))</f>
        <v>wearables</v>
      </c>
      <c r="Y1392">
        <f t="shared" si="46"/>
        <v>11</v>
      </c>
      <c r="Z1392">
        <f t="shared" si="47"/>
        <v>20</v>
      </c>
    </row>
    <row r="1393" spans="1:26" ht="43.2" x14ac:dyDescent="0.3">
      <c r="A1393">
        <v>1080</v>
      </c>
      <c r="B1393" s="3" t="s">
        <v>1081</v>
      </c>
      <c r="C1393" s="3" t="s">
        <v>5190</v>
      </c>
      <c r="D1393">
        <v>20000</v>
      </c>
      <c r="E1393">
        <v>1821</v>
      </c>
      <c r="F1393" t="s">
        <v>8221</v>
      </c>
      <c r="G1393" t="s">
        <v>8224</v>
      </c>
      <c r="H1393" t="s">
        <v>8246</v>
      </c>
      <c r="I1393">
        <v>1399778333</v>
      </c>
      <c r="J1393" s="11">
        <f>(((I1393/60)/60)/24)+DATE(1970,1,1)+(-8/24)</f>
        <v>41769.804780092592</v>
      </c>
      <c r="K1393">
        <v>1397186333</v>
      </c>
      <c r="L1393" s="11">
        <f>(((K1393/60)/60)/24)+DATE(1970,1,1)+(-8/24)</f>
        <v>41739.804780092592</v>
      </c>
      <c r="M1393" t="b">
        <v>0</v>
      </c>
      <c r="N1393">
        <v>98</v>
      </c>
      <c r="O1393" t="b">
        <v>0</v>
      </c>
      <c r="P1393" t="s">
        <v>8282</v>
      </c>
      <c r="Q1393" s="6">
        <f>E1393/D1393</f>
        <v>9.1050000000000006E-2</v>
      </c>
      <c r="R1393" s="7">
        <f>IFERROR(E1393/N1393,"N/A")</f>
        <v>18.581632653061224</v>
      </c>
      <c r="S1393" t="str">
        <f>LEFT(P1393,SEARCH("/",P1393,1)-1)</f>
        <v>games</v>
      </c>
      <c r="T1393" t="str">
        <f>RIGHT(P1393,(LEN(P1393)-SEARCH("/",P1393)))</f>
        <v>video games</v>
      </c>
      <c r="Y1393">
        <f t="shared" si="46"/>
        <v>6</v>
      </c>
      <c r="Z1393">
        <f t="shared" si="47"/>
        <v>17</v>
      </c>
    </row>
    <row r="1394" spans="1:26" ht="43.2" x14ac:dyDescent="0.3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 s="11">
        <f>(((I1394/60)/60)/24)+DATE(1970,1,1)+(-8/24)</f>
        <v>41950.520914351851</v>
      </c>
      <c r="K1394">
        <v>1411500607</v>
      </c>
      <c r="L1394" s="11">
        <f>(((K1394/60)/60)/24)+DATE(1970,1,1)+(-8/24)</f>
        <v>41905.47924768518</v>
      </c>
      <c r="M1394" t="b">
        <v>0</v>
      </c>
      <c r="N1394">
        <v>81</v>
      </c>
      <c r="O1394" t="b">
        <v>0</v>
      </c>
      <c r="P1394" t="s">
        <v>8267</v>
      </c>
      <c r="Q1394" s="6">
        <f>E1394/D1394</f>
        <v>9.5687499999999995E-2</v>
      </c>
      <c r="R1394" s="7">
        <f>IFERROR(E1394/N1394,"N/A")</f>
        <v>94.506172839506178</v>
      </c>
      <c r="S1394" t="str">
        <f>LEFT(P1394,SEARCH("/",P1394,1)-1)</f>
        <v>film &amp; video</v>
      </c>
      <c r="T1394" t="str">
        <f>RIGHT(P1394,(LEN(P1394)-SEARCH("/",P1394)))</f>
        <v>science fiction</v>
      </c>
      <c r="Y1394">
        <f t="shared" si="46"/>
        <v>13</v>
      </c>
      <c r="Z1394">
        <f t="shared" si="47"/>
        <v>28</v>
      </c>
    </row>
    <row r="1395" spans="1:26" ht="43.2" x14ac:dyDescent="0.3">
      <c r="A1395">
        <v>3728</v>
      </c>
      <c r="B1395" s="3" t="s">
        <v>3725</v>
      </c>
      <c r="C1395" s="3" t="s">
        <v>7838</v>
      </c>
      <c r="D1395">
        <v>20000</v>
      </c>
      <c r="E1395">
        <v>1862</v>
      </c>
      <c r="F1395" t="s">
        <v>8221</v>
      </c>
      <c r="G1395" t="s">
        <v>8224</v>
      </c>
      <c r="H1395" t="s">
        <v>8246</v>
      </c>
      <c r="I1395">
        <v>1439957176</v>
      </c>
      <c r="J1395" s="11">
        <f>(((I1395/60)/60)/24)+DATE(1970,1,1)+(-8/24)</f>
        <v>42234.837685185186</v>
      </c>
      <c r="K1395">
        <v>1437365176</v>
      </c>
      <c r="L1395" s="11">
        <f>(((K1395/60)/60)/24)+DATE(1970,1,1)+(-8/24)</f>
        <v>42204.837685185186</v>
      </c>
      <c r="M1395" t="b">
        <v>0</v>
      </c>
      <c r="N1395">
        <v>31</v>
      </c>
      <c r="O1395" t="b">
        <v>0</v>
      </c>
      <c r="P1395" t="s">
        <v>8271</v>
      </c>
      <c r="Q1395" s="6">
        <f>E1395/D1395</f>
        <v>9.3100000000000002E-2</v>
      </c>
      <c r="R1395" s="7">
        <f>IFERROR(E1395/N1395,"N/A")</f>
        <v>60.064516129032256</v>
      </c>
      <c r="S1395" t="str">
        <f>LEFT(P1395,SEARCH("/",P1395,1)-1)</f>
        <v>theater</v>
      </c>
      <c r="T1395" t="str">
        <f>RIGHT(P1395,(LEN(P1395)-SEARCH("/",P1395)))</f>
        <v>plays</v>
      </c>
      <c r="Y1395">
        <f t="shared" si="46"/>
        <v>8</v>
      </c>
      <c r="Z1395">
        <f t="shared" si="47"/>
        <v>13</v>
      </c>
    </row>
    <row r="1396" spans="1:26" ht="43.2" x14ac:dyDescent="0.3">
      <c r="A1396">
        <v>438</v>
      </c>
      <c r="B1396" s="3" t="s">
        <v>439</v>
      </c>
      <c r="C1396" s="3" t="s">
        <v>4548</v>
      </c>
      <c r="D1396">
        <v>20000</v>
      </c>
      <c r="E1396">
        <v>1876</v>
      </c>
      <c r="F1396" t="s">
        <v>8221</v>
      </c>
      <c r="G1396" t="s">
        <v>8224</v>
      </c>
      <c r="H1396" t="s">
        <v>8246</v>
      </c>
      <c r="I1396">
        <v>1447830958</v>
      </c>
      <c r="J1396" s="11">
        <f>(((I1396/60)/60)/24)+DATE(1970,1,1)+(-8/24)</f>
        <v>42325.969421296293</v>
      </c>
      <c r="K1396">
        <v>1445235358</v>
      </c>
      <c r="L1396" s="11">
        <f>(((K1396/60)/60)/24)+DATE(1970,1,1)+(-8/24)</f>
        <v>42295.927754629629</v>
      </c>
      <c r="M1396" t="b">
        <v>0</v>
      </c>
      <c r="N1396">
        <v>11</v>
      </c>
      <c r="O1396" t="b">
        <v>0</v>
      </c>
      <c r="P1396" t="s">
        <v>8270</v>
      </c>
      <c r="Q1396" s="6">
        <f>E1396/D1396</f>
        <v>9.3799999999999994E-2</v>
      </c>
      <c r="R1396" s="7">
        <f>IFERROR(E1396/N1396,"N/A")</f>
        <v>170.54545454545453</v>
      </c>
      <c r="S1396" t="str">
        <f>LEFT(P1396,SEARCH("/",P1396,1)-1)</f>
        <v>film &amp; video</v>
      </c>
      <c r="T1396" t="str">
        <f>RIGHT(P1396,(LEN(P1396)-SEARCH("/",P1396)))</f>
        <v>animation</v>
      </c>
      <c r="Y1396">
        <f t="shared" si="46"/>
        <v>13</v>
      </c>
      <c r="Z1396">
        <f t="shared" si="47"/>
        <v>22</v>
      </c>
    </row>
    <row r="1397" spans="1:26" ht="57.6" x14ac:dyDescent="0.3">
      <c r="A1397">
        <v>499</v>
      </c>
      <c r="B1397" s="3" t="s">
        <v>500</v>
      </c>
      <c r="C1397" s="3" t="s">
        <v>4609</v>
      </c>
      <c r="D1397">
        <v>20000</v>
      </c>
      <c r="E1397">
        <v>1910</v>
      </c>
      <c r="F1397" t="s">
        <v>8221</v>
      </c>
      <c r="G1397" t="s">
        <v>8224</v>
      </c>
      <c r="H1397" t="s">
        <v>8246</v>
      </c>
      <c r="I1397">
        <v>1255381140</v>
      </c>
      <c r="J1397" s="11">
        <f>(((I1397/60)/60)/24)+DATE(1970,1,1)+(-8/24)</f>
        <v>40098.540972222218</v>
      </c>
      <c r="K1397">
        <v>1250630968</v>
      </c>
      <c r="L1397" s="11">
        <f>(((K1397/60)/60)/24)+DATE(1970,1,1)+(-8/24)</f>
        <v>40043.562129629623</v>
      </c>
      <c r="M1397" t="b">
        <v>0</v>
      </c>
      <c r="N1397">
        <v>26</v>
      </c>
      <c r="O1397" t="b">
        <v>0</v>
      </c>
      <c r="P1397" t="s">
        <v>8270</v>
      </c>
      <c r="Q1397" s="6">
        <f>E1397/D1397</f>
        <v>9.5500000000000002E-2</v>
      </c>
      <c r="R1397" s="7">
        <f>IFERROR(E1397/N1397,"N/A")</f>
        <v>73.461538461538467</v>
      </c>
      <c r="S1397" t="str">
        <f>LEFT(P1397,SEARCH("/",P1397,1)-1)</f>
        <v>film &amp; video</v>
      </c>
      <c r="T1397" t="str">
        <f>RIGHT(P1397,(LEN(P1397)-SEARCH("/",P1397)))</f>
        <v>animation</v>
      </c>
      <c r="Y1397">
        <f t="shared" si="46"/>
        <v>13</v>
      </c>
      <c r="Z1397">
        <f t="shared" si="47"/>
        <v>22</v>
      </c>
    </row>
    <row r="1398" spans="1:26" ht="43.2" x14ac:dyDescent="0.3">
      <c r="A1398">
        <v>2770</v>
      </c>
      <c r="B1398" s="3" t="s">
        <v>2770</v>
      </c>
      <c r="C1398" s="3" t="s">
        <v>6880</v>
      </c>
      <c r="D1398">
        <v>20000</v>
      </c>
      <c r="E1398">
        <v>2082.25</v>
      </c>
      <c r="F1398" t="s">
        <v>8221</v>
      </c>
      <c r="G1398" t="s">
        <v>8224</v>
      </c>
      <c r="H1398" t="s">
        <v>8246</v>
      </c>
      <c r="I1398">
        <v>1395158130</v>
      </c>
      <c r="J1398" s="11">
        <f>(((I1398/60)/60)/24)+DATE(1970,1,1)+(-8/24)</f>
        <v>41716.330208333333</v>
      </c>
      <c r="K1398">
        <v>1392569730</v>
      </c>
      <c r="L1398" s="11">
        <f>(((K1398/60)/60)/24)+DATE(1970,1,1)+(-8/24)</f>
        <v>41686.371874999997</v>
      </c>
      <c r="M1398" t="b">
        <v>0</v>
      </c>
      <c r="N1398">
        <v>33</v>
      </c>
      <c r="O1398" t="b">
        <v>0</v>
      </c>
      <c r="P1398" t="s">
        <v>8304</v>
      </c>
      <c r="Q1398" s="6">
        <f>E1398/D1398</f>
        <v>0.1041125</v>
      </c>
      <c r="R1398" s="7">
        <f>IFERROR(E1398/N1398,"N/A")</f>
        <v>63.098484848484851</v>
      </c>
      <c r="S1398" t="str">
        <f>LEFT(P1398,SEARCH("/",P1398,1)-1)</f>
        <v>publishing</v>
      </c>
      <c r="T1398" t="str">
        <f>RIGHT(P1398,(LEN(P1398)-SEARCH("/",P1398)))</f>
        <v>children's books</v>
      </c>
      <c r="Y1398">
        <f t="shared" si="46"/>
        <v>11</v>
      </c>
      <c r="Z1398">
        <f t="shared" si="47"/>
        <v>27</v>
      </c>
    </row>
    <row r="1399" spans="1:26" ht="43.2" x14ac:dyDescent="0.3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 s="11">
        <f>(((I1399/60)/60)/24)+DATE(1970,1,1)+(-8/24)</f>
        <v>42656.300370370365</v>
      </c>
      <c r="K1399">
        <v>1473779552</v>
      </c>
      <c r="L1399" s="11">
        <f>(((K1399/60)/60)/24)+DATE(1970,1,1)+(-8/24)</f>
        <v>42626.300370370365</v>
      </c>
      <c r="M1399" t="b">
        <v>0</v>
      </c>
      <c r="N1399">
        <v>90</v>
      </c>
      <c r="O1399" t="b">
        <v>0</v>
      </c>
      <c r="P1399" t="s">
        <v>8273</v>
      </c>
      <c r="Q1399" s="6">
        <f>E1399/D1399</f>
        <v>9.8400000000000001E-2</v>
      </c>
      <c r="R1399" s="7">
        <f>IFERROR(E1399/N1399,"N/A")</f>
        <v>54.666666666666664</v>
      </c>
      <c r="S1399" t="str">
        <f>LEFT(P1399,SEARCH("/",P1399,1)-1)</f>
        <v>technology</v>
      </c>
      <c r="T1399" t="str">
        <f>RIGHT(P1399,(LEN(P1399)-SEARCH("/",P1399)))</f>
        <v>wearables</v>
      </c>
      <c r="Y1399">
        <f t="shared" si="46"/>
        <v>11</v>
      </c>
      <c r="Z1399">
        <f t="shared" si="47"/>
        <v>20</v>
      </c>
    </row>
    <row r="1400" spans="1:26" ht="28.8" x14ac:dyDescent="0.3">
      <c r="A1400">
        <v>690</v>
      </c>
      <c r="B1400" s="3" t="s">
        <v>691</v>
      </c>
      <c r="C1400" s="3" t="s">
        <v>4800</v>
      </c>
      <c r="D1400">
        <v>20000</v>
      </c>
      <c r="E1400">
        <v>2468</v>
      </c>
      <c r="F1400" t="s">
        <v>8221</v>
      </c>
      <c r="G1400" t="s">
        <v>8224</v>
      </c>
      <c r="H1400" t="s">
        <v>8246</v>
      </c>
      <c r="I1400">
        <v>1473400800</v>
      </c>
      <c r="J1400" s="11">
        <f>(((I1400/60)/60)/24)+DATE(1970,1,1)+(-8/24)</f>
        <v>42621.916666666664</v>
      </c>
      <c r="K1400">
        <v>1469718841</v>
      </c>
      <c r="L1400" s="11">
        <f>(((K1400/60)/60)/24)+DATE(1970,1,1)+(-8/24)</f>
        <v>42579.301400462959</v>
      </c>
      <c r="M1400" t="b">
        <v>0</v>
      </c>
      <c r="N1400">
        <v>34</v>
      </c>
      <c r="O1400" t="b">
        <v>0</v>
      </c>
      <c r="P1400" t="s">
        <v>8273</v>
      </c>
      <c r="Q1400" s="6">
        <f>E1400/D1400</f>
        <v>0.1234</v>
      </c>
      <c r="R1400" s="7">
        <f>IFERROR(E1400/N1400,"N/A")</f>
        <v>72.588235294117652</v>
      </c>
      <c r="S1400" t="str">
        <f>LEFT(P1400,SEARCH("/",P1400,1)-1)</f>
        <v>technology</v>
      </c>
      <c r="T1400" t="str">
        <f>RIGHT(P1400,(LEN(P1400)-SEARCH("/",P1400)))</f>
        <v>wearables</v>
      </c>
      <c r="Y1400">
        <f t="shared" si="46"/>
        <v>11</v>
      </c>
      <c r="Z1400">
        <f t="shared" si="47"/>
        <v>20</v>
      </c>
    </row>
    <row r="1401" spans="1:26" ht="57.6" x14ac:dyDescent="0.3">
      <c r="A1401">
        <v>986</v>
      </c>
      <c r="B1401" s="3" t="s">
        <v>987</v>
      </c>
      <c r="C1401" s="3" t="s">
        <v>5096</v>
      </c>
      <c r="D1401">
        <v>20000</v>
      </c>
      <c r="E1401">
        <v>2550</v>
      </c>
      <c r="F1401" t="s">
        <v>8221</v>
      </c>
      <c r="G1401" t="s">
        <v>8225</v>
      </c>
      <c r="H1401" t="s">
        <v>8247</v>
      </c>
      <c r="I1401">
        <v>1452384000</v>
      </c>
      <c r="J1401" s="11">
        <f>(((I1401/60)/60)/24)+DATE(1970,1,1)+(-8/24)</f>
        <v>42378.666666666664</v>
      </c>
      <c r="K1401">
        <v>1447698300</v>
      </c>
      <c r="L1401" s="11">
        <f>(((K1401/60)/60)/24)+DATE(1970,1,1)+(-8/24)</f>
        <v>42324.434027777774</v>
      </c>
      <c r="M1401" t="b">
        <v>0</v>
      </c>
      <c r="N1401">
        <v>23</v>
      </c>
      <c r="O1401" t="b">
        <v>0</v>
      </c>
      <c r="P1401" t="s">
        <v>8273</v>
      </c>
      <c r="Q1401" s="6">
        <f>E1401/D1401</f>
        <v>0.1275</v>
      </c>
      <c r="R1401" s="7">
        <f>IFERROR(E1401/N1401,"N/A")</f>
        <v>110.8695652173913</v>
      </c>
      <c r="S1401" t="str">
        <f>LEFT(P1401,SEARCH("/",P1401,1)-1)</f>
        <v>technology</v>
      </c>
      <c r="T1401" t="str">
        <f>RIGHT(P1401,(LEN(P1401)-SEARCH("/",P1401)))</f>
        <v>wearables</v>
      </c>
      <c r="Y1401">
        <f t="shared" si="46"/>
        <v>11</v>
      </c>
      <c r="Z1401">
        <f t="shared" si="47"/>
        <v>20</v>
      </c>
    </row>
    <row r="1402" spans="1:26" ht="43.2" x14ac:dyDescent="0.3">
      <c r="A1402">
        <v>967</v>
      </c>
      <c r="B1402" s="3" t="s">
        <v>968</v>
      </c>
      <c r="C1402" s="3" t="s">
        <v>5077</v>
      </c>
      <c r="D1402">
        <v>20000</v>
      </c>
      <c r="E1402">
        <v>3562</v>
      </c>
      <c r="F1402" t="s">
        <v>8221</v>
      </c>
      <c r="G1402" t="s">
        <v>8224</v>
      </c>
      <c r="H1402" t="s">
        <v>8246</v>
      </c>
      <c r="I1402">
        <v>1461301574</v>
      </c>
      <c r="J1402" s="11">
        <f>(((I1402/60)/60)/24)+DATE(1970,1,1)+(-8/24)</f>
        <v>42481.879328703704</v>
      </c>
      <c r="K1402">
        <v>1456121174</v>
      </c>
      <c r="L1402" s="11">
        <f>(((K1402/60)/60)/24)+DATE(1970,1,1)+(-8/24)</f>
        <v>42421.920995370368</v>
      </c>
      <c r="M1402" t="b">
        <v>0</v>
      </c>
      <c r="N1402">
        <v>81</v>
      </c>
      <c r="O1402" t="b">
        <v>0</v>
      </c>
      <c r="P1402" t="s">
        <v>8273</v>
      </c>
      <c r="Q1402" s="6">
        <f>E1402/D1402</f>
        <v>0.17810000000000001</v>
      </c>
      <c r="R1402" s="7">
        <f>IFERROR(E1402/N1402,"N/A")</f>
        <v>43.97530864197531</v>
      </c>
      <c r="S1402" t="str">
        <f>LEFT(P1402,SEARCH("/",P1402,1)-1)</f>
        <v>technology</v>
      </c>
      <c r="T1402" t="str">
        <f>RIGHT(P1402,(LEN(P1402)-SEARCH("/",P1402)))</f>
        <v>wearables</v>
      </c>
      <c r="Y1402">
        <f t="shared" si="46"/>
        <v>11</v>
      </c>
      <c r="Z1402">
        <f t="shared" si="47"/>
        <v>20</v>
      </c>
    </row>
    <row r="1403" spans="1:26" ht="43.2" x14ac:dyDescent="0.3">
      <c r="A1403">
        <v>467</v>
      </c>
      <c r="B1403" s="3" t="s">
        <v>468</v>
      </c>
      <c r="C1403" s="3" t="s">
        <v>4577</v>
      </c>
      <c r="D1403">
        <v>20000</v>
      </c>
      <c r="E1403">
        <v>4315</v>
      </c>
      <c r="F1403" t="s">
        <v>8221</v>
      </c>
      <c r="G1403" t="s">
        <v>8224</v>
      </c>
      <c r="H1403" t="s">
        <v>8246</v>
      </c>
      <c r="I1403">
        <v>1348849134</v>
      </c>
      <c r="J1403" s="11">
        <f>(((I1403/60)/60)/24)+DATE(1970,1,1)+(-8/24)</f>
        <v>41180.346458333333</v>
      </c>
      <c r="K1403">
        <v>1344961134</v>
      </c>
      <c r="L1403" s="11">
        <f>(((K1403/60)/60)/24)+DATE(1970,1,1)+(-8/24)</f>
        <v>41135.346458333333</v>
      </c>
      <c r="M1403" t="b">
        <v>0</v>
      </c>
      <c r="N1403">
        <v>39</v>
      </c>
      <c r="O1403" t="b">
        <v>0</v>
      </c>
      <c r="P1403" t="s">
        <v>8270</v>
      </c>
      <c r="Q1403" s="6">
        <f>E1403/D1403</f>
        <v>0.21575</v>
      </c>
      <c r="R1403" s="7">
        <f>IFERROR(E1403/N1403,"N/A")</f>
        <v>110.64102564102564</v>
      </c>
      <c r="S1403" t="str">
        <f>LEFT(P1403,SEARCH("/",P1403,1)-1)</f>
        <v>film &amp; video</v>
      </c>
      <c r="T1403" t="str">
        <f>RIGHT(P1403,(LEN(P1403)-SEARCH("/",P1403)))</f>
        <v>animation</v>
      </c>
      <c r="Y1403">
        <f t="shared" si="46"/>
        <v>13</v>
      </c>
      <c r="Z1403">
        <f t="shared" si="47"/>
        <v>22</v>
      </c>
    </row>
    <row r="1404" spans="1:26" ht="43.2" x14ac:dyDescent="0.3">
      <c r="A1404">
        <v>3111</v>
      </c>
      <c r="B1404" s="3" t="s">
        <v>3111</v>
      </c>
      <c r="C1404" s="3" t="s">
        <v>7221</v>
      </c>
      <c r="D1404">
        <v>20000</v>
      </c>
      <c r="E1404">
        <v>5328</v>
      </c>
      <c r="F1404" t="s">
        <v>8221</v>
      </c>
      <c r="G1404" t="s">
        <v>8224</v>
      </c>
      <c r="H1404" t="s">
        <v>8246</v>
      </c>
      <c r="I1404">
        <v>1412432220</v>
      </c>
      <c r="J1404" s="11">
        <f>(((I1404/60)/60)/24)+DATE(1970,1,1)+(-8/24)</f>
        <v>41916.26180555555</v>
      </c>
      <c r="K1404">
        <v>1409753820</v>
      </c>
      <c r="L1404" s="11">
        <f>(((K1404/60)/60)/24)+DATE(1970,1,1)+(-8/24)</f>
        <v>41885.26180555555</v>
      </c>
      <c r="M1404" t="b">
        <v>0</v>
      </c>
      <c r="N1404">
        <v>76</v>
      </c>
      <c r="O1404" t="b">
        <v>0</v>
      </c>
      <c r="P1404" t="s">
        <v>8303</v>
      </c>
      <c r="Q1404" s="6">
        <f>E1404/D1404</f>
        <v>0.26640000000000003</v>
      </c>
      <c r="R1404" s="7">
        <f>IFERROR(E1404/N1404,"N/A")</f>
        <v>70.10526315789474</v>
      </c>
      <c r="S1404" t="str">
        <f>LEFT(P1404,SEARCH("/",P1404,1)-1)</f>
        <v>theater</v>
      </c>
      <c r="T1404" t="str">
        <f>RIGHT(P1404,(LEN(P1404)-SEARCH("/",P1404)))</f>
        <v>spaces</v>
      </c>
      <c r="Y1404">
        <f t="shared" si="46"/>
        <v>8</v>
      </c>
      <c r="Z1404">
        <f t="shared" si="47"/>
        <v>14</v>
      </c>
    </row>
    <row r="1405" spans="1:26" ht="43.2" x14ac:dyDescent="0.3">
      <c r="A1405">
        <v>972</v>
      </c>
      <c r="B1405" s="3" t="s">
        <v>973</v>
      </c>
      <c r="C1405" s="3" t="s">
        <v>5082</v>
      </c>
      <c r="D1405">
        <v>20000</v>
      </c>
      <c r="E1405">
        <v>6925</v>
      </c>
      <c r="F1405" t="s">
        <v>8221</v>
      </c>
      <c r="G1405" t="s">
        <v>8224</v>
      </c>
      <c r="H1405" t="s">
        <v>8246</v>
      </c>
      <c r="I1405">
        <v>1409813940</v>
      </c>
      <c r="J1405" s="11">
        <f>(((I1405/60)/60)/24)+DATE(1970,1,1)+(-8/24)</f>
        <v>41885.957638888889</v>
      </c>
      <c r="K1405">
        <v>1407271598</v>
      </c>
      <c r="L1405" s="11">
        <f>(((K1405/60)/60)/24)+DATE(1970,1,1)+(-8/24)</f>
        <v>41856.532384259255</v>
      </c>
      <c r="M1405" t="b">
        <v>0</v>
      </c>
      <c r="N1405">
        <v>45</v>
      </c>
      <c r="O1405" t="b">
        <v>0</v>
      </c>
      <c r="P1405" t="s">
        <v>8273</v>
      </c>
      <c r="Q1405" s="6">
        <f>E1405/D1405</f>
        <v>0.34625</v>
      </c>
      <c r="R1405" s="7">
        <f>IFERROR(E1405/N1405,"N/A")</f>
        <v>153.88888888888889</v>
      </c>
      <c r="S1405" t="str">
        <f>LEFT(P1405,SEARCH("/",P1405,1)-1)</f>
        <v>technology</v>
      </c>
      <c r="T1405" t="str">
        <f>RIGHT(P1405,(LEN(P1405)-SEARCH("/",P1405)))</f>
        <v>wearables</v>
      </c>
      <c r="Y1405">
        <f t="shared" si="46"/>
        <v>11</v>
      </c>
      <c r="Z1405">
        <f t="shared" si="47"/>
        <v>20</v>
      </c>
    </row>
    <row r="1406" spans="1:26" ht="43.2" x14ac:dyDescent="0.3">
      <c r="A1406">
        <v>894</v>
      </c>
      <c r="B1406" s="3" t="s">
        <v>895</v>
      </c>
      <c r="C1406" s="3" t="s">
        <v>5004</v>
      </c>
      <c r="D1406">
        <v>20000</v>
      </c>
      <c r="E1406">
        <v>7834</v>
      </c>
      <c r="F1406" t="s">
        <v>8221</v>
      </c>
      <c r="G1406" t="s">
        <v>8224</v>
      </c>
      <c r="H1406" t="s">
        <v>8246</v>
      </c>
      <c r="I1406">
        <v>1465169610</v>
      </c>
      <c r="J1406" s="11">
        <f>(((I1406/60)/60)/24)+DATE(1970,1,1)+(-8/24)</f>
        <v>42526.648263888892</v>
      </c>
      <c r="K1406">
        <v>1462577610</v>
      </c>
      <c r="L1406" s="11">
        <f>(((K1406/60)/60)/24)+DATE(1970,1,1)+(-8/24)</f>
        <v>42496.648263888892</v>
      </c>
      <c r="M1406" t="b">
        <v>0</v>
      </c>
      <c r="N1406">
        <v>53</v>
      </c>
      <c r="O1406" t="b">
        <v>0</v>
      </c>
      <c r="P1406" t="s">
        <v>8279</v>
      </c>
      <c r="Q1406" s="6">
        <f>E1406/D1406</f>
        <v>0.39169999999999999</v>
      </c>
      <c r="R1406" s="7">
        <f>IFERROR(E1406/N1406,"N/A")</f>
        <v>147.81132075471697</v>
      </c>
      <c r="S1406" t="str">
        <f>LEFT(P1406,SEARCH("/",P1406,1)-1)</f>
        <v>music</v>
      </c>
      <c r="T1406" t="str">
        <f>RIGHT(P1406,(LEN(P1406)-SEARCH("/",P1406)))</f>
        <v>indie rock</v>
      </c>
      <c r="Y1406">
        <f t="shared" si="46"/>
        <v>6</v>
      </c>
      <c r="Z1406">
        <f t="shared" si="47"/>
        <v>16</v>
      </c>
    </row>
    <row r="1407" spans="1:26" ht="43.2" x14ac:dyDescent="0.3">
      <c r="A1407">
        <v>688</v>
      </c>
      <c r="B1407" s="3" t="s">
        <v>689</v>
      </c>
      <c r="C1407" s="3" t="s">
        <v>4798</v>
      </c>
      <c r="D1407">
        <v>20000</v>
      </c>
      <c r="E1407">
        <v>14598</v>
      </c>
      <c r="F1407" t="s">
        <v>8221</v>
      </c>
      <c r="G1407" t="s">
        <v>8224</v>
      </c>
      <c r="H1407" t="s">
        <v>8246</v>
      </c>
      <c r="I1407">
        <v>1444876253</v>
      </c>
      <c r="J1407" s="11">
        <f>(((I1407/60)/60)/24)+DATE(1970,1,1)+(-8/24)</f>
        <v>42291.771446759252</v>
      </c>
      <c r="K1407">
        <v>1442284253</v>
      </c>
      <c r="L1407" s="11">
        <f>(((K1407/60)/60)/24)+DATE(1970,1,1)+(-8/24)</f>
        <v>42261.771446759252</v>
      </c>
      <c r="M1407" t="b">
        <v>0</v>
      </c>
      <c r="N1407">
        <v>36</v>
      </c>
      <c r="O1407" t="b">
        <v>0</v>
      </c>
      <c r="P1407" t="s">
        <v>8273</v>
      </c>
      <c r="Q1407" s="6">
        <f>E1407/D1407</f>
        <v>0.72989999999999999</v>
      </c>
      <c r="R1407" s="7">
        <f>IFERROR(E1407/N1407,"N/A")</f>
        <v>405.5</v>
      </c>
      <c r="S1407" t="str">
        <f>LEFT(P1407,SEARCH("/",P1407,1)-1)</f>
        <v>technology</v>
      </c>
      <c r="T1407" t="str">
        <f>RIGHT(P1407,(LEN(P1407)-SEARCH("/",P1407)))</f>
        <v>wearables</v>
      </c>
      <c r="Y1407">
        <f t="shared" si="46"/>
        <v>11</v>
      </c>
      <c r="Z1407">
        <f t="shared" si="47"/>
        <v>20</v>
      </c>
    </row>
    <row r="1408" spans="1:26" ht="57.6" x14ac:dyDescent="0.3">
      <c r="A1408">
        <v>2776</v>
      </c>
      <c r="B1408" s="3" t="s">
        <v>2776</v>
      </c>
      <c r="C1408" s="3" t="s">
        <v>6886</v>
      </c>
      <c r="D1408">
        <v>21000</v>
      </c>
      <c r="E1408">
        <v>1655</v>
      </c>
      <c r="F1408" t="s">
        <v>8221</v>
      </c>
      <c r="G1408" t="s">
        <v>8224</v>
      </c>
      <c r="H1408" t="s">
        <v>8246</v>
      </c>
      <c r="I1408">
        <v>1434092876</v>
      </c>
      <c r="J1408" s="11">
        <f>(((I1408/60)/60)/24)+DATE(1970,1,1)+(-8/24)</f>
        <v>42166.963842592588</v>
      </c>
      <c r="K1408">
        <v>1431414476</v>
      </c>
      <c r="L1408" s="11">
        <f>(((K1408/60)/60)/24)+DATE(1970,1,1)+(-8/24)</f>
        <v>42135.963842592588</v>
      </c>
      <c r="M1408" t="b">
        <v>0</v>
      </c>
      <c r="N1408">
        <v>36</v>
      </c>
      <c r="O1408" t="b">
        <v>0</v>
      </c>
      <c r="P1408" t="s">
        <v>8304</v>
      </c>
      <c r="Q1408" s="6">
        <f>E1408/D1408</f>
        <v>7.8809523809523815E-2</v>
      </c>
      <c r="R1408" s="7">
        <f>IFERROR(E1408/N1408,"N/A")</f>
        <v>45.972222222222221</v>
      </c>
      <c r="S1408" t="str">
        <f>LEFT(P1408,SEARCH("/",P1408,1)-1)</f>
        <v>publishing</v>
      </c>
      <c r="T1408" t="str">
        <f>RIGHT(P1408,(LEN(P1408)-SEARCH("/",P1408)))</f>
        <v>children's books</v>
      </c>
      <c r="Y1408">
        <f t="shared" si="46"/>
        <v>11</v>
      </c>
      <c r="Z1408">
        <f t="shared" si="47"/>
        <v>27</v>
      </c>
    </row>
    <row r="1409" spans="1:26" ht="43.2" x14ac:dyDescent="0.3">
      <c r="A1409">
        <v>2516</v>
      </c>
      <c r="B1409" s="3" t="s">
        <v>2516</v>
      </c>
      <c r="C1409" s="3" t="s">
        <v>6626</v>
      </c>
      <c r="D1409">
        <v>22000</v>
      </c>
      <c r="E1409">
        <v>0</v>
      </c>
      <c r="F1409" t="s">
        <v>8221</v>
      </c>
      <c r="G1409" t="s">
        <v>8224</v>
      </c>
      <c r="H1409" t="s">
        <v>8246</v>
      </c>
      <c r="I1409">
        <v>1417279252</v>
      </c>
      <c r="J1409" s="11">
        <f>(((I1409/60)/60)/24)+DATE(1970,1,1)+(-8/24)</f>
        <v>41972.361712962964</v>
      </c>
      <c r="K1409">
        <v>1414683652</v>
      </c>
      <c r="L1409" s="11">
        <f>(((K1409/60)/60)/24)+DATE(1970,1,1)+(-8/24)</f>
        <v>41942.320046296292</v>
      </c>
      <c r="M1409" t="b">
        <v>0</v>
      </c>
      <c r="N1409">
        <v>0</v>
      </c>
      <c r="O1409" t="b">
        <v>0</v>
      </c>
      <c r="P1409" t="s">
        <v>8299</v>
      </c>
      <c r="Q1409" s="6">
        <f>E1409/D1409</f>
        <v>0</v>
      </c>
      <c r="R1409" s="7" t="str">
        <f>IFERROR(E1409/N1409,"N/A")</f>
        <v>N/A</v>
      </c>
      <c r="S1409" t="str">
        <f>LEFT(P1409,SEARCH("/",P1409,1)-1)</f>
        <v>food</v>
      </c>
      <c r="T1409" t="str">
        <f>RIGHT(P1409,(LEN(P1409)-SEARCH("/",P1409)))</f>
        <v>restaurants</v>
      </c>
      <c r="Y1409">
        <f t="shared" si="46"/>
        <v>5</v>
      </c>
      <c r="Z1409">
        <f t="shared" si="47"/>
        <v>16</v>
      </c>
    </row>
    <row r="1410" spans="1:26" ht="28.8" x14ac:dyDescent="0.3">
      <c r="A1410">
        <v>1593</v>
      </c>
      <c r="B1410" s="3" t="s">
        <v>1594</v>
      </c>
      <c r="C1410" s="3" t="s">
        <v>5703</v>
      </c>
      <c r="D1410">
        <v>22000</v>
      </c>
      <c r="E1410">
        <v>3</v>
      </c>
      <c r="F1410" t="s">
        <v>8221</v>
      </c>
      <c r="G1410" t="s">
        <v>8224</v>
      </c>
      <c r="H1410" t="s">
        <v>8246</v>
      </c>
      <c r="I1410">
        <v>1425154655</v>
      </c>
      <c r="J1410" s="11">
        <f>(((I1410/60)/60)/24)+DATE(1970,1,1)+(-8/24)</f>
        <v>42063.51221064815</v>
      </c>
      <c r="K1410">
        <v>1422562655</v>
      </c>
      <c r="L1410" s="11">
        <f>(((K1410/60)/60)/24)+DATE(1970,1,1)+(-8/24)</f>
        <v>42033.51221064815</v>
      </c>
      <c r="M1410" t="b">
        <v>0</v>
      </c>
      <c r="N1410">
        <v>3</v>
      </c>
      <c r="O1410" t="b">
        <v>0</v>
      </c>
      <c r="P1410" t="s">
        <v>8291</v>
      </c>
      <c r="Q1410" s="6">
        <f>E1410/D1410</f>
        <v>1.3636363636363637E-4</v>
      </c>
      <c r="R1410" s="7">
        <f>IFERROR(E1410/N1410,"N/A")</f>
        <v>1</v>
      </c>
      <c r="S1410" t="str">
        <f>LEFT(P1410,SEARCH("/",P1410,1)-1)</f>
        <v>photography</v>
      </c>
      <c r="T1410" t="str">
        <f>RIGHT(P1410,(LEN(P1410)-SEARCH("/",P1410)))</f>
        <v>places</v>
      </c>
      <c r="Y1410">
        <f t="shared" si="46"/>
        <v>12</v>
      </c>
      <c r="Z1410">
        <f t="shared" si="47"/>
        <v>18</v>
      </c>
    </row>
    <row r="1411" spans="1:26" ht="43.2" x14ac:dyDescent="0.3">
      <c r="A1411">
        <v>543</v>
      </c>
      <c r="B1411" s="3" t="s">
        <v>544</v>
      </c>
      <c r="C1411" s="3" t="s">
        <v>4653</v>
      </c>
      <c r="D1411">
        <v>22000</v>
      </c>
      <c r="E1411">
        <v>70</v>
      </c>
      <c r="F1411" t="s">
        <v>8221</v>
      </c>
      <c r="G1411" t="s">
        <v>8226</v>
      </c>
      <c r="H1411" t="s">
        <v>8248</v>
      </c>
      <c r="I1411">
        <v>1414807962</v>
      </c>
      <c r="J1411" s="11">
        <f>(((I1411/60)/60)/24)+DATE(1970,1,1)+(-8/24)</f>
        <v>41943.75881944444</v>
      </c>
      <c r="K1411">
        <v>1412215962</v>
      </c>
      <c r="L1411" s="11">
        <f>(((K1411/60)/60)/24)+DATE(1970,1,1)+(-8/24)</f>
        <v>41913.75881944444</v>
      </c>
      <c r="M1411" t="b">
        <v>0</v>
      </c>
      <c r="N1411">
        <v>2</v>
      </c>
      <c r="O1411" t="b">
        <v>0</v>
      </c>
      <c r="P1411" t="s">
        <v>8272</v>
      </c>
      <c r="Q1411" s="6">
        <f>E1411/D1411</f>
        <v>3.1818181818181819E-3</v>
      </c>
      <c r="R1411" s="7">
        <f>IFERROR(E1411/N1411,"N/A")</f>
        <v>35</v>
      </c>
      <c r="S1411" t="str">
        <f>LEFT(P1411,SEARCH("/",P1411,1)-1)</f>
        <v>technology</v>
      </c>
      <c r="T1411" t="str">
        <f>RIGHT(P1411,(LEN(P1411)-SEARCH("/",P1411)))</f>
        <v>web</v>
      </c>
      <c r="Y1411">
        <f t="shared" ref="Y1411:Y1474" si="48">SEARCH("/",P1411)</f>
        <v>11</v>
      </c>
      <c r="Z1411">
        <f t="shared" ref="Z1411:Z1474" si="49">LEN(P1411)</f>
        <v>14</v>
      </c>
    </row>
    <row r="1412" spans="1:26" ht="43.2" x14ac:dyDescent="0.3">
      <c r="A1412">
        <v>3077</v>
      </c>
      <c r="B1412" s="3" t="s">
        <v>3077</v>
      </c>
      <c r="C1412" s="3" t="s">
        <v>7187</v>
      </c>
      <c r="D1412">
        <v>22000</v>
      </c>
      <c r="E1412">
        <v>105</v>
      </c>
      <c r="F1412" t="s">
        <v>8221</v>
      </c>
      <c r="G1412" t="s">
        <v>8229</v>
      </c>
      <c r="H1412" t="s">
        <v>8251</v>
      </c>
      <c r="I1412">
        <v>1488495478</v>
      </c>
      <c r="J1412" s="11">
        <f>(((I1412/60)/60)/24)+DATE(1970,1,1)+(-8/24)</f>
        <v>42796.62358796296</v>
      </c>
      <c r="K1412">
        <v>1485903478</v>
      </c>
      <c r="L1412" s="11">
        <f>(((K1412/60)/60)/24)+DATE(1970,1,1)+(-8/24)</f>
        <v>42766.62358796296</v>
      </c>
      <c r="M1412" t="b">
        <v>0</v>
      </c>
      <c r="N1412">
        <v>2</v>
      </c>
      <c r="O1412" t="b">
        <v>0</v>
      </c>
      <c r="P1412" t="s">
        <v>8303</v>
      </c>
      <c r="Q1412" s="6">
        <f>E1412/D1412</f>
        <v>4.7727272727272731E-3</v>
      </c>
      <c r="R1412" s="7">
        <f>IFERROR(E1412/N1412,"N/A")</f>
        <v>52.5</v>
      </c>
      <c r="S1412" t="str">
        <f>LEFT(P1412,SEARCH("/",P1412,1)-1)</f>
        <v>theater</v>
      </c>
      <c r="T1412" t="str">
        <f>RIGHT(P1412,(LEN(P1412)-SEARCH("/",P1412)))</f>
        <v>spaces</v>
      </c>
      <c r="Y1412">
        <f t="shared" si="48"/>
        <v>8</v>
      </c>
      <c r="Z1412">
        <f t="shared" si="49"/>
        <v>14</v>
      </c>
    </row>
    <row r="1413" spans="1:26" ht="43.2" x14ac:dyDescent="0.3">
      <c r="A1413">
        <v>3800</v>
      </c>
      <c r="B1413" s="3" t="s">
        <v>3797</v>
      </c>
      <c r="C1413" s="3" t="s">
        <v>7910</v>
      </c>
      <c r="D1413">
        <v>22000</v>
      </c>
      <c r="E1413">
        <v>881</v>
      </c>
      <c r="F1413" t="s">
        <v>8221</v>
      </c>
      <c r="G1413" t="s">
        <v>8224</v>
      </c>
      <c r="H1413" t="s">
        <v>8246</v>
      </c>
      <c r="I1413">
        <v>1420952340</v>
      </c>
      <c r="J1413" s="11">
        <f>(((I1413/60)/60)/24)+DATE(1970,1,1)+(-8/24)</f>
        <v>42014.874305555553</v>
      </c>
      <c r="K1413">
        <v>1418146883</v>
      </c>
      <c r="L1413" s="11">
        <f>(((K1413/60)/60)/24)+DATE(1970,1,1)+(-8/24)</f>
        <v>41982.403738425921</v>
      </c>
      <c r="M1413" t="b">
        <v>0</v>
      </c>
      <c r="N1413">
        <v>16</v>
      </c>
      <c r="O1413" t="b">
        <v>0</v>
      </c>
      <c r="P1413" t="s">
        <v>8305</v>
      </c>
      <c r="Q1413" s="6">
        <f>E1413/D1413</f>
        <v>4.0045454545454544E-2</v>
      </c>
      <c r="R1413" s="7">
        <f>IFERROR(E1413/N1413,"N/A")</f>
        <v>55.0625</v>
      </c>
      <c r="S1413" t="str">
        <f>LEFT(P1413,SEARCH("/",P1413,1)-1)</f>
        <v>theater</v>
      </c>
      <c r="T1413" t="str">
        <f>RIGHT(P1413,(LEN(P1413)-SEARCH("/",P1413)))</f>
        <v>musical</v>
      </c>
      <c r="Y1413">
        <f t="shared" si="48"/>
        <v>8</v>
      </c>
      <c r="Z1413">
        <f t="shared" si="49"/>
        <v>15</v>
      </c>
    </row>
    <row r="1414" spans="1:26" ht="57.6" x14ac:dyDescent="0.3">
      <c r="A1414">
        <v>2407</v>
      </c>
      <c r="B1414" s="3" t="s">
        <v>2408</v>
      </c>
      <c r="C1414" s="3" t="s">
        <v>6517</v>
      </c>
      <c r="D1414">
        <v>22000</v>
      </c>
      <c r="E1414">
        <v>5557</v>
      </c>
      <c r="F1414" t="s">
        <v>8221</v>
      </c>
      <c r="G1414" t="s">
        <v>8224</v>
      </c>
      <c r="H1414" t="s">
        <v>8246</v>
      </c>
      <c r="I1414">
        <v>1428732000</v>
      </c>
      <c r="J1414" s="11">
        <f>(((I1414/60)/60)/24)+DATE(1970,1,1)+(-8/24)</f>
        <v>42104.916666666664</v>
      </c>
      <c r="K1414">
        <v>1426772928</v>
      </c>
      <c r="L1414" s="11">
        <f>(((K1414/60)/60)/24)+DATE(1970,1,1)+(-8/24)</f>
        <v>42082.242222222216</v>
      </c>
      <c r="M1414" t="b">
        <v>0</v>
      </c>
      <c r="N1414">
        <v>33</v>
      </c>
      <c r="O1414" t="b">
        <v>0</v>
      </c>
      <c r="P1414" t="s">
        <v>8284</v>
      </c>
      <c r="Q1414" s="6">
        <f>E1414/D1414</f>
        <v>0.25259090909090909</v>
      </c>
      <c r="R1414" s="7">
        <f>IFERROR(E1414/N1414,"N/A")</f>
        <v>168.39393939393941</v>
      </c>
      <c r="S1414" t="str">
        <f>LEFT(P1414,SEARCH("/",P1414,1)-1)</f>
        <v>food</v>
      </c>
      <c r="T1414" t="str">
        <f>RIGHT(P1414,(LEN(P1414)-SEARCH("/",P1414)))</f>
        <v>food trucks</v>
      </c>
      <c r="Y1414">
        <f t="shared" si="48"/>
        <v>5</v>
      </c>
      <c r="Z1414">
        <f t="shared" si="49"/>
        <v>16</v>
      </c>
    </row>
    <row r="1415" spans="1:26" ht="43.2" x14ac:dyDescent="0.3">
      <c r="A1415">
        <v>3796</v>
      </c>
      <c r="B1415" s="3" t="s">
        <v>3793</v>
      </c>
      <c r="C1415" s="3" t="s">
        <v>7906</v>
      </c>
      <c r="D1415">
        <v>22500</v>
      </c>
      <c r="E1415">
        <v>1</v>
      </c>
      <c r="F1415" t="s">
        <v>8221</v>
      </c>
      <c r="G1415" t="s">
        <v>8224</v>
      </c>
      <c r="H1415" t="s">
        <v>8246</v>
      </c>
      <c r="I1415">
        <v>1484354556</v>
      </c>
      <c r="J1415" s="11">
        <f>(((I1415/60)/60)/24)+DATE(1970,1,1)+(-8/24)</f>
        <v>42748.696250000001</v>
      </c>
      <c r="K1415">
        <v>1479170556</v>
      </c>
      <c r="L1415" s="11">
        <f>(((K1415/60)/60)/24)+DATE(1970,1,1)+(-8/24)</f>
        <v>42688.696250000001</v>
      </c>
      <c r="M1415" t="b">
        <v>0</v>
      </c>
      <c r="N1415">
        <v>1</v>
      </c>
      <c r="O1415" t="b">
        <v>0</v>
      </c>
      <c r="P1415" t="s">
        <v>8305</v>
      </c>
      <c r="Q1415" s="6">
        <f>E1415/D1415</f>
        <v>4.4444444444444447E-5</v>
      </c>
      <c r="R1415" s="7">
        <f>IFERROR(E1415/N1415,"N/A")</f>
        <v>1</v>
      </c>
      <c r="S1415" t="str">
        <f>LEFT(P1415,SEARCH("/",P1415,1)-1)</f>
        <v>theater</v>
      </c>
      <c r="T1415" t="str">
        <f>RIGHT(P1415,(LEN(P1415)-SEARCH("/",P1415)))</f>
        <v>musical</v>
      </c>
      <c r="Y1415">
        <f t="shared" si="48"/>
        <v>8</v>
      </c>
      <c r="Z1415">
        <f t="shared" si="49"/>
        <v>15</v>
      </c>
    </row>
    <row r="1416" spans="1:26" ht="43.2" x14ac:dyDescent="0.3">
      <c r="A1416">
        <v>1805</v>
      </c>
      <c r="B1416" s="3" t="s">
        <v>1806</v>
      </c>
      <c r="C1416" s="3" t="s">
        <v>5915</v>
      </c>
      <c r="D1416">
        <v>22500</v>
      </c>
      <c r="E1416">
        <v>8191</v>
      </c>
      <c r="F1416" t="s">
        <v>8221</v>
      </c>
      <c r="G1416" t="s">
        <v>8236</v>
      </c>
      <c r="H1416" t="s">
        <v>8249</v>
      </c>
      <c r="I1416">
        <v>1443808800</v>
      </c>
      <c r="J1416" s="11">
        <f>(((I1416/60)/60)/24)+DATE(1970,1,1)+(-8/24)</f>
        <v>42279.416666666664</v>
      </c>
      <c r="K1416">
        <v>1441048658</v>
      </c>
      <c r="L1416" s="11">
        <f>(((K1416/60)/60)/24)+DATE(1970,1,1)+(-8/24)</f>
        <v>42247.470578703702</v>
      </c>
      <c r="M1416" t="b">
        <v>1</v>
      </c>
      <c r="N1416">
        <v>122</v>
      </c>
      <c r="O1416" t="b">
        <v>0</v>
      </c>
      <c r="P1416" t="s">
        <v>8285</v>
      </c>
      <c r="Q1416" s="6">
        <f>E1416/D1416</f>
        <v>0.36404444444444445</v>
      </c>
      <c r="R1416" s="7">
        <f>IFERROR(E1416/N1416,"N/A")</f>
        <v>67.139344262295083</v>
      </c>
      <c r="S1416" t="str">
        <f>LEFT(P1416,SEARCH("/",P1416,1)-1)</f>
        <v>photography</v>
      </c>
      <c r="T1416" t="str">
        <f>RIGHT(P1416,(LEN(P1416)-SEARCH("/",P1416)))</f>
        <v>photobooks</v>
      </c>
      <c r="Y1416">
        <f t="shared" si="48"/>
        <v>12</v>
      </c>
      <c r="Z1416">
        <f t="shared" si="49"/>
        <v>22</v>
      </c>
    </row>
    <row r="1417" spans="1:26" ht="43.2" x14ac:dyDescent="0.3">
      <c r="A1417">
        <v>2697</v>
      </c>
      <c r="B1417" s="3" t="s">
        <v>2697</v>
      </c>
      <c r="C1417" s="3" t="s">
        <v>6807</v>
      </c>
      <c r="D1417">
        <v>23000</v>
      </c>
      <c r="E1417">
        <v>6061</v>
      </c>
      <c r="F1417" t="s">
        <v>8221</v>
      </c>
      <c r="G1417" t="s">
        <v>8224</v>
      </c>
      <c r="H1417" t="s">
        <v>8246</v>
      </c>
      <c r="I1417">
        <v>1438552800</v>
      </c>
      <c r="J1417" s="11">
        <f>(((I1417/60)/60)/24)+DATE(1970,1,1)+(-8/24)</f>
        <v>42218.583333333336</v>
      </c>
      <c r="K1417">
        <v>1435876423</v>
      </c>
      <c r="L1417" s="11">
        <f>(((K1417/60)/60)/24)+DATE(1970,1,1)+(-8/24)</f>
        <v>42187.606747685182</v>
      </c>
      <c r="M1417" t="b">
        <v>0</v>
      </c>
      <c r="N1417">
        <v>52</v>
      </c>
      <c r="O1417" t="b">
        <v>0</v>
      </c>
      <c r="P1417" t="s">
        <v>8284</v>
      </c>
      <c r="Q1417" s="6">
        <f>E1417/D1417</f>
        <v>0.26352173913043481</v>
      </c>
      <c r="R1417" s="7">
        <f>IFERROR(E1417/N1417,"N/A")</f>
        <v>116.55769230769231</v>
      </c>
      <c r="S1417" t="str">
        <f>LEFT(P1417,SEARCH("/",P1417,1)-1)</f>
        <v>food</v>
      </c>
      <c r="T1417" t="str">
        <f>RIGHT(P1417,(LEN(P1417)-SEARCH("/",P1417)))</f>
        <v>food trucks</v>
      </c>
      <c r="Y1417">
        <f t="shared" si="48"/>
        <v>5</v>
      </c>
      <c r="Z1417">
        <f t="shared" si="49"/>
        <v>16</v>
      </c>
    </row>
    <row r="1418" spans="1:26" ht="43.2" x14ac:dyDescent="0.3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 s="11">
        <f>(((I1418/60)/60)/24)+DATE(1970,1,1)+(-8/24)</f>
        <v>41887.235416666663</v>
      </c>
      <c r="K1418">
        <v>1405181320</v>
      </c>
      <c r="L1418" s="11">
        <f>(((K1418/60)/60)/24)+DATE(1970,1,1)+(-8/24)</f>
        <v>41832.33935185185</v>
      </c>
      <c r="M1418" t="b">
        <v>0</v>
      </c>
      <c r="N1418">
        <v>7</v>
      </c>
      <c r="O1418" t="b">
        <v>0</v>
      </c>
      <c r="P1418" t="s">
        <v>8287</v>
      </c>
      <c r="Q1418" s="6">
        <f>E1418/D1418</f>
        <v>0.105</v>
      </c>
      <c r="R1418" s="7">
        <f>IFERROR(E1418/N1418,"N/A")</f>
        <v>225</v>
      </c>
      <c r="S1418" t="str">
        <f>LEFT(P1418,SEARCH("/",P1418,1)-1)</f>
        <v>publishing</v>
      </c>
      <c r="T1418" t="str">
        <f>RIGHT(P1418,(LEN(P1418)-SEARCH("/",P1418)))</f>
        <v>translations</v>
      </c>
      <c r="Y1418">
        <f t="shared" si="48"/>
        <v>11</v>
      </c>
      <c r="Z1418">
        <f t="shared" si="49"/>
        <v>23</v>
      </c>
    </row>
    <row r="1419" spans="1:26" ht="43.2" x14ac:dyDescent="0.3">
      <c r="A1419">
        <v>701</v>
      </c>
      <c r="B1419" s="3" t="s">
        <v>702</v>
      </c>
      <c r="C1419" s="3" t="s">
        <v>4811</v>
      </c>
      <c r="D1419">
        <v>23000</v>
      </c>
      <c r="E1419">
        <v>6118</v>
      </c>
      <c r="F1419" t="s">
        <v>8221</v>
      </c>
      <c r="G1419" t="s">
        <v>8225</v>
      </c>
      <c r="H1419" t="s">
        <v>8247</v>
      </c>
      <c r="I1419">
        <v>1406130880</v>
      </c>
      <c r="J1419" s="11">
        <f>(((I1419/60)/60)/24)+DATE(1970,1,1)+(-8/24)</f>
        <v>41843.329629629625</v>
      </c>
      <c r="K1419">
        <v>1403538880</v>
      </c>
      <c r="L1419" s="11">
        <f>(((K1419/60)/60)/24)+DATE(1970,1,1)+(-8/24)</f>
        <v>41813.329629629625</v>
      </c>
      <c r="M1419" t="b">
        <v>0</v>
      </c>
      <c r="N1419">
        <v>21</v>
      </c>
      <c r="O1419" t="b">
        <v>0</v>
      </c>
      <c r="P1419" t="s">
        <v>8273</v>
      </c>
      <c r="Q1419" s="6">
        <f>E1419/D1419</f>
        <v>0.26600000000000001</v>
      </c>
      <c r="R1419" s="7">
        <f>IFERROR(E1419/N1419,"N/A")</f>
        <v>291.33333333333331</v>
      </c>
      <c r="S1419" t="str">
        <f>LEFT(P1419,SEARCH("/",P1419,1)-1)</f>
        <v>technology</v>
      </c>
      <c r="T1419" t="str">
        <f>RIGHT(P1419,(LEN(P1419)-SEARCH("/",P1419)))</f>
        <v>wearables</v>
      </c>
      <c r="Y1419">
        <f t="shared" si="48"/>
        <v>11</v>
      </c>
      <c r="Z1419">
        <f t="shared" si="49"/>
        <v>20</v>
      </c>
    </row>
    <row r="1420" spans="1:26" ht="43.2" x14ac:dyDescent="0.3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 s="11">
        <f>(((I1420/60)/60)/24)+DATE(1970,1,1)+(-8/24)</f>
        <v>41951.550960648143</v>
      </c>
      <c r="K1420">
        <v>1412885603</v>
      </c>
      <c r="L1420" s="11">
        <f>(((K1420/60)/60)/24)+DATE(1970,1,1)+(-8/24)</f>
        <v>41921.509293981479</v>
      </c>
      <c r="M1420" t="b">
        <v>1</v>
      </c>
      <c r="N1420">
        <v>23</v>
      </c>
      <c r="O1420" t="b">
        <v>0</v>
      </c>
      <c r="P1420" t="s">
        <v>8301</v>
      </c>
      <c r="Q1420" s="6">
        <f>E1420/D1420</f>
        <v>0.105</v>
      </c>
      <c r="R1420" s="7">
        <f>IFERROR(E1420/N1420,"N/A")</f>
        <v>91.304347826086953</v>
      </c>
      <c r="S1420" t="str">
        <f>LEFT(P1420,SEARCH("/",P1420,1)-1)</f>
        <v>technology</v>
      </c>
      <c r="T1420" t="str">
        <f>RIGHT(P1420,(LEN(P1420)-SEARCH("/",P1420)))</f>
        <v>space exploration</v>
      </c>
      <c r="Y1420">
        <f t="shared" si="48"/>
        <v>11</v>
      </c>
      <c r="Z1420">
        <f t="shared" si="49"/>
        <v>28</v>
      </c>
    </row>
    <row r="1421" spans="1:26" ht="43.2" x14ac:dyDescent="0.3">
      <c r="A1421">
        <v>4033</v>
      </c>
      <c r="B1421" s="3" t="s">
        <v>4029</v>
      </c>
      <c r="C1421" s="3" t="s">
        <v>8138</v>
      </c>
      <c r="D1421">
        <v>23900</v>
      </c>
      <c r="E1421">
        <v>6141.99</v>
      </c>
      <c r="F1421" t="s">
        <v>8221</v>
      </c>
      <c r="G1421" t="s">
        <v>8225</v>
      </c>
      <c r="H1421" t="s">
        <v>8247</v>
      </c>
      <c r="I1421">
        <v>1475398800</v>
      </c>
      <c r="J1421" s="11">
        <f>(((I1421/60)/60)/24)+DATE(1970,1,1)+(-8/24)</f>
        <v>42645.041666666664</v>
      </c>
      <c r="K1421">
        <v>1472711224</v>
      </c>
      <c r="L1421" s="11">
        <f>(((K1421/60)/60)/24)+DATE(1970,1,1)+(-8/24)</f>
        <v>42613.93546296296</v>
      </c>
      <c r="M1421" t="b">
        <v>0</v>
      </c>
      <c r="N1421">
        <v>94</v>
      </c>
      <c r="O1421" t="b">
        <v>0</v>
      </c>
      <c r="P1421" t="s">
        <v>8271</v>
      </c>
      <c r="Q1421" s="6">
        <f>E1421/D1421</f>
        <v>0.25698702928870293</v>
      </c>
      <c r="R1421" s="7">
        <f>IFERROR(E1421/N1421,"N/A")</f>
        <v>65.340319148936175</v>
      </c>
      <c r="S1421" t="str">
        <f>LEFT(P1421,SEARCH("/",P1421,1)-1)</f>
        <v>theater</v>
      </c>
      <c r="T1421" t="str">
        <f>RIGHT(P1421,(LEN(P1421)-SEARCH("/",P1421)))</f>
        <v>plays</v>
      </c>
      <c r="Y1421">
        <f t="shared" si="48"/>
        <v>8</v>
      </c>
      <c r="Z1421">
        <f t="shared" si="49"/>
        <v>13</v>
      </c>
    </row>
    <row r="1422" spans="1:26" ht="43.2" x14ac:dyDescent="0.3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 s="11">
        <f>(((I1422/60)/60)/24)+DATE(1970,1,1)+(-8/24)</f>
        <v>42841.307476851849</v>
      </c>
      <c r="K1422">
        <v>1488471766</v>
      </c>
      <c r="L1422" s="11">
        <f>(((K1422/60)/60)/24)+DATE(1970,1,1)+(-8/24)</f>
        <v>42796.349143518521</v>
      </c>
      <c r="M1422" t="b">
        <v>0</v>
      </c>
      <c r="N1422">
        <v>12</v>
      </c>
      <c r="O1422" t="b">
        <v>0</v>
      </c>
      <c r="P1422" t="s">
        <v>8271</v>
      </c>
      <c r="Q1422" s="6">
        <f>E1422/D1422</f>
        <v>0.105</v>
      </c>
      <c r="R1422" s="7">
        <f>IFERROR(E1422/N1422,"N/A")</f>
        <v>437.5</v>
      </c>
      <c r="S1422" t="str">
        <f>LEFT(P1422,SEARCH("/",P1422,1)-1)</f>
        <v>theater</v>
      </c>
      <c r="T1422" t="str">
        <f>RIGHT(P1422,(LEN(P1422)-SEARCH("/",P1422)))</f>
        <v>plays</v>
      </c>
      <c r="Y1422">
        <f t="shared" si="48"/>
        <v>8</v>
      </c>
      <c r="Z1422">
        <f t="shared" si="49"/>
        <v>13</v>
      </c>
    </row>
    <row r="1423" spans="1:26" ht="43.2" x14ac:dyDescent="0.3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 s="11">
        <f>(((I1423/60)/60)/24)+DATE(1970,1,1)+(-8/24)</f>
        <v>42298.198298611103</v>
      </c>
      <c r="K1423">
        <v>1442839533</v>
      </c>
      <c r="L1423" s="11">
        <f>(((K1423/60)/60)/24)+DATE(1970,1,1)+(-8/24)</f>
        <v>42268.198298611103</v>
      </c>
      <c r="M1423" t="b">
        <v>0</v>
      </c>
      <c r="N1423">
        <v>27</v>
      </c>
      <c r="O1423" t="b">
        <v>0</v>
      </c>
      <c r="P1423" t="s">
        <v>8272</v>
      </c>
      <c r="Q1423" s="6">
        <f>E1423/D1423</f>
        <v>0.1052</v>
      </c>
      <c r="R1423" s="7">
        <f>IFERROR(E1423/N1423,"N/A")</f>
        <v>97.407407407407405</v>
      </c>
      <c r="S1423" t="str">
        <f>LEFT(P1423,SEARCH("/",P1423,1)-1)</f>
        <v>technology</v>
      </c>
      <c r="T1423" t="str">
        <f>RIGHT(P1423,(LEN(P1423)-SEARCH("/",P1423)))</f>
        <v>web</v>
      </c>
      <c r="Y1423">
        <f t="shared" si="48"/>
        <v>11</v>
      </c>
      <c r="Z1423">
        <f t="shared" si="49"/>
        <v>14</v>
      </c>
    </row>
    <row r="1424" spans="1:26" ht="28.8" x14ac:dyDescent="0.3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 s="11">
        <f>(((I1424/60)/60)/24)+DATE(1970,1,1)+(-8/24)</f>
        <v>42818.541180555556</v>
      </c>
      <c r="K1424">
        <v>1486504758</v>
      </c>
      <c r="L1424" s="11">
        <f>(((K1424/60)/60)/24)+DATE(1970,1,1)+(-8/24)</f>
        <v>42773.58284722222</v>
      </c>
      <c r="M1424" t="b">
        <v>0</v>
      </c>
      <c r="N1424">
        <v>8</v>
      </c>
      <c r="O1424" t="b">
        <v>0</v>
      </c>
      <c r="P1424" t="s">
        <v>8303</v>
      </c>
      <c r="Q1424" s="6">
        <f>E1424/D1424</f>
        <v>0.10539393939393939</v>
      </c>
      <c r="R1424" s="7">
        <f>IFERROR(E1424/N1424,"N/A")</f>
        <v>217.375</v>
      </c>
      <c r="S1424" t="str">
        <f>LEFT(P1424,SEARCH("/",P1424,1)-1)</f>
        <v>theater</v>
      </c>
      <c r="T1424" t="str">
        <f>RIGHT(P1424,(LEN(P1424)-SEARCH("/",P1424)))</f>
        <v>spaces</v>
      </c>
      <c r="Y1424">
        <f t="shared" si="48"/>
        <v>8</v>
      </c>
      <c r="Z1424">
        <f t="shared" si="49"/>
        <v>14</v>
      </c>
    </row>
    <row r="1425" spans="1:26" ht="43.2" x14ac:dyDescent="0.3">
      <c r="A1425">
        <v>1785</v>
      </c>
      <c r="B1425" s="3" t="s">
        <v>1786</v>
      </c>
      <c r="C1425" s="3" t="s">
        <v>5895</v>
      </c>
      <c r="D1425">
        <v>24000</v>
      </c>
      <c r="E1425">
        <v>4853</v>
      </c>
      <c r="F1425" t="s">
        <v>8221</v>
      </c>
      <c r="G1425" t="s">
        <v>8224</v>
      </c>
      <c r="H1425" t="s">
        <v>8246</v>
      </c>
      <c r="I1425">
        <v>1413417600</v>
      </c>
      <c r="J1425" s="11">
        <f>(((I1425/60)/60)/24)+DATE(1970,1,1)+(-8/24)</f>
        <v>41927.666666666664</v>
      </c>
      <c r="K1425">
        <v>1410750855</v>
      </c>
      <c r="L1425" s="11">
        <f>(((K1425/60)/60)/24)+DATE(1970,1,1)+(-8/24)</f>
        <v>41896.801562499997</v>
      </c>
      <c r="M1425" t="b">
        <v>1</v>
      </c>
      <c r="N1425">
        <v>108</v>
      </c>
      <c r="O1425" t="b">
        <v>0</v>
      </c>
      <c r="P1425" t="s">
        <v>8285</v>
      </c>
      <c r="Q1425" s="6">
        <f>E1425/D1425</f>
        <v>0.20220833333333332</v>
      </c>
      <c r="R1425" s="7">
        <f>IFERROR(E1425/N1425,"N/A")</f>
        <v>44.935185185185183</v>
      </c>
      <c r="S1425" t="str">
        <f>LEFT(P1425,SEARCH("/",P1425,1)-1)</f>
        <v>photography</v>
      </c>
      <c r="T1425" t="str">
        <f>RIGHT(P1425,(LEN(P1425)-SEARCH("/",P1425)))</f>
        <v>photobooks</v>
      </c>
      <c r="Y1425">
        <f t="shared" si="48"/>
        <v>12</v>
      </c>
      <c r="Z1425">
        <f t="shared" si="49"/>
        <v>22</v>
      </c>
    </row>
    <row r="1426" spans="1:26" ht="57.6" x14ac:dyDescent="0.3">
      <c r="A1426">
        <v>568</v>
      </c>
      <c r="B1426" s="3" t="s">
        <v>569</v>
      </c>
      <c r="C1426" s="3" t="s">
        <v>4678</v>
      </c>
      <c r="D1426">
        <v>24500</v>
      </c>
      <c r="E1426">
        <v>245</v>
      </c>
      <c r="F1426" t="s">
        <v>8221</v>
      </c>
      <c r="G1426" t="s">
        <v>8228</v>
      </c>
      <c r="H1426" t="s">
        <v>8250</v>
      </c>
      <c r="I1426">
        <v>1452942000</v>
      </c>
      <c r="J1426" s="11">
        <f>(((I1426/60)/60)/24)+DATE(1970,1,1)+(-8/24)</f>
        <v>42385.124999999993</v>
      </c>
      <c r="K1426">
        <v>1449785223</v>
      </c>
      <c r="L1426" s="11">
        <f>(((K1426/60)/60)/24)+DATE(1970,1,1)+(-8/24)</f>
        <v>42348.588229166664</v>
      </c>
      <c r="M1426" t="b">
        <v>0</v>
      </c>
      <c r="N1426">
        <v>5</v>
      </c>
      <c r="O1426" t="b">
        <v>0</v>
      </c>
      <c r="P1426" t="s">
        <v>8272</v>
      </c>
      <c r="Q1426" s="6">
        <f>E1426/D1426</f>
        <v>0.01</v>
      </c>
      <c r="R1426" s="7">
        <f>IFERROR(E1426/N1426,"N/A")</f>
        <v>49</v>
      </c>
      <c r="S1426" t="str">
        <f>LEFT(P1426,SEARCH("/",P1426,1)-1)</f>
        <v>technology</v>
      </c>
      <c r="T1426" t="str">
        <f>RIGHT(P1426,(LEN(P1426)-SEARCH("/",P1426)))</f>
        <v>web</v>
      </c>
      <c r="Y1426">
        <f t="shared" si="48"/>
        <v>11</v>
      </c>
      <c r="Z1426">
        <f t="shared" si="49"/>
        <v>14</v>
      </c>
    </row>
    <row r="1427" spans="1:26" ht="43.2" x14ac:dyDescent="0.3">
      <c r="A1427">
        <v>504</v>
      </c>
      <c r="B1427" s="3" t="s">
        <v>505</v>
      </c>
      <c r="C1427" s="3" t="s">
        <v>4614</v>
      </c>
      <c r="D1427">
        <v>24500</v>
      </c>
      <c r="E1427">
        <v>335</v>
      </c>
      <c r="F1427" t="s">
        <v>8221</v>
      </c>
      <c r="G1427" t="s">
        <v>8224</v>
      </c>
      <c r="H1427" t="s">
        <v>8246</v>
      </c>
      <c r="I1427">
        <v>1334097387</v>
      </c>
      <c r="J1427" s="11">
        <f>(((I1427/60)/60)/24)+DATE(1970,1,1)+(-8/24)</f>
        <v>41009.60864583333</v>
      </c>
      <c r="K1427">
        <v>1328916987</v>
      </c>
      <c r="L1427" s="11">
        <f>(((K1427/60)/60)/24)+DATE(1970,1,1)+(-8/24)</f>
        <v>40949.650312499994</v>
      </c>
      <c r="M1427" t="b">
        <v>0</v>
      </c>
      <c r="N1427">
        <v>5</v>
      </c>
      <c r="O1427" t="b">
        <v>0</v>
      </c>
      <c r="P1427" t="s">
        <v>8270</v>
      </c>
      <c r="Q1427" s="6">
        <f>E1427/D1427</f>
        <v>1.3673469387755101E-2</v>
      </c>
      <c r="R1427" s="7">
        <f>IFERROR(E1427/N1427,"N/A")</f>
        <v>67</v>
      </c>
      <c r="S1427" t="str">
        <f>LEFT(P1427,SEARCH("/",P1427,1)-1)</f>
        <v>film &amp; video</v>
      </c>
      <c r="T1427" t="str">
        <f>RIGHT(P1427,(LEN(P1427)-SEARCH("/",P1427)))</f>
        <v>animation</v>
      </c>
      <c r="Y1427">
        <f t="shared" si="48"/>
        <v>13</v>
      </c>
      <c r="Z1427">
        <f t="shared" si="49"/>
        <v>22</v>
      </c>
    </row>
    <row r="1428" spans="1:26" ht="43.2" x14ac:dyDescent="0.3">
      <c r="A1428">
        <v>1770</v>
      </c>
      <c r="B1428" s="3" t="s">
        <v>1771</v>
      </c>
      <c r="C1428" s="3" t="s">
        <v>5880</v>
      </c>
      <c r="D1428">
        <v>24500</v>
      </c>
      <c r="E1428">
        <v>13846</v>
      </c>
      <c r="F1428" t="s">
        <v>8221</v>
      </c>
      <c r="G1428" t="s">
        <v>8224</v>
      </c>
      <c r="H1428" t="s">
        <v>8246</v>
      </c>
      <c r="I1428">
        <v>1413312194</v>
      </c>
      <c r="J1428" s="11">
        <f>(((I1428/60)/60)/24)+DATE(1970,1,1)+(-8/24)</f>
        <v>41926.446689814817</v>
      </c>
      <c r="K1428">
        <v>1410288194</v>
      </c>
      <c r="L1428" s="11">
        <f>(((K1428/60)/60)/24)+DATE(1970,1,1)+(-8/24)</f>
        <v>41891.446689814817</v>
      </c>
      <c r="M1428" t="b">
        <v>1</v>
      </c>
      <c r="N1428">
        <v>92</v>
      </c>
      <c r="O1428" t="b">
        <v>0</v>
      </c>
      <c r="P1428" t="s">
        <v>8285</v>
      </c>
      <c r="Q1428" s="6">
        <f>E1428/D1428</f>
        <v>0.56514285714285717</v>
      </c>
      <c r="R1428" s="7">
        <f>IFERROR(E1428/N1428,"N/A")</f>
        <v>150.5</v>
      </c>
      <c r="S1428" t="str">
        <f>LEFT(P1428,SEARCH("/",P1428,1)-1)</f>
        <v>photography</v>
      </c>
      <c r="T1428" t="str">
        <f>RIGHT(P1428,(LEN(P1428)-SEARCH("/",P1428)))</f>
        <v>photobooks</v>
      </c>
      <c r="Y1428">
        <f t="shared" si="48"/>
        <v>12</v>
      </c>
      <c r="Z1428">
        <f t="shared" si="49"/>
        <v>22</v>
      </c>
    </row>
    <row r="1429" spans="1:26" ht="43.2" x14ac:dyDescent="0.3">
      <c r="A1429">
        <v>209</v>
      </c>
      <c r="B1429" s="3" t="s">
        <v>211</v>
      </c>
      <c r="C1429" s="3" t="s">
        <v>4319</v>
      </c>
      <c r="D1429">
        <v>25000</v>
      </c>
      <c r="E1429">
        <v>0</v>
      </c>
      <c r="F1429" t="s">
        <v>8221</v>
      </c>
      <c r="G1429" t="s">
        <v>8224</v>
      </c>
      <c r="H1429" t="s">
        <v>8246</v>
      </c>
      <c r="I1429">
        <v>1436566135</v>
      </c>
      <c r="J1429" s="11">
        <f>(((I1429/60)/60)/24)+DATE(1970,1,1)+(-8/24)</f>
        <v>42195.589525462965</v>
      </c>
      <c r="K1429">
        <v>1433974135</v>
      </c>
      <c r="L1429" s="11">
        <f>(((K1429/60)/60)/24)+DATE(1970,1,1)+(-8/24)</f>
        <v>42165.589525462965</v>
      </c>
      <c r="M1429" t="b">
        <v>0</v>
      </c>
      <c r="N1429">
        <v>0</v>
      </c>
      <c r="O1429" t="b">
        <v>0</v>
      </c>
      <c r="P1429" t="s">
        <v>8268</v>
      </c>
      <c r="Q1429" s="6">
        <f>E1429/D1429</f>
        <v>0</v>
      </c>
      <c r="R1429" s="7" t="str">
        <f>IFERROR(E1429/N1429,"N/A")</f>
        <v>N/A</v>
      </c>
      <c r="S1429" t="str">
        <f>LEFT(P1429,SEARCH("/",P1429,1)-1)</f>
        <v>film &amp; video</v>
      </c>
      <c r="T1429" t="str">
        <f>RIGHT(P1429,(LEN(P1429)-SEARCH("/",P1429)))</f>
        <v>drama</v>
      </c>
      <c r="Y1429">
        <f t="shared" si="48"/>
        <v>13</v>
      </c>
      <c r="Z1429">
        <f t="shared" si="49"/>
        <v>18</v>
      </c>
    </row>
    <row r="1430" spans="1:26" ht="43.2" x14ac:dyDescent="0.3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 s="11">
        <f>(((I1430/60)/60)/24)+DATE(1970,1,1)+(-8/24)</f>
        <v>42440.440821759257</v>
      </c>
      <c r="K1430">
        <v>1455129287</v>
      </c>
      <c r="L1430" s="11">
        <f>(((K1430/60)/60)/24)+DATE(1970,1,1)+(-8/24)</f>
        <v>42410.440821759257</v>
      </c>
      <c r="M1430" t="b">
        <v>0</v>
      </c>
      <c r="N1430">
        <v>276</v>
      </c>
      <c r="O1430" t="b">
        <v>0</v>
      </c>
      <c r="P1430" t="s">
        <v>8273</v>
      </c>
      <c r="Q1430" s="6">
        <f>E1430/D1430</f>
        <v>0.10754135338345865</v>
      </c>
      <c r="R1430" s="7">
        <f>IFERROR(E1430/N1430,"N/A")</f>
        <v>51.822463768115945</v>
      </c>
      <c r="S1430" t="str">
        <f>LEFT(P1430,SEARCH("/",P1430,1)-1)</f>
        <v>technology</v>
      </c>
      <c r="T1430" t="str">
        <f>RIGHT(P1430,(LEN(P1430)-SEARCH("/",P1430)))</f>
        <v>wearables</v>
      </c>
      <c r="Y1430">
        <f t="shared" si="48"/>
        <v>11</v>
      </c>
      <c r="Z1430">
        <f t="shared" si="49"/>
        <v>20</v>
      </c>
    </row>
    <row r="1431" spans="1:26" ht="43.2" x14ac:dyDescent="0.3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 s="11">
        <f>(((I1431/60)/60)/24)+DATE(1970,1,1)+(-8/24)</f>
        <v>42154.819710648146</v>
      </c>
      <c r="K1431">
        <v>1429155623</v>
      </c>
      <c r="L1431" s="11">
        <f>(((K1431/60)/60)/24)+DATE(1970,1,1)+(-8/24)</f>
        <v>42109.819710648146</v>
      </c>
      <c r="M1431" t="b">
        <v>0</v>
      </c>
      <c r="N1431">
        <v>28</v>
      </c>
      <c r="O1431" t="b">
        <v>0</v>
      </c>
      <c r="P1431" t="s">
        <v>8267</v>
      </c>
      <c r="Q1431" s="6">
        <f>E1431/D1431</f>
        <v>0.10775</v>
      </c>
      <c r="R1431" s="7">
        <f>IFERROR(E1431/N1431,"N/A")</f>
        <v>46.178571428571431</v>
      </c>
      <c r="S1431" t="str">
        <f>LEFT(P1431,SEARCH("/",P1431,1)-1)</f>
        <v>film &amp; video</v>
      </c>
      <c r="T1431" t="str">
        <f>RIGHT(P1431,(LEN(P1431)-SEARCH("/",P1431)))</f>
        <v>science fiction</v>
      </c>
      <c r="Y1431">
        <f t="shared" si="48"/>
        <v>13</v>
      </c>
      <c r="Z1431">
        <f t="shared" si="49"/>
        <v>28</v>
      </c>
    </row>
    <row r="1432" spans="1:26" ht="43.2" x14ac:dyDescent="0.3">
      <c r="A1432">
        <v>565</v>
      </c>
      <c r="B1432" s="3" t="s">
        <v>566</v>
      </c>
      <c r="C1432" s="3" t="s">
        <v>4675</v>
      </c>
      <c r="D1432">
        <v>25000</v>
      </c>
      <c r="E1432">
        <v>0</v>
      </c>
      <c r="F1432" t="s">
        <v>8221</v>
      </c>
      <c r="G1432" t="s">
        <v>8225</v>
      </c>
      <c r="H1432" t="s">
        <v>8247</v>
      </c>
      <c r="I1432">
        <v>1436554249</v>
      </c>
      <c r="J1432" s="11">
        <f>(((I1432/60)/60)/24)+DATE(1970,1,1)+(-8/24)</f>
        <v>42195.451956018522</v>
      </c>
      <c r="K1432">
        <v>1433962249</v>
      </c>
      <c r="L1432" s="11">
        <f>(((K1432/60)/60)/24)+DATE(1970,1,1)+(-8/24)</f>
        <v>42165.451956018522</v>
      </c>
      <c r="M1432" t="b">
        <v>0</v>
      </c>
      <c r="N1432">
        <v>0</v>
      </c>
      <c r="O1432" t="b">
        <v>0</v>
      </c>
      <c r="P1432" t="s">
        <v>8272</v>
      </c>
      <c r="Q1432" s="6">
        <f>E1432/D1432</f>
        <v>0</v>
      </c>
      <c r="R1432" s="7" t="str">
        <f>IFERROR(E1432/N1432,"N/A")</f>
        <v>N/A</v>
      </c>
      <c r="S1432" t="str">
        <f>LEFT(P1432,SEARCH("/",P1432,1)-1)</f>
        <v>technology</v>
      </c>
      <c r="T1432" t="str">
        <f>RIGHT(P1432,(LEN(P1432)-SEARCH("/",P1432)))</f>
        <v>web</v>
      </c>
      <c r="Y1432">
        <f t="shared" si="48"/>
        <v>11</v>
      </c>
      <c r="Z1432">
        <f t="shared" si="49"/>
        <v>14</v>
      </c>
    </row>
    <row r="1433" spans="1:26" ht="57.6" x14ac:dyDescent="0.3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 s="11">
        <f>(((I1433/60)/60)/24)+DATE(1970,1,1)+(-8/24)</f>
        <v>40422.75</v>
      </c>
      <c r="K1433">
        <v>1281317691</v>
      </c>
      <c r="L1433" s="11">
        <f>(((K1433/60)/60)/24)+DATE(1970,1,1)+(-8/24)</f>
        <v>40398.732534722221</v>
      </c>
      <c r="M1433" t="b">
        <v>0</v>
      </c>
      <c r="N1433">
        <v>4</v>
      </c>
      <c r="O1433" t="b">
        <v>0</v>
      </c>
      <c r="P1433" t="s">
        <v>8290</v>
      </c>
      <c r="Q1433" s="6">
        <f>E1433/D1433</f>
        <v>0.10806536636794939</v>
      </c>
      <c r="R1433" s="7">
        <f>IFERROR(E1433/N1433,"N/A")</f>
        <v>51.25</v>
      </c>
      <c r="S1433" t="str">
        <f>LEFT(P1433,SEARCH("/",P1433,1)-1)</f>
        <v>publishing</v>
      </c>
      <c r="T1433" t="str">
        <f>RIGHT(P1433,(LEN(P1433)-SEARCH("/",P1433)))</f>
        <v>art books</v>
      </c>
      <c r="Y1433">
        <f t="shared" si="48"/>
        <v>11</v>
      </c>
      <c r="Z1433">
        <f t="shared" si="49"/>
        <v>20</v>
      </c>
    </row>
    <row r="1434" spans="1:26" ht="43.2" x14ac:dyDescent="0.3">
      <c r="A1434">
        <v>1120</v>
      </c>
      <c r="B1434" s="3" t="s">
        <v>1121</v>
      </c>
      <c r="C1434" s="3" t="s">
        <v>5230</v>
      </c>
      <c r="D1434">
        <v>25000</v>
      </c>
      <c r="E1434">
        <v>0</v>
      </c>
      <c r="F1434" t="s">
        <v>8221</v>
      </c>
      <c r="G1434" t="s">
        <v>8224</v>
      </c>
      <c r="H1434" t="s">
        <v>8246</v>
      </c>
      <c r="I1434">
        <v>1319835400</v>
      </c>
      <c r="J1434" s="11">
        <f>(((I1434/60)/60)/24)+DATE(1970,1,1)+(-8/24)</f>
        <v>40844.539351851847</v>
      </c>
      <c r="K1434">
        <v>1315947400</v>
      </c>
      <c r="L1434" s="11">
        <f>(((K1434/60)/60)/24)+DATE(1970,1,1)+(-8/24)</f>
        <v>40799.539351851847</v>
      </c>
      <c r="M1434" t="b">
        <v>0</v>
      </c>
      <c r="N1434">
        <v>0</v>
      </c>
      <c r="O1434" t="b">
        <v>0</v>
      </c>
      <c r="P1434" t="s">
        <v>8282</v>
      </c>
      <c r="Q1434" s="6">
        <f>E1434/D1434</f>
        <v>0</v>
      </c>
      <c r="R1434" s="7" t="str">
        <f>IFERROR(E1434/N1434,"N/A")</f>
        <v>N/A</v>
      </c>
      <c r="S1434" t="str">
        <f>LEFT(P1434,SEARCH("/",P1434,1)-1)</f>
        <v>games</v>
      </c>
      <c r="T1434" t="str">
        <f>RIGHT(P1434,(LEN(P1434)-SEARCH("/",P1434)))</f>
        <v>video games</v>
      </c>
      <c r="Y1434">
        <f t="shared" si="48"/>
        <v>6</v>
      </c>
      <c r="Z1434">
        <f t="shared" si="49"/>
        <v>17</v>
      </c>
    </row>
    <row r="1435" spans="1:26" ht="43.2" x14ac:dyDescent="0.3">
      <c r="A1435">
        <v>1147</v>
      </c>
      <c r="B1435" s="3" t="s">
        <v>1148</v>
      </c>
      <c r="C1435" s="3" t="s">
        <v>5257</v>
      </c>
      <c r="D1435">
        <v>25000</v>
      </c>
      <c r="E1435">
        <v>0</v>
      </c>
      <c r="F1435" t="s">
        <v>8221</v>
      </c>
      <c r="G1435" t="s">
        <v>8229</v>
      </c>
      <c r="H1435" t="s">
        <v>8251</v>
      </c>
      <c r="I1435">
        <v>1413760783</v>
      </c>
      <c r="J1435" s="11">
        <f>(((I1435/60)/60)/24)+DATE(1970,1,1)+(-8/24)</f>
        <v>41931.638692129629</v>
      </c>
      <c r="K1435">
        <v>1408576783</v>
      </c>
      <c r="L1435" s="11">
        <f>(((K1435/60)/60)/24)+DATE(1970,1,1)+(-8/24)</f>
        <v>41871.638692129629</v>
      </c>
      <c r="M1435" t="b">
        <v>0</v>
      </c>
      <c r="N1435">
        <v>0</v>
      </c>
      <c r="O1435" t="b">
        <v>0</v>
      </c>
      <c r="P1435" t="s">
        <v>8284</v>
      </c>
      <c r="Q1435" s="6">
        <f>E1435/D1435</f>
        <v>0</v>
      </c>
      <c r="R1435" s="7" t="str">
        <f>IFERROR(E1435/N1435,"N/A")</f>
        <v>N/A</v>
      </c>
      <c r="S1435" t="str">
        <f>LEFT(P1435,SEARCH("/",P1435,1)-1)</f>
        <v>food</v>
      </c>
      <c r="T1435" t="str">
        <f>RIGHT(P1435,(LEN(P1435)-SEARCH("/",P1435)))</f>
        <v>food trucks</v>
      </c>
      <c r="Y1435">
        <f t="shared" si="48"/>
        <v>5</v>
      </c>
      <c r="Z1435">
        <f t="shared" si="49"/>
        <v>16</v>
      </c>
    </row>
    <row r="1436" spans="1:26" ht="57.6" x14ac:dyDescent="0.3">
      <c r="A1436">
        <v>1151</v>
      </c>
      <c r="B1436" s="3" t="s">
        <v>1152</v>
      </c>
      <c r="C1436" s="3" t="s">
        <v>5261</v>
      </c>
      <c r="D1436">
        <v>25000</v>
      </c>
      <c r="E1436">
        <v>0</v>
      </c>
      <c r="F1436" t="s">
        <v>8221</v>
      </c>
      <c r="G1436" t="s">
        <v>8224</v>
      </c>
      <c r="H1436" t="s">
        <v>8246</v>
      </c>
      <c r="I1436">
        <v>1441592863</v>
      </c>
      <c r="J1436" s="11">
        <f>(((I1436/60)/60)/24)+DATE(1970,1,1)+(-8/24)</f>
        <v>42253.769247685181</v>
      </c>
      <c r="K1436">
        <v>1439000863</v>
      </c>
      <c r="L1436" s="11">
        <f>(((K1436/60)/60)/24)+DATE(1970,1,1)+(-8/24)</f>
        <v>42223.769247685181</v>
      </c>
      <c r="M1436" t="b">
        <v>0</v>
      </c>
      <c r="N1436">
        <v>0</v>
      </c>
      <c r="O1436" t="b">
        <v>0</v>
      </c>
      <c r="P1436" t="s">
        <v>8284</v>
      </c>
      <c r="Q1436" s="6">
        <f>E1436/D1436</f>
        <v>0</v>
      </c>
      <c r="R1436" s="7" t="str">
        <f>IFERROR(E1436/N1436,"N/A")</f>
        <v>N/A</v>
      </c>
      <c r="S1436" t="str">
        <f>LEFT(P1436,SEARCH("/",P1436,1)-1)</f>
        <v>food</v>
      </c>
      <c r="T1436" t="str">
        <f>RIGHT(P1436,(LEN(P1436)-SEARCH("/",P1436)))</f>
        <v>food trucks</v>
      </c>
      <c r="Y1436">
        <f t="shared" si="48"/>
        <v>5</v>
      </c>
      <c r="Z1436">
        <f t="shared" si="49"/>
        <v>16</v>
      </c>
    </row>
    <row r="1437" spans="1:26" ht="43.2" x14ac:dyDescent="0.3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 s="11">
        <f>(((I1437/60)/60)/24)+DATE(1970,1,1)+(-8/24)</f>
        <v>42348.592199074068</v>
      </c>
      <c r="K1437">
        <v>1447193566</v>
      </c>
      <c r="L1437" s="11">
        <f>(((K1437/60)/60)/24)+DATE(1970,1,1)+(-8/24)</f>
        <v>42318.592199074068</v>
      </c>
      <c r="M1437" t="b">
        <v>0</v>
      </c>
      <c r="N1437">
        <v>4</v>
      </c>
      <c r="O1437" t="b">
        <v>0</v>
      </c>
      <c r="P1437" t="s">
        <v>8272</v>
      </c>
      <c r="Q1437" s="6">
        <f>E1437/D1437</f>
        <v>0.10877666666666666</v>
      </c>
      <c r="R1437" s="7">
        <f>IFERROR(E1437/N1437,"N/A")</f>
        <v>81.582499999999996</v>
      </c>
      <c r="S1437" t="str">
        <f>LEFT(P1437,SEARCH("/",P1437,1)-1)</f>
        <v>technology</v>
      </c>
      <c r="T1437" t="str">
        <f>RIGHT(P1437,(LEN(P1437)-SEARCH("/",P1437)))</f>
        <v>web</v>
      </c>
      <c r="Y1437">
        <f t="shared" si="48"/>
        <v>11</v>
      </c>
      <c r="Z1437">
        <f t="shared" si="49"/>
        <v>14</v>
      </c>
    </row>
    <row r="1438" spans="1:26" ht="43.2" x14ac:dyDescent="0.3">
      <c r="A1438">
        <v>3056</v>
      </c>
      <c r="B1438" s="3" t="s">
        <v>3056</v>
      </c>
      <c r="C1438" s="3" t="s">
        <v>7166</v>
      </c>
      <c r="D1438">
        <v>25000</v>
      </c>
      <c r="E1438">
        <v>0</v>
      </c>
      <c r="F1438" t="s">
        <v>8221</v>
      </c>
      <c r="G1438" t="s">
        <v>8224</v>
      </c>
      <c r="H1438" t="s">
        <v>8246</v>
      </c>
      <c r="I1438">
        <v>1412003784</v>
      </c>
      <c r="J1438" s="11">
        <f>(((I1438/60)/60)/24)+DATE(1970,1,1)+(-8/24)</f>
        <v>41911.303055555552</v>
      </c>
      <c r="K1438">
        <v>1406819784</v>
      </c>
      <c r="L1438" s="11">
        <f>(((K1438/60)/60)/24)+DATE(1970,1,1)+(-8/24)</f>
        <v>41851.303055555552</v>
      </c>
      <c r="M1438" t="b">
        <v>0</v>
      </c>
      <c r="N1438">
        <v>0</v>
      </c>
      <c r="O1438" t="b">
        <v>0</v>
      </c>
      <c r="P1438" t="s">
        <v>8303</v>
      </c>
      <c r="Q1438" s="6">
        <f>E1438/D1438</f>
        <v>0</v>
      </c>
      <c r="R1438" s="7" t="str">
        <f>IFERROR(E1438/N1438,"N/A")</f>
        <v>N/A</v>
      </c>
      <c r="S1438" t="str">
        <f>LEFT(P1438,SEARCH("/",P1438,1)-1)</f>
        <v>theater</v>
      </c>
      <c r="T1438" t="str">
        <f>RIGHT(P1438,(LEN(P1438)-SEARCH("/",P1438)))</f>
        <v>spaces</v>
      </c>
      <c r="Y1438">
        <f t="shared" si="48"/>
        <v>8</v>
      </c>
      <c r="Z1438">
        <f t="shared" si="49"/>
        <v>14</v>
      </c>
    </row>
    <row r="1439" spans="1:26" ht="43.2" x14ac:dyDescent="0.3">
      <c r="A1439">
        <v>3643</v>
      </c>
      <c r="B1439" s="3" t="s">
        <v>3641</v>
      </c>
      <c r="C1439" s="3" t="s">
        <v>7753</v>
      </c>
      <c r="D1439">
        <v>25000</v>
      </c>
      <c r="E1439">
        <v>0</v>
      </c>
      <c r="F1439" t="s">
        <v>8221</v>
      </c>
      <c r="G1439" t="s">
        <v>8224</v>
      </c>
      <c r="H1439" t="s">
        <v>8246</v>
      </c>
      <c r="I1439">
        <v>1447734439</v>
      </c>
      <c r="J1439" s="11">
        <f>(((I1439/60)/60)/24)+DATE(1970,1,1)+(-8/24)</f>
        <v>42324.852303240739</v>
      </c>
      <c r="K1439">
        <v>1444274839</v>
      </c>
      <c r="L1439" s="11">
        <f>(((K1439/60)/60)/24)+DATE(1970,1,1)+(-8/24)</f>
        <v>42284.810636574075</v>
      </c>
      <c r="M1439" t="b">
        <v>0</v>
      </c>
      <c r="N1439">
        <v>0</v>
      </c>
      <c r="O1439" t="b">
        <v>0</v>
      </c>
      <c r="P1439" t="s">
        <v>8305</v>
      </c>
      <c r="Q1439" s="6">
        <f>E1439/D1439</f>
        <v>0</v>
      </c>
      <c r="R1439" s="7" t="str">
        <f>IFERROR(E1439/N1439,"N/A")</f>
        <v>N/A</v>
      </c>
      <c r="S1439" t="str">
        <f>LEFT(P1439,SEARCH("/",P1439,1)-1)</f>
        <v>theater</v>
      </c>
      <c r="T1439" t="str">
        <f>RIGHT(P1439,(LEN(P1439)-SEARCH("/",P1439)))</f>
        <v>musical</v>
      </c>
      <c r="Y1439">
        <f t="shared" si="48"/>
        <v>8</v>
      </c>
      <c r="Z1439">
        <f t="shared" si="49"/>
        <v>15</v>
      </c>
    </row>
    <row r="1440" spans="1:26" ht="57.6" x14ac:dyDescent="0.3">
      <c r="A1440">
        <v>3954</v>
      </c>
      <c r="B1440" s="3" t="s">
        <v>3951</v>
      </c>
      <c r="C1440" s="3" t="s">
        <v>8061</v>
      </c>
      <c r="D1440">
        <v>25000</v>
      </c>
      <c r="E1440">
        <v>0</v>
      </c>
      <c r="F1440" t="s">
        <v>8221</v>
      </c>
      <c r="G1440" t="s">
        <v>8229</v>
      </c>
      <c r="H1440" t="s">
        <v>8251</v>
      </c>
      <c r="I1440">
        <v>1405352264</v>
      </c>
      <c r="J1440" s="11">
        <f>(((I1440/60)/60)/24)+DATE(1970,1,1)+(-8/24)</f>
        <v>41834.317870370367</v>
      </c>
      <c r="K1440">
        <v>1400168264</v>
      </c>
      <c r="L1440" s="11">
        <f>(((K1440/60)/60)/24)+DATE(1970,1,1)+(-8/24)</f>
        <v>41774.317870370367</v>
      </c>
      <c r="M1440" t="b">
        <v>0</v>
      </c>
      <c r="N1440">
        <v>0</v>
      </c>
      <c r="O1440" t="b">
        <v>0</v>
      </c>
      <c r="P1440" t="s">
        <v>8271</v>
      </c>
      <c r="Q1440" s="6">
        <f>E1440/D1440</f>
        <v>0</v>
      </c>
      <c r="R1440" s="7" t="str">
        <f>IFERROR(E1440/N1440,"N/A")</f>
        <v>N/A</v>
      </c>
      <c r="S1440" t="str">
        <f>LEFT(P1440,SEARCH("/",P1440,1)-1)</f>
        <v>theater</v>
      </c>
      <c r="T1440" t="str">
        <f>RIGHT(P1440,(LEN(P1440)-SEARCH("/",P1440)))</f>
        <v>plays</v>
      </c>
      <c r="Y1440">
        <f t="shared" si="48"/>
        <v>8</v>
      </c>
      <c r="Z1440">
        <f t="shared" si="49"/>
        <v>13</v>
      </c>
    </row>
    <row r="1441" spans="1:26" ht="43.2" x14ac:dyDescent="0.3">
      <c r="A1441">
        <v>1134</v>
      </c>
      <c r="B1441" s="3" t="s">
        <v>1135</v>
      </c>
      <c r="C1441" s="3" t="s">
        <v>5244</v>
      </c>
      <c r="D1441">
        <v>25000</v>
      </c>
      <c r="E1441">
        <v>1</v>
      </c>
      <c r="F1441" t="s">
        <v>8221</v>
      </c>
      <c r="G1441" t="s">
        <v>8226</v>
      </c>
      <c r="H1441" t="s">
        <v>8248</v>
      </c>
      <c r="I1441">
        <v>1417235580</v>
      </c>
      <c r="J1441" s="11">
        <f>(((I1441/60)/60)/24)+DATE(1970,1,1)+(-8/24)</f>
        <v>41971.856249999997</v>
      </c>
      <c r="K1441">
        <v>1416034228</v>
      </c>
      <c r="L1441" s="11">
        <f>(((K1441/60)/60)/24)+DATE(1970,1,1)+(-8/24)</f>
        <v>41957.95171296296</v>
      </c>
      <c r="M1441" t="b">
        <v>0</v>
      </c>
      <c r="N1441">
        <v>1</v>
      </c>
      <c r="O1441" t="b">
        <v>0</v>
      </c>
      <c r="P1441" t="s">
        <v>8283</v>
      </c>
      <c r="Q1441" s="6">
        <f>E1441/D1441</f>
        <v>4.0000000000000003E-5</v>
      </c>
      <c r="R1441" s="7">
        <f>IFERROR(E1441/N1441,"N/A")</f>
        <v>1</v>
      </c>
      <c r="S1441" t="str">
        <f>LEFT(P1441,SEARCH("/",P1441,1)-1)</f>
        <v>games</v>
      </c>
      <c r="T1441" t="str">
        <f>RIGHT(P1441,(LEN(P1441)-SEARCH("/",P1441)))</f>
        <v>mobile games</v>
      </c>
      <c r="Y1441">
        <f t="shared" si="48"/>
        <v>6</v>
      </c>
      <c r="Z1441">
        <f t="shared" si="49"/>
        <v>18</v>
      </c>
    </row>
    <row r="1442" spans="1:26" ht="28.8" x14ac:dyDescent="0.3">
      <c r="A1442">
        <v>2914</v>
      </c>
      <c r="B1442" s="3" t="s">
        <v>2914</v>
      </c>
      <c r="C1442" s="3" t="s">
        <v>7024</v>
      </c>
      <c r="D1442">
        <v>25000</v>
      </c>
      <c r="E1442">
        <v>1</v>
      </c>
      <c r="F1442" t="s">
        <v>8221</v>
      </c>
      <c r="G1442" t="s">
        <v>8225</v>
      </c>
      <c r="H1442" t="s">
        <v>8247</v>
      </c>
      <c r="I1442">
        <v>1426365994</v>
      </c>
      <c r="J1442" s="11">
        <f>(((I1442/60)/60)/24)+DATE(1970,1,1)+(-8/24)</f>
        <v>42077.532337962963</v>
      </c>
      <c r="K1442">
        <v>1421185594</v>
      </c>
      <c r="L1442" s="11">
        <f>(((K1442/60)/60)/24)+DATE(1970,1,1)+(-8/24)</f>
        <v>42017.574004629627</v>
      </c>
      <c r="M1442" t="b">
        <v>0</v>
      </c>
      <c r="N1442">
        <v>1</v>
      </c>
      <c r="O1442" t="b">
        <v>0</v>
      </c>
      <c r="P1442" t="s">
        <v>8271</v>
      </c>
      <c r="Q1442" s="6">
        <f>E1442/D1442</f>
        <v>4.0000000000000003E-5</v>
      </c>
      <c r="R1442" s="7">
        <f>IFERROR(E1442/N1442,"N/A")</f>
        <v>1</v>
      </c>
      <c r="S1442" t="str">
        <f>LEFT(P1442,SEARCH("/",P1442,1)-1)</f>
        <v>theater</v>
      </c>
      <c r="T1442" t="str">
        <f>RIGHT(P1442,(LEN(P1442)-SEARCH("/",P1442)))</f>
        <v>plays</v>
      </c>
      <c r="Y1442">
        <f t="shared" si="48"/>
        <v>8</v>
      </c>
      <c r="Z1442">
        <f t="shared" si="49"/>
        <v>13</v>
      </c>
    </row>
    <row r="1443" spans="1:26" ht="43.2" x14ac:dyDescent="0.3">
      <c r="A1443">
        <v>2941</v>
      </c>
      <c r="B1443" s="3" t="s">
        <v>2941</v>
      </c>
      <c r="C1443" s="3" t="s">
        <v>7051</v>
      </c>
      <c r="D1443">
        <v>25000</v>
      </c>
      <c r="E1443">
        <v>1</v>
      </c>
      <c r="F1443" t="s">
        <v>8221</v>
      </c>
      <c r="G1443" t="s">
        <v>8224</v>
      </c>
      <c r="H1443" t="s">
        <v>8246</v>
      </c>
      <c r="I1443">
        <v>1425250955</v>
      </c>
      <c r="J1443" s="11">
        <f>(((I1443/60)/60)/24)+DATE(1970,1,1)+(-8/24)</f>
        <v>42064.626793981479</v>
      </c>
      <c r="K1443">
        <v>1422658955</v>
      </c>
      <c r="L1443" s="11">
        <f>(((K1443/60)/60)/24)+DATE(1970,1,1)+(-8/24)</f>
        <v>42034.626793981479</v>
      </c>
      <c r="M1443" t="b">
        <v>0</v>
      </c>
      <c r="N1443">
        <v>1</v>
      </c>
      <c r="O1443" t="b">
        <v>0</v>
      </c>
      <c r="P1443" t="s">
        <v>8303</v>
      </c>
      <c r="Q1443" s="6">
        <f>E1443/D1443</f>
        <v>4.0000000000000003E-5</v>
      </c>
      <c r="R1443" s="7">
        <f>IFERROR(E1443/N1443,"N/A")</f>
        <v>1</v>
      </c>
      <c r="S1443" t="str">
        <f>LEFT(P1443,SEARCH("/",P1443,1)-1)</f>
        <v>theater</v>
      </c>
      <c r="T1443" t="str">
        <f>RIGHT(P1443,(LEN(P1443)-SEARCH("/",P1443)))</f>
        <v>spaces</v>
      </c>
      <c r="Y1443">
        <f t="shared" si="48"/>
        <v>8</v>
      </c>
      <c r="Z1443">
        <f t="shared" si="49"/>
        <v>14</v>
      </c>
    </row>
    <row r="1444" spans="1:26" ht="43.2" x14ac:dyDescent="0.3">
      <c r="A1444">
        <v>3639</v>
      </c>
      <c r="B1444" s="3" t="s">
        <v>3637</v>
      </c>
      <c r="C1444" s="3" t="s">
        <v>7749</v>
      </c>
      <c r="D1444">
        <v>25000</v>
      </c>
      <c r="E1444">
        <v>1</v>
      </c>
      <c r="F1444" t="s">
        <v>8221</v>
      </c>
      <c r="G1444" t="s">
        <v>8224</v>
      </c>
      <c r="H1444" t="s">
        <v>8246</v>
      </c>
      <c r="I1444">
        <v>1475853060</v>
      </c>
      <c r="J1444" s="11">
        <f>(((I1444/60)/60)/24)+DATE(1970,1,1)+(-8/24)</f>
        <v>42650.299305555549</v>
      </c>
      <c r="K1444">
        <v>1470672906</v>
      </c>
      <c r="L1444" s="11">
        <f>(((K1444/60)/60)/24)+DATE(1970,1,1)+(-8/24)</f>
        <v>42590.343819444439</v>
      </c>
      <c r="M1444" t="b">
        <v>0</v>
      </c>
      <c r="N1444">
        <v>1</v>
      </c>
      <c r="O1444" t="b">
        <v>0</v>
      </c>
      <c r="P1444" t="s">
        <v>8305</v>
      </c>
      <c r="Q1444" s="6">
        <f>E1444/D1444</f>
        <v>4.0000000000000003E-5</v>
      </c>
      <c r="R1444" s="7">
        <f>IFERROR(E1444/N1444,"N/A")</f>
        <v>1</v>
      </c>
      <c r="S1444" t="str">
        <f>LEFT(P1444,SEARCH("/",P1444,1)-1)</f>
        <v>theater</v>
      </c>
      <c r="T1444" t="str">
        <f>RIGHT(P1444,(LEN(P1444)-SEARCH("/",P1444)))</f>
        <v>musical</v>
      </c>
      <c r="Y1444">
        <f t="shared" si="48"/>
        <v>8</v>
      </c>
      <c r="Z1444">
        <f t="shared" si="49"/>
        <v>15</v>
      </c>
    </row>
    <row r="1445" spans="1:26" x14ac:dyDescent="0.3">
      <c r="A1445">
        <v>2418</v>
      </c>
      <c r="B1445" s="3" t="s">
        <v>2419</v>
      </c>
      <c r="C1445" s="3" t="s">
        <v>6528</v>
      </c>
      <c r="D1445">
        <v>25000</v>
      </c>
      <c r="E1445">
        <v>5</v>
      </c>
      <c r="F1445" t="s">
        <v>8221</v>
      </c>
      <c r="G1445" t="s">
        <v>8224</v>
      </c>
      <c r="H1445" t="s">
        <v>8246</v>
      </c>
      <c r="I1445">
        <v>1427225644</v>
      </c>
      <c r="J1445" s="11">
        <f>(((I1445/60)/60)/24)+DATE(1970,1,1)+(-8/24)</f>
        <v>42087.481990740744</v>
      </c>
      <c r="K1445">
        <v>1422045244</v>
      </c>
      <c r="L1445" s="11">
        <f>(((K1445/60)/60)/24)+DATE(1970,1,1)+(-8/24)</f>
        <v>42027.523657407401</v>
      </c>
      <c r="M1445" t="b">
        <v>0</v>
      </c>
      <c r="N1445">
        <v>5</v>
      </c>
      <c r="O1445" t="b">
        <v>0</v>
      </c>
      <c r="P1445" t="s">
        <v>8284</v>
      </c>
      <c r="Q1445" s="6">
        <f>E1445/D1445</f>
        <v>2.0000000000000001E-4</v>
      </c>
      <c r="R1445" s="7">
        <f>IFERROR(E1445/N1445,"N/A")</f>
        <v>1</v>
      </c>
      <c r="S1445" t="str">
        <f>LEFT(P1445,SEARCH("/",P1445,1)-1)</f>
        <v>food</v>
      </c>
      <c r="T1445" t="str">
        <f>RIGHT(P1445,(LEN(P1445)-SEARCH("/",P1445)))</f>
        <v>food trucks</v>
      </c>
      <c r="Y1445">
        <f t="shared" si="48"/>
        <v>5</v>
      </c>
      <c r="Z1445">
        <f t="shared" si="49"/>
        <v>16</v>
      </c>
    </row>
    <row r="1446" spans="1:26" ht="43.2" x14ac:dyDescent="0.3">
      <c r="A1446">
        <v>3065</v>
      </c>
      <c r="B1446" s="3" t="s">
        <v>3065</v>
      </c>
      <c r="C1446" s="3" t="s">
        <v>7175</v>
      </c>
      <c r="D1446">
        <v>25000</v>
      </c>
      <c r="E1446">
        <v>10</v>
      </c>
      <c r="F1446" t="s">
        <v>8221</v>
      </c>
      <c r="G1446" t="s">
        <v>8224</v>
      </c>
      <c r="H1446" t="s">
        <v>8246</v>
      </c>
      <c r="I1446">
        <v>1406683172</v>
      </c>
      <c r="J1446" s="11">
        <f>(((I1446/60)/60)/24)+DATE(1970,1,1)+(-8/24)</f>
        <v>41849.721898148149</v>
      </c>
      <c r="K1446">
        <v>1404523172</v>
      </c>
      <c r="L1446" s="11">
        <f>(((K1446/60)/60)/24)+DATE(1970,1,1)+(-8/24)</f>
        <v>41824.721898148149</v>
      </c>
      <c r="M1446" t="b">
        <v>0</v>
      </c>
      <c r="N1446">
        <v>2</v>
      </c>
      <c r="O1446" t="b">
        <v>0</v>
      </c>
      <c r="P1446" t="s">
        <v>8303</v>
      </c>
      <c r="Q1446" s="6">
        <f>E1446/D1446</f>
        <v>4.0000000000000002E-4</v>
      </c>
      <c r="R1446" s="7">
        <f>IFERROR(E1446/N1446,"N/A")</f>
        <v>5</v>
      </c>
      <c r="S1446" t="str">
        <f>LEFT(P1446,SEARCH("/",P1446,1)-1)</f>
        <v>theater</v>
      </c>
      <c r="T1446" t="str">
        <f>RIGHT(P1446,(LEN(P1446)-SEARCH("/",P1446)))</f>
        <v>spaces</v>
      </c>
      <c r="Y1446">
        <f t="shared" si="48"/>
        <v>8</v>
      </c>
      <c r="Z1446">
        <f t="shared" si="49"/>
        <v>14</v>
      </c>
    </row>
    <row r="1447" spans="1:26" ht="43.2" x14ac:dyDescent="0.3">
      <c r="A1447">
        <v>3110</v>
      </c>
      <c r="B1447" s="3" t="s">
        <v>3110</v>
      </c>
      <c r="C1447" s="3" t="s">
        <v>7220</v>
      </c>
      <c r="D1447">
        <v>25000</v>
      </c>
      <c r="E1447">
        <v>10</v>
      </c>
      <c r="F1447" t="s">
        <v>8221</v>
      </c>
      <c r="G1447" t="s">
        <v>8224</v>
      </c>
      <c r="H1447" t="s">
        <v>8246</v>
      </c>
      <c r="I1447">
        <v>1487465119</v>
      </c>
      <c r="J1447" s="11">
        <f>(((I1447/60)/60)/24)+DATE(1970,1,1)+(-8/24)</f>
        <v>42784.698136574072</v>
      </c>
      <c r="K1447">
        <v>1484009119</v>
      </c>
      <c r="L1447" s="11">
        <f>(((K1447/60)/60)/24)+DATE(1970,1,1)+(-8/24)</f>
        <v>42744.698136574072</v>
      </c>
      <c r="M1447" t="b">
        <v>0</v>
      </c>
      <c r="N1447">
        <v>1</v>
      </c>
      <c r="O1447" t="b">
        <v>0</v>
      </c>
      <c r="P1447" t="s">
        <v>8303</v>
      </c>
      <c r="Q1447" s="6">
        <f>E1447/D1447</f>
        <v>4.0000000000000002E-4</v>
      </c>
      <c r="R1447" s="7">
        <f>IFERROR(E1447/N1447,"N/A")</f>
        <v>10</v>
      </c>
      <c r="S1447" t="str">
        <f>LEFT(P1447,SEARCH("/",P1447,1)-1)</f>
        <v>theater</v>
      </c>
      <c r="T1447" t="str">
        <f>RIGHT(P1447,(LEN(P1447)-SEARCH("/",P1447)))</f>
        <v>spaces</v>
      </c>
      <c r="Y1447">
        <f t="shared" si="48"/>
        <v>8</v>
      </c>
      <c r="Z1447">
        <f t="shared" si="49"/>
        <v>14</v>
      </c>
    </row>
    <row r="1448" spans="1:26" ht="28.8" x14ac:dyDescent="0.3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 s="11">
        <f>(((I1448/60)/60)/24)+DATE(1970,1,1)+(-8/24)</f>
        <v>42651.280231481483</v>
      </c>
      <c r="K1448">
        <v>1472481812</v>
      </c>
      <c r="L1448" s="11">
        <f>(((K1448/60)/60)/24)+DATE(1970,1,1)+(-8/24)</f>
        <v>42611.280231481483</v>
      </c>
      <c r="M1448" t="b">
        <v>0</v>
      </c>
      <c r="N1448">
        <v>38</v>
      </c>
      <c r="O1448" t="b">
        <v>0</v>
      </c>
      <c r="P1448" t="s">
        <v>8273</v>
      </c>
      <c r="Q1448" s="6">
        <f>E1448/D1448</f>
        <v>0.11360000000000001</v>
      </c>
      <c r="R1448" s="7">
        <f>IFERROR(E1448/N1448,"N/A")</f>
        <v>29.894736842105264</v>
      </c>
      <c r="S1448" t="str">
        <f>LEFT(P1448,SEARCH("/",P1448,1)-1)</f>
        <v>technology</v>
      </c>
      <c r="T1448" t="str">
        <f>RIGHT(P1448,(LEN(P1448)-SEARCH("/",P1448)))</f>
        <v>wearables</v>
      </c>
      <c r="Y1448">
        <f t="shared" si="48"/>
        <v>11</v>
      </c>
      <c r="Z1448">
        <f t="shared" si="49"/>
        <v>20</v>
      </c>
    </row>
    <row r="1449" spans="1:26" ht="57.6" x14ac:dyDescent="0.3">
      <c r="A1449">
        <v>3074</v>
      </c>
      <c r="B1449" s="3" t="s">
        <v>3074</v>
      </c>
      <c r="C1449" s="3" t="s">
        <v>7184</v>
      </c>
      <c r="D1449">
        <v>25000</v>
      </c>
      <c r="E1449">
        <v>22</v>
      </c>
      <c r="F1449" t="s">
        <v>8221</v>
      </c>
      <c r="G1449" t="s">
        <v>8230</v>
      </c>
      <c r="H1449" t="s">
        <v>8249</v>
      </c>
      <c r="I1449">
        <v>1457617359</v>
      </c>
      <c r="J1449" s="11">
        <f>(((I1449/60)/60)/24)+DATE(1970,1,1)+(-8/24)</f>
        <v>42439.237951388881</v>
      </c>
      <c r="K1449">
        <v>1455025359</v>
      </c>
      <c r="L1449" s="11">
        <f>(((K1449/60)/60)/24)+DATE(1970,1,1)+(-8/24)</f>
        <v>42409.237951388881</v>
      </c>
      <c r="M1449" t="b">
        <v>0</v>
      </c>
      <c r="N1449">
        <v>3</v>
      </c>
      <c r="O1449" t="b">
        <v>0</v>
      </c>
      <c r="P1449" t="s">
        <v>8303</v>
      </c>
      <c r="Q1449" s="6">
        <f>E1449/D1449</f>
        <v>8.8000000000000003E-4</v>
      </c>
      <c r="R1449" s="7">
        <f>IFERROR(E1449/N1449,"N/A")</f>
        <v>7.333333333333333</v>
      </c>
      <c r="S1449" t="str">
        <f>LEFT(P1449,SEARCH("/",P1449,1)-1)</f>
        <v>theater</v>
      </c>
      <c r="T1449" t="str">
        <f>RIGHT(P1449,(LEN(P1449)-SEARCH("/",P1449)))</f>
        <v>spaces</v>
      </c>
      <c r="Y1449">
        <f t="shared" si="48"/>
        <v>8</v>
      </c>
      <c r="Z1449">
        <f t="shared" si="49"/>
        <v>14</v>
      </c>
    </row>
    <row r="1450" spans="1:26" ht="43.2" x14ac:dyDescent="0.3">
      <c r="A1450">
        <v>1171</v>
      </c>
      <c r="B1450" s="3" t="s">
        <v>1172</v>
      </c>
      <c r="C1450" s="3" t="s">
        <v>5281</v>
      </c>
      <c r="D1450">
        <v>25000</v>
      </c>
      <c r="E1450">
        <v>25</v>
      </c>
      <c r="F1450" t="s">
        <v>8221</v>
      </c>
      <c r="G1450" t="s">
        <v>8224</v>
      </c>
      <c r="H1450" t="s">
        <v>8246</v>
      </c>
      <c r="I1450">
        <v>1415909927</v>
      </c>
      <c r="J1450" s="11">
        <f>(((I1450/60)/60)/24)+DATE(1970,1,1)+(-8/24)</f>
        <v>41956.513043981475</v>
      </c>
      <c r="K1450">
        <v>1414351127</v>
      </c>
      <c r="L1450" s="11">
        <f>(((K1450/60)/60)/24)+DATE(1970,1,1)+(-8/24)</f>
        <v>41938.471377314811</v>
      </c>
      <c r="M1450" t="b">
        <v>0</v>
      </c>
      <c r="N1450">
        <v>1</v>
      </c>
      <c r="O1450" t="b">
        <v>0</v>
      </c>
      <c r="P1450" t="s">
        <v>8284</v>
      </c>
      <c r="Q1450" s="6">
        <f>E1450/D1450</f>
        <v>1E-3</v>
      </c>
      <c r="R1450" s="7">
        <f>IFERROR(E1450/N1450,"N/A")</f>
        <v>25</v>
      </c>
      <c r="S1450" t="str">
        <f>LEFT(P1450,SEARCH("/",P1450,1)-1)</f>
        <v>food</v>
      </c>
      <c r="T1450" t="str">
        <f>RIGHT(P1450,(LEN(P1450)-SEARCH("/",P1450)))</f>
        <v>food trucks</v>
      </c>
      <c r="Y1450">
        <f t="shared" si="48"/>
        <v>5</v>
      </c>
      <c r="Z1450">
        <f t="shared" si="49"/>
        <v>16</v>
      </c>
    </row>
    <row r="1451" spans="1:26" ht="28.8" x14ac:dyDescent="0.3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 s="11">
        <f>(((I1451/60)/60)/24)+DATE(1970,1,1)+(-8/24)</f>
        <v>42806.458333333336</v>
      </c>
      <c r="K1451">
        <v>1485966688</v>
      </c>
      <c r="L1451" s="11">
        <f>(((K1451/60)/60)/24)+DATE(1970,1,1)+(-8/24)</f>
        <v>42767.355185185181</v>
      </c>
      <c r="M1451" t="b">
        <v>0</v>
      </c>
      <c r="N1451">
        <v>152</v>
      </c>
      <c r="O1451" t="b">
        <v>0</v>
      </c>
      <c r="P1451" t="s">
        <v>8301</v>
      </c>
      <c r="Q1451" s="6">
        <f>E1451/D1451</f>
        <v>0.11436666666666667</v>
      </c>
      <c r="R1451" s="7">
        <f>IFERROR(E1451/N1451,"N/A")</f>
        <v>112.86184210526316</v>
      </c>
      <c r="S1451" t="str">
        <f>LEFT(P1451,SEARCH("/",P1451,1)-1)</f>
        <v>technology</v>
      </c>
      <c r="T1451" t="str">
        <f>RIGHT(P1451,(LEN(P1451)-SEARCH("/",P1451)))</f>
        <v>space exploration</v>
      </c>
      <c r="Y1451">
        <f t="shared" si="48"/>
        <v>11</v>
      </c>
      <c r="Z1451">
        <f t="shared" si="49"/>
        <v>28</v>
      </c>
    </row>
    <row r="1452" spans="1:26" ht="28.8" x14ac:dyDescent="0.3">
      <c r="A1452">
        <v>594</v>
      </c>
      <c r="B1452" s="3" t="s">
        <v>595</v>
      </c>
      <c r="C1452" s="3" t="s">
        <v>4704</v>
      </c>
      <c r="D1452">
        <v>25000</v>
      </c>
      <c r="E1452">
        <v>26</v>
      </c>
      <c r="F1452" t="s">
        <v>8221</v>
      </c>
      <c r="G1452" t="s">
        <v>8224</v>
      </c>
      <c r="H1452" t="s">
        <v>8246</v>
      </c>
      <c r="I1452">
        <v>1460832206</v>
      </c>
      <c r="J1452" s="11">
        <f>(((I1452/60)/60)/24)+DATE(1970,1,1)+(-8/24)</f>
        <v>42476.446828703702</v>
      </c>
      <c r="K1452">
        <v>1458240206</v>
      </c>
      <c r="L1452" s="11">
        <f>(((K1452/60)/60)/24)+DATE(1970,1,1)+(-8/24)</f>
        <v>42446.446828703702</v>
      </c>
      <c r="M1452" t="b">
        <v>0</v>
      </c>
      <c r="N1452">
        <v>2</v>
      </c>
      <c r="O1452" t="b">
        <v>0</v>
      </c>
      <c r="P1452" t="s">
        <v>8272</v>
      </c>
      <c r="Q1452" s="6">
        <f>E1452/D1452</f>
        <v>1.0399999999999999E-3</v>
      </c>
      <c r="R1452" s="7">
        <f>IFERROR(E1452/N1452,"N/A")</f>
        <v>13</v>
      </c>
      <c r="S1452" t="str">
        <f>LEFT(P1452,SEARCH("/",P1452,1)-1)</f>
        <v>technology</v>
      </c>
      <c r="T1452" t="str">
        <f>RIGHT(P1452,(LEN(P1452)-SEARCH("/",P1452)))</f>
        <v>web</v>
      </c>
      <c r="Y1452">
        <f t="shared" si="48"/>
        <v>11</v>
      </c>
      <c r="Z1452">
        <f t="shared" si="49"/>
        <v>14</v>
      </c>
    </row>
    <row r="1453" spans="1:26" ht="43.2" x14ac:dyDescent="0.3">
      <c r="A1453">
        <v>990</v>
      </c>
      <c r="B1453" s="3" t="s">
        <v>991</v>
      </c>
      <c r="C1453" s="3" t="s">
        <v>5100</v>
      </c>
      <c r="D1453">
        <v>25000</v>
      </c>
      <c r="E1453">
        <v>26</v>
      </c>
      <c r="F1453" t="s">
        <v>8221</v>
      </c>
      <c r="G1453" t="s">
        <v>8224</v>
      </c>
      <c r="H1453" t="s">
        <v>8246</v>
      </c>
      <c r="I1453">
        <v>1409770164</v>
      </c>
      <c r="J1453" s="11">
        <f>(((I1453/60)/60)/24)+DATE(1970,1,1)+(-8/24)</f>
        <v>41885.450972222221</v>
      </c>
      <c r="K1453">
        <v>1407178164</v>
      </c>
      <c r="L1453" s="11">
        <f>(((K1453/60)/60)/24)+DATE(1970,1,1)+(-8/24)</f>
        <v>41855.450972222221</v>
      </c>
      <c r="M1453" t="b">
        <v>0</v>
      </c>
      <c r="N1453">
        <v>2</v>
      </c>
      <c r="O1453" t="b">
        <v>0</v>
      </c>
      <c r="P1453" t="s">
        <v>8273</v>
      </c>
      <c r="Q1453" s="6">
        <f>E1453/D1453</f>
        <v>1.0399999999999999E-3</v>
      </c>
      <c r="R1453" s="7">
        <f>IFERROR(E1453/N1453,"N/A")</f>
        <v>13</v>
      </c>
      <c r="S1453" t="str">
        <f>LEFT(P1453,SEARCH("/",P1453,1)-1)</f>
        <v>technology</v>
      </c>
      <c r="T1453" t="str">
        <f>RIGHT(P1453,(LEN(P1453)-SEARCH("/",P1453)))</f>
        <v>wearables</v>
      </c>
      <c r="Y1453">
        <f t="shared" si="48"/>
        <v>11</v>
      </c>
      <c r="Z1453">
        <f t="shared" si="49"/>
        <v>20</v>
      </c>
    </row>
    <row r="1454" spans="1:26" ht="28.8" x14ac:dyDescent="0.3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 s="11">
        <f>(((I1454/60)/60)/24)+DATE(1970,1,1)+(-8/24)</f>
        <v>42417.169895833329</v>
      </c>
      <c r="K1454">
        <v>1453118679</v>
      </c>
      <c r="L1454" s="11">
        <f>(((K1454/60)/60)/24)+DATE(1970,1,1)+(-8/24)</f>
        <v>42387.169895833329</v>
      </c>
      <c r="M1454" t="b">
        <v>0</v>
      </c>
      <c r="N1454">
        <v>45</v>
      </c>
      <c r="O1454" t="b">
        <v>0</v>
      </c>
      <c r="P1454" t="s">
        <v>8273</v>
      </c>
      <c r="Q1454" s="6">
        <f>E1454/D1454</f>
        <v>0.11514000000000001</v>
      </c>
      <c r="R1454" s="7">
        <f>IFERROR(E1454/N1454,"N/A")</f>
        <v>127.93333333333334</v>
      </c>
      <c r="S1454" t="str">
        <f>LEFT(P1454,SEARCH("/",P1454,1)-1)</f>
        <v>technology</v>
      </c>
      <c r="T1454" t="str">
        <f>RIGHT(P1454,(LEN(P1454)-SEARCH("/",P1454)))</f>
        <v>wearables</v>
      </c>
      <c r="Y1454">
        <f t="shared" si="48"/>
        <v>11</v>
      </c>
      <c r="Z1454">
        <f t="shared" si="49"/>
        <v>20</v>
      </c>
    </row>
    <row r="1455" spans="1:26" ht="43.2" x14ac:dyDescent="0.3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 s="11">
        <f>(((I1455/60)/60)/24)+DATE(1970,1,1)+(-8/24)</f>
        <v>41802.833333333328</v>
      </c>
      <c r="K1455">
        <v>1399909127</v>
      </c>
      <c r="L1455" s="11">
        <f>(((K1455/60)/60)/24)+DATE(1970,1,1)+(-8/24)</f>
        <v>41771.318599537037</v>
      </c>
      <c r="M1455" t="b">
        <v>0</v>
      </c>
      <c r="N1455">
        <v>70</v>
      </c>
      <c r="O1455" t="b">
        <v>0</v>
      </c>
      <c r="P1455" t="s">
        <v>8301</v>
      </c>
      <c r="Q1455" s="6">
        <f>E1455/D1455</f>
        <v>0.1152156862745098</v>
      </c>
      <c r="R1455" s="7">
        <f>IFERROR(E1455/N1455,"N/A")</f>
        <v>83.942857142857136</v>
      </c>
      <c r="S1455" t="str">
        <f>LEFT(P1455,SEARCH("/",P1455,1)-1)</f>
        <v>technology</v>
      </c>
      <c r="T1455" t="str">
        <f>RIGHT(P1455,(LEN(P1455)-SEARCH("/",P1455)))</f>
        <v>space exploration</v>
      </c>
      <c r="Y1455">
        <f t="shared" si="48"/>
        <v>11</v>
      </c>
      <c r="Z1455">
        <f t="shared" si="49"/>
        <v>28</v>
      </c>
    </row>
    <row r="1456" spans="1:26" ht="43.2" x14ac:dyDescent="0.3">
      <c r="A1456">
        <v>1422</v>
      </c>
      <c r="B1456" s="3" t="s">
        <v>1423</v>
      </c>
      <c r="C1456" s="3" t="s">
        <v>5532</v>
      </c>
      <c r="D1456">
        <v>25000</v>
      </c>
      <c r="E1456">
        <v>26</v>
      </c>
      <c r="F1456" t="s">
        <v>8221</v>
      </c>
      <c r="G1456" t="s">
        <v>8228</v>
      </c>
      <c r="H1456" t="s">
        <v>8250</v>
      </c>
      <c r="I1456">
        <v>1474436704</v>
      </c>
      <c r="J1456" s="11">
        <f>(((I1456/60)/60)/24)+DATE(1970,1,1)+(-8/24)</f>
        <v>42633.906296296293</v>
      </c>
      <c r="K1456">
        <v>1471844704</v>
      </c>
      <c r="L1456" s="11">
        <f>(((K1456/60)/60)/24)+DATE(1970,1,1)+(-8/24)</f>
        <v>42603.906296296293</v>
      </c>
      <c r="M1456" t="b">
        <v>0</v>
      </c>
      <c r="N1456">
        <v>2</v>
      </c>
      <c r="O1456" t="b">
        <v>0</v>
      </c>
      <c r="P1456" t="s">
        <v>8287</v>
      </c>
      <c r="Q1456" s="6">
        <f>E1456/D1456</f>
        <v>1.0399999999999999E-3</v>
      </c>
      <c r="R1456" s="7">
        <f>IFERROR(E1456/N1456,"N/A")</f>
        <v>13</v>
      </c>
      <c r="S1456" t="str">
        <f>LEFT(P1456,SEARCH("/",P1456,1)-1)</f>
        <v>publishing</v>
      </c>
      <c r="T1456" t="str">
        <f>RIGHT(P1456,(LEN(P1456)-SEARCH("/",P1456)))</f>
        <v>translations</v>
      </c>
      <c r="Y1456">
        <f t="shared" si="48"/>
        <v>11</v>
      </c>
      <c r="Z1456">
        <f t="shared" si="49"/>
        <v>23</v>
      </c>
    </row>
    <row r="1457" spans="1:26" ht="57.6" x14ac:dyDescent="0.3">
      <c r="A1457">
        <v>1905</v>
      </c>
      <c r="B1457" s="3" t="s">
        <v>1906</v>
      </c>
      <c r="C1457" s="3" t="s">
        <v>6015</v>
      </c>
      <c r="D1457">
        <v>25000</v>
      </c>
      <c r="E1457">
        <v>42</v>
      </c>
      <c r="F1457" t="s">
        <v>8221</v>
      </c>
      <c r="G1457" t="s">
        <v>8224</v>
      </c>
      <c r="H1457" t="s">
        <v>8246</v>
      </c>
      <c r="I1457">
        <v>1410127994</v>
      </c>
      <c r="J1457" s="11">
        <f>(((I1457/60)/60)/24)+DATE(1970,1,1)+(-8/24)</f>
        <v>41889.592523148145</v>
      </c>
      <c r="K1457">
        <v>1407535994</v>
      </c>
      <c r="L1457" s="11">
        <f>(((K1457/60)/60)/24)+DATE(1970,1,1)+(-8/24)</f>
        <v>41859.592523148145</v>
      </c>
      <c r="M1457" t="b">
        <v>0</v>
      </c>
      <c r="N1457">
        <v>4</v>
      </c>
      <c r="O1457" t="b">
        <v>0</v>
      </c>
      <c r="P1457" t="s">
        <v>8294</v>
      </c>
      <c r="Q1457" s="6">
        <f>E1457/D1457</f>
        <v>1.6800000000000001E-3</v>
      </c>
      <c r="R1457" s="7">
        <f>IFERROR(E1457/N1457,"N/A")</f>
        <v>10.5</v>
      </c>
      <c r="S1457" t="str">
        <f>LEFT(P1457,SEARCH("/",P1457,1)-1)</f>
        <v>technology</v>
      </c>
      <c r="T1457" t="str">
        <f>RIGHT(P1457,(LEN(P1457)-SEARCH("/",P1457)))</f>
        <v>gadgets</v>
      </c>
      <c r="Y1457">
        <f t="shared" si="48"/>
        <v>11</v>
      </c>
      <c r="Z1457">
        <f t="shared" si="49"/>
        <v>18</v>
      </c>
    </row>
    <row r="1458" spans="1:26" ht="43.2" x14ac:dyDescent="0.3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 s="11">
        <f>(((I1458/60)/60)/24)+DATE(1970,1,1)+(-8/24)</f>
        <v>40960.615439814814</v>
      </c>
      <c r="K1458">
        <v>1328049974</v>
      </c>
      <c r="L1458" s="11">
        <f>(((K1458/60)/60)/24)+DATE(1970,1,1)+(-8/24)</f>
        <v>40939.615439814814</v>
      </c>
      <c r="M1458" t="b">
        <v>0</v>
      </c>
      <c r="N1458">
        <v>6</v>
      </c>
      <c r="O1458" t="b">
        <v>0</v>
      </c>
      <c r="P1458" t="s">
        <v>8286</v>
      </c>
      <c r="Q1458" s="6">
        <f>E1458/D1458</f>
        <v>0.11600000000000001</v>
      </c>
      <c r="R1458" s="7">
        <f>IFERROR(E1458/N1458,"N/A")</f>
        <v>19.333333333333332</v>
      </c>
      <c r="S1458" t="str">
        <f>LEFT(P1458,SEARCH("/",P1458,1)-1)</f>
        <v>music</v>
      </c>
      <c r="T1458" t="str">
        <f>RIGHT(P1458,(LEN(P1458)-SEARCH("/",P1458)))</f>
        <v>world music</v>
      </c>
      <c r="Y1458">
        <f t="shared" si="48"/>
        <v>6</v>
      </c>
      <c r="Z1458">
        <f t="shared" si="49"/>
        <v>17</v>
      </c>
    </row>
    <row r="1459" spans="1:26" ht="43.2" x14ac:dyDescent="0.3">
      <c r="A1459">
        <v>1170</v>
      </c>
      <c r="B1459" s="3" t="s">
        <v>1171</v>
      </c>
      <c r="C1459" s="3" t="s">
        <v>5280</v>
      </c>
      <c r="D1459">
        <v>25000</v>
      </c>
      <c r="E1459">
        <v>100</v>
      </c>
      <c r="F1459" t="s">
        <v>8221</v>
      </c>
      <c r="G1459" t="s">
        <v>8225</v>
      </c>
      <c r="H1459" t="s">
        <v>8247</v>
      </c>
      <c r="I1459">
        <v>1433021171</v>
      </c>
      <c r="J1459" s="11">
        <f>(((I1459/60)/60)/24)+DATE(1970,1,1)+(-8/24)</f>
        <v>42154.559849537036</v>
      </c>
      <c r="K1459">
        <v>1430429171</v>
      </c>
      <c r="L1459" s="11">
        <f>(((K1459/60)/60)/24)+DATE(1970,1,1)+(-8/24)</f>
        <v>42124.559849537036</v>
      </c>
      <c r="M1459" t="b">
        <v>0</v>
      </c>
      <c r="N1459">
        <v>2</v>
      </c>
      <c r="O1459" t="b">
        <v>0</v>
      </c>
      <c r="P1459" t="s">
        <v>8284</v>
      </c>
      <c r="Q1459" s="6">
        <f>E1459/D1459</f>
        <v>4.0000000000000001E-3</v>
      </c>
      <c r="R1459" s="7">
        <f>IFERROR(E1459/N1459,"N/A")</f>
        <v>50</v>
      </c>
      <c r="S1459" t="str">
        <f>LEFT(P1459,SEARCH("/",P1459,1)-1)</f>
        <v>food</v>
      </c>
      <c r="T1459" t="str">
        <f>RIGHT(P1459,(LEN(P1459)-SEARCH("/",P1459)))</f>
        <v>food trucks</v>
      </c>
      <c r="Y1459">
        <f t="shared" si="48"/>
        <v>5</v>
      </c>
      <c r="Z1459">
        <f t="shared" si="49"/>
        <v>16</v>
      </c>
    </row>
    <row r="1460" spans="1:26" ht="57.6" x14ac:dyDescent="0.3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 s="11">
        <f>(((I1460/60)/60)/24)+DATE(1970,1,1)+(-8/24)</f>
        <v>42834.708333333336</v>
      </c>
      <c r="K1460">
        <v>1488847514</v>
      </c>
      <c r="L1460" s="11">
        <f>(((K1460/60)/60)/24)+DATE(1970,1,1)+(-8/24)</f>
        <v>42800.698078703703</v>
      </c>
      <c r="M1460" t="b">
        <v>0</v>
      </c>
      <c r="N1460">
        <v>23</v>
      </c>
      <c r="O1460" t="b">
        <v>0</v>
      </c>
      <c r="P1460" t="s">
        <v>8293</v>
      </c>
      <c r="Q1460" s="6">
        <f>E1460/D1460</f>
        <v>0.11708333333333333</v>
      </c>
      <c r="R1460" s="7">
        <f>IFERROR(E1460/N1460,"N/A")</f>
        <v>61.086956521739133</v>
      </c>
      <c r="S1460" t="str">
        <f>LEFT(P1460,SEARCH("/",P1460,1)-1)</f>
        <v>music</v>
      </c>
      <c r="T1460" t="str">
        <f>RIGHT(P1460,(LEN(P1460)-SEARCH("/",P1460)))</f>
        <v>faith</v>
      </c>
      <c r="Y1460">
        <f t="shared" si="48"/>
        <v>6</v>
      </c>
      <c r="Z1460">
        <f t="shared" si="49"/>
        <v>11</v>
      </c>
    </row>
    <row r="1461" spans="1:26" ht="28.8" x14ac:dyDescent="0.3">
      <c r="A1461">
        <v>1405</v>
      </c>
      <c r="B1461" s="3" t="s">
        <v>1406</v>
      </c>
      <c r="C1461" s="3" t="s">
        <v>5515</v>
      </c>
      <c r="D1461">
        <v>25000</v>
      </c>
      <c r="E1461">
        <v>105</v>
      </c>
      <c r="F1461" t="s">
        <v>8221</v>
      </c>
      <c r="G1461" t="s">
        <v>8224</v>
      </c>
      <c r="H1461" t="s">
        <v>8246</v>
      </c>
      <c r="I1461">
        <v>1417195201</v>
      </c>
      <c r="J1461" s="11">
        <f>(((I1461/60)/60)/24)+DATE(1970,1,1)+(-8/24)</f>
        <v>41971.38890046296</v>
      </c>
      <c r="K1461">
        <v>1414599601</v>
      </c>
      <c r="L1461" s="11">
        <f>(((K1461/60)/60)/24)+DATE(1970,1,1)+(-8/24)</f>
        <v>41941.347233796296</v>
      </c>
      <c r="M1461" t="b">
        <v>1</v>
      </c>
      <c r="N1461">
        <v>17</v>
      </c>
      <c r="O1461" t="b">
        <v>0</v>
      </c>
      <c r="P1461" t="s">
        <v>8287</v>
      </c>
      <c r="Q1461" s="6">
        <f>E1461/D1461</f>
        <v>4.1999999999999997E-3</v>
      </c>
      <c r="R1461" s="7">
        <f>IFERROR(E1461/N1461,"N/A")</f>
        <v>6.1764705882352944</v>
      </c>
      <c r="S1461" t="str">
        <f>LEFT(P1461,SEARCH("/",P1461,1)-1)</f>
        <v>publishing</v>
      </c>
      <c r="T1461" t="str">
        <f>RIGHT(P1461,(LEN(P1461)-SEARCH("/",P1461)))</f>
        <v>translations</v>
      </c>
      <c r="Y1461">
        <f t="shared" si="48"/>
        <v>11</v>
      </c>
      <c r="Z1461">
        <f t="shared" si="49"/>
        <v>23</v>
      </c>
    </row>
    <row r="1462" spans="1:26" ht="43.2" x14ac:dyDescent="0.3">
      <c r="A1462">
        <v>571</v>
      </c>
      <c r="B1462" s="3" t="s">
        <v>572</v>
      </c>
      <c r="C1462" s="3" t="s">
        <v>4681</v>
      </c>
      <c r="D1462">
        <v>25000</v>
      </c>
      <c r="E1462">
        <v>106</v>
      </c>
      <c r="F1462" t="s">
        <v>8221</v>
      </c>
      <c r="G1462" t="s">
        <v>8224</v>
      </c>
      <c r="H1462" t="s">
        <v>8246</v>
      </c>
      <c r="I1462">
        <v>1437969540</v>
      </c>
      <c r="J1462" s="11">
        <f>(((I1462/60)/60)/24)+DATE(1970,1,1)+(-8/24)</f>
        <v>42211.832638888889</v>
      </c>
      <c r="K1462">
        <v>1436297723</v>
      </c>
      <c r="L1462" s="11">
        <f>(((K1462/60)/60)/24)+DATE(1970,1,1)+(-8/24)</f>
        <v>42192.482905092591</v>
      </c>
      <c r="M1462" t="b">
        <v>0</v>
      </c>
      <c r="N1462">
        <v>2</v>
      </c>
      <c r="O1462" t="b">
        <v>0</v>
      </c>
      <c r="P1462" t="s">
        <v>8272</v>
      </c>
      <c r="Q1462" s="6">
        <f>E1462/D1462</f>
        <v>4.2399999999999998E-3</v>
      </c>
      <c r="R1462" s="7">
        <f>IFERROR(E1462/N1462,"N/A")</f>
        <v>53</v>
      </c>
      <c r="S1462" t="str">
        <f>LEFT(P1462,SEARCH("/",P1462,1)-1)</f>
        <v>technology</v>
      </c>
      <c r="T1462" t="str">
        <f>RIGHT(P1462,(LEN(P1462)-SEARCH("/",P1462)))</f>
        <v>web</v>
      </c>
      <c r="Y1462">
        <f t="shared" si="48"/>
        <v>11</v>
      </c>
      <c r="Z1462">
        <f t="shared" si="49"/>
        <v>14</v>
      </c>
    </row>
    <row r="1463" spans="1:26" ht="43.2" x14ac:dyDescent="0.3">
      <c r="A1463">
        <v>553</v>
      </c>
      <c r="B1463" s="3" t="s">
        <v>554</v>
      </c>
      <c r="C1463" s="3" t="s">
        <v>4663</v>
      </c>
      <c r="D1463">
        <v>25000</v>
      </c>
      <c r="E1463">
        <v>123</v>
      </c>
      <c r="F1463" t="s">
        <v>8221</v>
      </c>
      <c r="G1463" t="s">
        <v>8224</v>
      </c>
      <c r="H1463" t="s">
        <v>8246</v>
      </c>
      <c r="I1463">
        <v>1415988991</v>
      </c>
      <c r="J1463" s="11">
        <f>(((I1463/60)/60)/24)+DATE(1970,1,1)+(-8/24)</f>
        <v>41957.428136574068</v>
      </c>
      <c r="K1463">
        <v>1413393391</v>
      </c>
      <c r="L1463" s="11">
        <f>(((K1463/60)/60)/24)+DATE(1970,1,1)+(-8/24)</f>
        <v>41927.386469907404</v>
      </c>
      <c r="M1463" t="b">
        <v>0</v>
      </c>
      <c r="N1463">
        <v>6</v>
      </c>
      <c r="O1463" t="b">
        <v>0</v>
      </c>
      <c r="P1463" t="s">
        <v>8272</v>
      </c>
      <c r="Q1463" s="6">
        <f>E1463/D1463</f>
        <v>4.9199999999999999E-3</v>
      </c>
      <c r="R1463" s="7">
        <f>IFERROR(E1463/N1463,"N/A")</f>
        <v>20.5</v>
      </c>
      <c r="S1463" t="str">
        <f>LEFT(P1463,SEARCH("/",P1463,1)-1)</f>
        <v>technology</v>
      </c>
      <c r="T1463" t="str">
        <f>RIGHT(P1463,(LEN(P1463)-SEARCH("/",P1463)))</f>
        <v>web</v>
      </c>
      <c r="Y1463">
        <f t="shared" si="48"/>
        <v>11</v>
      </c>
      <c r="Z1463">
        <f t="shared" si="49"/>
        <v>14</v>
      </c>
    </row>
    <row r="1464" spans="1:26" ht="43.2" x14ac:dyDescent="0.3">
      <c r="A1464">
        <v>1866</v>
      </c>
      <c r="B1464" s="3" t="s">
        <v>1867</v>
      </c>
      <c r="C1464" s="3" t="s">
        <v>5976</v>
      </c>
      <c r="D1464">
        <v>25000</v>
      </c>
      <c r="E1464">
        <v>125</v>
      </c>
      <c r="F1464" t="s">
        <v>8221</v>
      </c>
      <c r="G1464" t="s">
        <v>8224</v>
      </c>
      <c r="H1464" t="s">
        <v>8246</v>
      </c>
      <c r="I1464">
        <v>1488340800</v>
      </c>
      <c r="J1464" s="11">
        <f>(((I1464/60)/60)/24)+DATE(1970,1,1)+(-8/24)</f>
        <v>42794.833333333336</v>
      </c>
      <c r="K1464">
        <v>1483768497</v>
      </c>
      <c r="L1464" s="11">
        <f>(((K1464/60)/60)/24)+DATE(1970,1,1)+(-8/24)</f>
        <v>42741.913159722222</v>
      </c>
      <c r="M1464" t="b">
        <v>0</v>
      </c>
      <c r="N1464">
        <v>2</v>
      </c>
      <c r="O1464" t="b">
        <v>0</v>
      </c>
      <c r="P1464" t="s">
        <v>8283</v>
      </c>
      <c r="Q1464" s="6">
        <f>E1464/D1464</f>
        <v>5.0000000000000001E-3</v>
      </c>
      <c r="R1464" s="7">
        <f>IFERROR(E1464/N1464,"N/A")</f>
        <v>62.5</v>
      </c>
      <c r="S1464" t="str">
        <f>LEFT(P1464,SEARCH("/",P1464,1)-1)</f>
        <v>games</v>
      </c>
      <c r="T1464" t="str">
        <f>RIGHT(P1464,(LEN(P1464)-SEARCH("/",P1464)))</f>
        <v>mobile games</v>
      </c>
      <c r="Y1464">
        <f t="shared" si="48"/>
        <v>6</v>
      </c>
      <c r="Z1464">
        <f t="shared" si="49"/>
        <v>18</v>
      </c>
    </row>
    <row r="1465" spans="1:26" ht="57.6" x14ac:dyDescent="0.3">
      <c r="A1465">
        <v>2411</v>
      </c>
      <c r="B1465" s="3" t="s">
        <v>2412</v>
      </c>
      <c r="C1465" s="3" t="s">
        <v>6521</v>
      </c>
      <c r="D1465">
        <v>25000</v>
      </c>
      <c r="E1465">
        <v>151</v>
      </c>
      <c r="F1465" t="s">
        <v>8221</v>
      </c>
      <c r="G1465" t="s">
        <v>8224</v>
      </c>
      <c r="H1465" t="s">
        <v>8246</v>
      </c>
      <c r="I1465">
        <v>1440524082</v>
      </c>
      <c r="J1465" s="11">
        <f>(((I1465/60)/60)/24)+DATE(1970,1,1)+(-8/24)</f>
        <v>42241.399097222216</v>
      </c>
      <c r="K1465">
        <v>1437932082</v>
      </c>
      <c r="L1465" s="11">
        <f>(((K1465/60)/60)/24)+DATE(1970,1,1)+(-8/24)</f>
        <v>42211.399097222216</v>
      </c>
      <c r="M1465" t="b">
        <v>0</v>
      </c>
      <c r="N1465">
        <v>3</v>
      </c>
      <c r="O1465" t="b">
        <v>0</v>
      </c>
      <c r="P1465" t="s">
        <v>8284</v>
      </c>
      <c r="Q1465" s="6">
        <f>E1465/D1465</f>
        <v>6.0400000000000002E-3</v>
      </c>
      <c r="R1465" s="7">
        <f>IFERROR(E1465/N1465,"N/A")</f>
        <v>50.333333333333336</v>
      </c>
      <c r="S1465" t="str">
        <f>LEFT(P1465,SEARCH("/",P1465,1)-1)</f>
        <v>food</v>
      </c>
      <c r="T1465" t="str">
        <f>RIGHT(P1465,(LEN(P1465)-SEARCH("/",P1465)))</f>
        <v>food trucks</v>
      </c>
      <c r="Y1465">
        <f t="shared" si="48"/>
        <v>5</v>
      </c>
      <c r="Z1465">
        <f t="shared" si="49"/>
        <v>16</v>
      </c>
    </row>
    <row r="1466" spans="1:26" ht="43.2" x14ac:dyDescent="0.3">
      <c r="A1466">
        <v>1155</v>
      </c>
      <c r="B1466" s="3" t="s">
        <v>1156</v>
      </c>
      <c r="C1466" s="3" t="s">
        <v>5265</v>
      </c>
      <c r="D1466">
        <v>25000</v>
      </c>
      <c r="E1466">
        <v>188</v>
      </c>
      <c r="F1466" t="s">
        <v>8221</v>
      </c>
      <c r="G1466" t="s">
        <v>8224</v>
      </c>
      <c r="H1466" t="s">
        <v>8246</v>
      </c>
      <c r="I1466">
        <v>1408040408</v>
      </c>
      <c r="J1466" s="11">
        <f>(((I1466/60)/60)/24)+DATE(1970,1,1)+(-8/24)</f>
        <v>41865.430648148147</v>
      </c>
      <c r="K1466">
        <v>1405448408</v>
      </c>
      <c r="L1466" s="11">
        <f>(((K1466/60)/60)/24)+DATE(1970,1,1)+(-8/24)</f>
        <v>41835.430648148147</v>
      </c>
      <c r="M1466" t="b">
        <v>0</v>
      </c>
      <c r="N1466">
        <v>8</v>
      </c>
      <c r="O1466" t="b">
        <v>0</v>
      </c>
      <c r="P1466" t="s">
        <v>8284</v>
      </c>
      <c r="Q1466" s="6">
        <f>E1466/D1466</f>
        <v>7.5199999999999998E-3</v>
      </c>
      <c r="R1466" s="7">
        <f>IFERROR(E1466/N1466,"N/A")</f>
        <v>23.5</v>
      </c>
      <c r="S1466" t="str">
        <f>LEFT(P1466,SEARCH("/",P1466,1)-1)</f>
        <v>food</v>
      </c>
      <c r="T1466" t="str">
        <f>RIGHT(P1466,(LEN(P1466)-SEARCH("/",P1466)))</f>
        <v>food trucks</v>
      </c>
      <c r="Y1466">
        <f t="shared" si="48"/>
        <v>5</v>
      </c>
      <c r="Z1466">
        <f t="shared" si="49"/>
        <v>16</v>
      </c>
    </row>
    <row r="1467" spans="1:26" ht="43.2" x14ac:dyDescent="0.3">
      <c r="A1467">
        <v>713</v>
      </c>
      <c r="B1467" s="3" t="s">
        <v>714</v>
      </c>
      <c r="C1467" s="3" t="s">
        <v>4823</v>
      </c>
      <c r="D1467">
        <v>25000</v>
      </c>
      <c r="E1467">
        <v>199</v>
      </c>
      <c r="F1467" t="s">
        <v>8221</v>
      </c>
      <c r="G1467" t="s">
        <v>8237</v>
      </c>
      <c r="H1467" t="s">
        <v>8249</v>
      </c>
      <c r="I1467">
        <v>1465130532</v>
      </c>
      <c r="J1467" s="11">
        <f>(((I1467/60)/60)/24)+DATE(1970,1,1)+(-8/24)</f>
        <v>42526.195972222216</v>
      </c>
      <c r="K1467">
        <v>1462538532</v>
      </c>
      <c r="L1467" s="11">
        <f>(((K1467/60)/60)/24)+DATE(1970,1,1)+(-8/24)</f>
        <v>42496.195972222216</v>
      </c>
      <c r="M1467" t="b">
        <v>0</v>
      </c>
      <c r="N1467">
        <v>1</v>
      </c>
      <c r="O1467" t="b">
        <v>0</v>
      </c>
      <c r="P1467" t="s">
        <v>8273</v>
      </c>
      <c r="Q1467" s="6">
        <f>E1467/D1467</f>
        <v>7.9600000000000001E-3</v>
      </c>
      <c r="R1467" s="7">
        <f>IFERROR(E1467/N1467,"N/A")</f>
        <v>199</v>
      </c>
      <c r="S1467" t="str">
        <f>LEFT(P1467,SEARCH("/",P1467,1)-1)</f>
        <v>technology</v>
      </c>
      <c r="T1467" t="str">
        <f>RIGHT(P1467,(LEN(P1467)-SEARCH("/",P1467)))</f>
        <v>wearables</v>
      </c>
      <c r="Y1467">
        <f t="shared" si="48"/>
        <v>11</v>
      </c>
      <c r="Z1467">
        <f t="shared" si="49"/>
        <v>20</v>
      </c>
    </row>
    <row r="1468" spans="1:26" ht="43.2" x14ac:dyDescent="0.3">
      <c r="A1468">
        <v>1918</v>
      </c>
      <c r="B1468" s="3" t="s">
        <v>1919</v>
      </c>
      <c r="C1468" s="3" t="s">
        <v>6028</v>
      </c>
      <c r="D1468">
        <v>25000</v>
      </c>
      <c r="E1468">
        <v>260</v>
      </c>
      <c r="F1468" t="s">
        <v>8221</v>
      </c>
      <c r="G1468" t="s">
        <v>8224</v>
      </c>
      <c r="H1468" t="s">
        <v>8246</v>
      </c>
      <c r="I1468">
        <v>1407869851</v>
      </c>
      <c r="J1468" s="11">
        <f>(((I1468/60)/60)/24)+DATE(1970,1,1)+(-8/24)</f>
        <v>41863.456608796296</v>
      </c>
      <c r="K1468">
        <v>1404845851</v>
      </c>
      <c r="L1468" s="11">
        <f>(((K1468/60)/60)/24)+DATE(1970,1,1)+(-8/24)</f>
        <v>41828.456608796296</v>
      </c>
      <c r="M1468" t="b">
        <v>0</v>
      </c>
      <c r="N1468">
        <v>9</v>
      </c>
      <c r="O1468" t="b">
        <v>0</v>
      </c>
      <c r="P1468" t="s">
        <v>8294</v>
      </c>
      <c r="Q1468" s="6">
        <f>E1468/D1468</f>
        <v>1.04E-2</v>
      </c>
      <c r="R1468" s="7">
        <f>IFERROR(E1468/N1468,"N/A")</f>
        <v>28.888888888888889</v>
      </c>
      <c r="S1468" t="str">
        <f>LEFT(P1468,SEARCH("/",P1468,1)-1)</f>
        <v>technology</v>
      </c>
      <c r="T1468" t="str">
        <f>RIGHT(P1468,(LEN(P1468)-SEARCH("/",P1468)))</f>
        <v>gadgets</v>
      </c>
      <c r="Y1468">
        <f t="shared" si="48"/>
        <v>11</v>
      </c>
      <c r="Z1468">
        <f t="shared" si="49"/>
        <v>18</v>
      </c>
    </row>
    <row r="1469" spans="1:26" ht="43.2" x14ac:dyDescent="0.3">
      <c r="A1469">
        <v>198</v>
      </c>
      <c r="B1469" s="3" t="s">
        <v>200</v>
      </c>
      <c r="C1469" s="3" t="s">
        <v>4308</v>
      </c>
      <c r="D1469">
        <v>25000</v>
      </c>
      <c r="E1469">
        <v>279</v>
      </c>
      <c r="F1469" t="s">
        <v>8221</v>
      </c>
      <c r="G1469" t="s">
        <v>8224</v>
      </c>
      <c r="H1469" t="s">
        <v>8246</v>
      </c>
      <c r="I1469">
        <v>1412500322</v>
      </c>
      <c r="J1469" s="11">
        <f>(((I1469/60)/60)/24)+DATE(1970,1,1)+(-8/24)</f>
        <v>41917.050023148149</v>
      </c>
      <c r="K1469">
        <v>1409908322</v>
      </c>
      <c r="L1469" s="11">
        <f>(((K1469/60)/60)/24)+DATE(1970,1,1)+(-8/24)</f>
        <v>41887.050023148149</v>
      </c>
      <c r="M1469" t="b">
        <v>0</v>
      </c>
      <c r="N1469">
        <v>6</v>
      </c>
      <c r="O1469" t="b">
        <v>0</v>
      </c>
      <c r="P1469" t="s">
        <v>8268</v>
      </c>
      <c r="Q1469" s="6">
        <f>E1469/D1469</f>
        <v>1.116E-2</v>
      </c>
      <c r="R1469" s="7">
        <f>IFERROR(E1469/N1469,"N/A")</f>
        <v>46.5</v>
      </c>
      <c r="S1469" t="str">
        <f>LEFT(P1469,SEARCH("/",P1469,1)-1)</f>
        <v>film &amp; video</v>
      </c>
      <c r="T1469" t="str">
        <f>RIGHT(P1469,(LEN(P1469)-SEARCH("/",P1469)))</f>
        <v>drama</v>
      </c>
      <c r="Y1469">
        <f t="shared" si="48"/>
        <v>13</v>
      </c>
      <c r="Z1469">
        <f t="shared" si="49"/>
        <v>18</v>
      </c>
    </row>
    <row r="1470" spans="1:26" ht="43.2" x14ac:dyDescent="0.3">
      <c r="A1470">
        <v>965</v>
      </c>
      <c r="B1470" s="3" t="s">
        <v>966</v>
      </c>
      <c r="C1470" s="3" t="s">
        <v>5075</v>
      </c>
      <c r="D1470">
        <v>25000</v>
      </c>
      <c r="E1470">
        <v>298</v>
      </c>
      <c r="F1470" t="s">
        <v>8221</v>
      </c>
      <c r="G1470" t="s">
        <v>8224</v>
      </c>
      <c r="H1470" t="s">
        <v>8246</v>
      </c>
      <c r="I1470">
        <v>1477454340</v>
      </c>
      <c r="J1470" s="11">
        <f>(((I1470/60)/60)/24)+DATE(1970,1,1)+(-8/24)</f>
        <v>42668.832638888889</v>
      </c>
      <c r="K1470">
        <v>1474676646</v>
      </c>
      <c r="L1470" s="11">
        <f>(((K1470/60)/60)/24)+DATE(1970,1,1)+(-8/24)</f>
        <v>42636.683402777773</v>
      </c>
      <c r="M1470" t="b">
        <v>0</v>
      </c>
      <c r="N1470">
        <v>6</v>
      </c>
      <c r="O1470" t="b">
        <v>0</v>
      </c>
      <c r="P1470" t="s">
        <v>8273</v>
      </c>
      <c r="Q1470" s="6">
        <f>E1470/D1470</f>
        <v>1.192E-2</v>
      </c>
      <c r="R1470" s="7">
        <f>IFERROR(E1470/N1470,"N/A")</f>
        <v>49.666666666666664</v>
      </c>
      <c r="S1470" t="str">
        <f>LEFT(P1470,SEARCH("/",P1470,1)-1)</f>
        <v>technology</v>
      </c>
      <c r="T1470" t="str">
        <f>RIGHT(P1470,(LEN(P1470)-SEARCH("/",P1470)))</f>
        <v>wearables</v>
      </c>
      <c r="Y1470">
        <f t="shared" si="48"/>
        <v>11</v>
      </c>
      <c r="Z1470">
        <f t="shared" si="49"/>
        <v>20</v>
      </c>
    </row>
    <row r="1471" spans="1:26" ht="28.8" x14ac:dyDescent="0.3">
      <c r="A1471">
        <v>2424</v>
      </c>
      <c r="B1471" s="3" t="s">
        <v>2425</v>
      </c>
      <c r="C1471" s="3" t="s">
        <v>6534</v>
      </c>
      <c r="D1471">
        <v>25000</v>
      </c>
      <c r="E1471">
        <v>310</v>
      </c>
      <c r="F1471" t="s">
        <v>8221</v>
      </c>
      <c r="G1471" t="s">
        <v>8224</v>
      </c>
      <c r="H1471" t="s">
        <v>8246</v>
      </c>
      <c r="I1471">
        <v>1414445108</v>
      </c>
      <c r="J1471" s="11">
        <f>(((I1471/60)/60)/24)+DATE(1970,1,1)+(-8/24)</f>
        <v>41939.559120370366</v>
      </c>
      <c r="K1471">
        <v>1411853108</v>
      </c>
      <c r="L1471" s="11">
        <f>(((K1471/60)/60)/24)+DATE(1970,1,1)+(-8/24)</f>
        <v>41909.559120370366</v>
      </c>
      <c r="M1471" t="b">
        <v>0</v>
      </c>
      <c r="N1471">
        <v>9</v>
      </c>
      <c r="O1471" t="b">
        <v>0</v>
      </c>
      <c r="P1471" t="s">
        <v>8284</v>
      </c>
      <c r="Q1471" s="6">
        <f>E1471/D1471</f>
        <v>1.24E-2</v>
      </c>
      <c r="R1471" s="7">
        <f>IFERROR(E1471/N1471,"N/A")</f>
        <v>34.444444444444443</v>
      </c>
      <c r="S1471" t="str">
        <f>LEFT(P1471,SEARCH("/",P1471,1)-1)</f>
        <v>food</v>
      </c>
      <c r="T1471" t="str">
        <f>RIGHT(P1471,(LEN(P1471)-SEARCH("/",P1471)))</f>
        <v>food trucks</v>
      </c>
      <c r="Y1471">
        <f t="shared" si="48"/>
        <v>5</v>
      </c>
      <c r="Z1471">
        <f t="shared" si="49"/>
        <v>16</v>
      </c>
    </row>
    <row r="1472" spans="1:26" ht="43.2" x14ac:dyDescent="0.3">
      <c r="A1472">
        <v>1908</v>
      </c>
      <c r="B1472" s="3" t="s">
        <v>1909</v>
      </c>
      <c r="C1472" s="3" t="s">
        <v>6018</v>
      </c>
      <c r="D1472">
        <v>25000</v>
      </c>
      <c r="E1472">
        <v>433</v>
      </c>
      <c r="F1472" t="s">
        <v>8221</v>
      </c>
      <c r="G1472" t="s">
        <v>8224</v>
      </c>
      <c r="H1472" t="s">
        <v>8246</v>
      </c>
      <c r="I1472">
        <v>1483048900</v>
      </c>
      <c r="J1472" s="11">
        <f>(((I1472/60)/60)/24)+DATE(1970,1,1)+(-8/24)</f>
        <v>42733.584490740737</v>
      </c>
      <c r="K1472">
        <v>1480456900</v>
      </c>
      <c r="L1472" s="11">
        <f>(((K1472/60)/60)/24)+DATE(1970,1,1)+(-8/24)</f>
        <v>42703.584490740737</v>
      </c>
      <c r="M1472" t="b">
        <v>0</v>
      </c>
      <c r="N1472">
        <v>4</v>
      </c>
      <c r="O1472" t="b">
        <v>0</v>
      </c>
      <c r="P1472" t="s">
        <v>8294</v>
      </c>
      <c r="Q1472" s="6">
        <f>E1472/D1472</f>
        <v>1.7319999999999999E-2</v>
      </c>
      <c r="R1472" s="7">
        <f>IFERROR(E1472/N1472,"N/A")</f>
        <v>108.25</v>
      </c>
      <c r="S1472" t="str">
        <f>LEFT(P1472,SEARCH("/",P1472,1)-1)</f>
        <v>technology</v>
      </c>
      <c r="T1472" t="str">
        <f>RIGHT(P1472,(LEN(P1472)-SEARCH("/",P1472)))</f>
        <v>gadgets</v>
      </c>
      <c r="Y1472">
        <f t="shared" si="48"/>
        <v>11</v>
      </c>
      <c r="Z1472">
        <f t="shared" si="49"/>
        <v>18</v>
      </c>
    </row>
    <row r="1473" spans="1:26" ht="43.2" x14ac:dyDescent="0.3">
      <c r="A1473">
        <v>2409</v>
      </c>
      <c r="B1473" s="3" t="s">
        <v>2410</v>
      </c>
      <c r="C1473" s="3" t="s">
        <v>6519</v>
      </c>
      <c r="D1473">
        <v>25000</v>
      </c>
      <c r="E1473">
        <v>460</v>
      </c>
      <c r="F1473" t="s">
        <v>8221</v>
      </c>
      <c r="G1473" t="s">
        <v>8224</v>
      </c>
      <c r="H1473" t="s">
        <v>8246</v>
      </c>
      <c r="I1473">
        <v>1439931675</v>
      </c>
      <c r="J1473" s="11">
        <f>(((I1473/60)/60)/24)+DATE(1970,1,1)+(-8/24)</f>
        <v>42234.542534722219</v>
      </c>
      <c r="K1473">
        <v>1437339675</v>
      </c>
      <c r="L1473" s="11">
        <f>(((K1473/60)/60)/24)+DATE(1970,1,1)+(-8/24)</f>
        <v>42204.542534722219</v>
      </c>
      <c r="M1473" t="b">
        <v>0</v>
      </c>
      <c r="N1473">
        <v>6</v>
      </c>
      <c r="O1473" t="b">
        <v>0</v>
      </c>
      <c r="P1473" t="s">
        <v>8284</v>
      </c>
      <c r="Q1473" s="6">
        <f>E1473/D1473</f>
        <v>1.84E-2</v>
      </c>
      <c r="R1473" s="7">
        <f>IFERROR(E1473/N1473,"N/A")</f>
        <v>76.666666666666671</v>
      </c>
      <c r="S1473" t="str">
        <f>LEFT(P1473,SEARCH("/",P1473,1)-1)</f>
        <v>food</v>
      </c>
      <c r="T1473" t="str">
        <f>RIGHT(P1473,(LEN(P1473)-SEARCH("/",P1473)))</f>
        <v>food trucks</v>
      </c>
      <c r="Y1473">
        <f t="shared" si="48"/>
        <v>5</v>
      </c>
      <c r="Z1473">
        <f t="shared" si="49"/>
        <v>16</v>
      </c>
    </row>
    <row r="1474" spans="1:26" ht="43.2" x14ac:dyDescent="0.3">
      <c r="A1474">
        <v>1816</v>
      </c>
      <c r="B1474" s="3" t="s">
        <v>1817</v>
      </c>
      <c r="C1474" s="3" t="s">
        <v>5926</v>
      </c>
      <c r="D1474">
        <v>25000</v>
      </c>
      <c r="E1474">
        <v>509</v>
      </c>
      <c r="F1474" t="s">
        <v>8221</v>
      </c>
      <c r="G1474" t="s">
        <v>8240</v>
      </c>
      <c r="H1474" t="s">
        <v>8257</v>
      </c>
      <c r="I1474">
        <v>1469473200</v>
      </c>
      <c r="J1474" s="11">
        <f>(((I1474/60)/60)/24)+DATE(1970,1,1)+(-8/24)</f>
        <v>42576.458333333336</v>
      </c>
      <c r="K1474">
        <v>1467061303</v>
      </c>
      <c r="L1474" s="11">
        <f>(((K1474/60)/60)/24)+DATE(1970,1,1)+(-8/24)</f>
        <v>42548.542858796289</v>
      </c>
      <c r="M1474" t="b">
        <v>0</v>
      </c>
      <c r="N1474">
        <v>6</v>
      </c>
      <c r="O1474" t="b">
        <v>0</v>
      </c>
      <c r="P1474" t="s">
        <v>8285</v>
      </c>
      <c r="Q1474" s="6">
        <f>E1474/D1474</f>
        <v>2.036E-2</v>
      </c>
      <c r="R1474" s="7">
        <f>IFERROR(E1474/N1474,"N/A")</f>
        <v>84.833333333333329</v>
      </c>
      <c r="S1474" t="str">
        <f>LEFT(P1474,SEARCH("/",P1474,1)-1)</f>
        <v>photography</v>
      </c>
      <c r="T1474" t="str">
        <f>RIGHT(P1474,(LEN(P1474)-SEARCH("/",P1474)))</f>
        <v>photobooks</v>
      </c>
      <c r="Y1474">
        <f t="shared" si="48"/>
        <v>12</v>
      </c>
      <c r="Z1474">
        <f t="shared" si="49"/>
        <v>22</v>
      </c>
    </row>
    <row r="1475" spans="1:26" ht="43.2" x14ac:dyDescent="0.3">
      <c r="A1475">
        <v>3085</v>
      </c>
      <c r="B1475" s="3" t="s">
        <v>3085</v>
      </c>
      <c r="C1475" s="3" t="s">
        <v>7195</v>
      </c>
      <c r="D1475">
        <v>25000</v>
      </c>
      <c r="E1475">
        <v>610</v>
      </c>
      <c r="F1475" t="s">
        <v>8221</v>
      </c>
      <c r="G1475" t="s">
        <v>8224</v>
      </c>
      <c r="H1475" t="s">
        <v>8246</v>
      </c>
      <c r="I1475">
        <v>1443561159</v>
      </c>
      <c r="J1475" s="11">
        <f>(((I1475/60)/60)/24)+DATE(1970,1,1)+(-8/24)</f>
        <v>42276.550451388881</v>
      </c>
      <c r="K1475">
        <v>1440969159</v>
      </c>
      <c r="L1475" s="11">
        <f>(((K1475/60)/60)/24)+DATE(1970,1,1)+(-8/24)</f>
        <v>42246.550451388881</v>
      </c>
      <c r="M1475" t="b">
        <v>0</v>
      </c>
      <c r="N1475">
        <v>9</v>
      </c>
      <c r="O1475" t="b">
        <v>0</v>
      </c>
      <c r="P1475" t="s">
        <v>8303</v>
      </c>
      <c r="Q1475" s="6">
        <f>E1475/D1475</f>
        <v>2.4400000000000002E-2</v>
      </c>
      <c r="R1475" s="7">
        <f>IFERROR(E1475/N1475,"N/A")</f>
        <v>67.777777777777771</v>
      </c>
      <c r="S1475" t="str">
        <f>LEFT(P1475,SEARCH("/",P1475,1)-1)</f>
        <v>theater</v>
      </c>
      <c r="T1475" t="str">
        <f>RIGHT(P1475,(LEN(P1475)-SEARCH("/",P1475)))</f>
        <v>spaces</v>
      </c>
      <c r="Y1475">
        <f t="shared" ref="Y1475:Y1538" si="50">SEARCH("/",P1475)</f>
        <v>8</v>
      </c>
      <c r="Z1475">
        <f t="shared" ref="Z1475:Z1538" si="51">LEN(P1475)</f>
        <v>14</v>
      </c>
    </row>
    <row r="1476" spans="1:26" ht="43.2" x14ac:dyDescent="0.3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 s="11">
        <f>(((I1476/60)/60)/24)+DATE(1970,1,1)+(-8/24)</f>
        <v>42538.624999999993</v>
      </c>
      <c r="K1476">
        <v>1463469062</v>
      </c>
      <c r="L1476" s="11">
        <f>(((K1476/60)/60)/24)+DATE(1970,1,1)+(-8/24)</f>
        <v>42506.965995370374</v>
      </c>
      <c r="M1476" t="b">
        <v>0</v>
      </c>
      <c r="N1476">
        <v>25</v>
      </c>
      <c r="O1476" t="b">
        <v>0</v>
      </c>
      <c r="P1476" t="s">
        <v>8272</v>
      </c>
      <c r="Q1476" s="6">
        <f>E1476/D1476</f>
        <v>0.1245</v>
      </c>
      <c r="R1476" s="7">
        <f>IFERROR(E1476/N1476,"N/A")</f>
        <v>49.8</v>
      </c>
      <c r="S1476" t="str">
        <f>LEFT(P1476,SEARCH("/",P1476,1)-1)</f>
        <v>technology</v>
      </c>
      <c r="T1476" t="str">
        <f>RIGHT(P1476,(LEN(P1476)-SEARCH("/",P1476)))</f>
        <v>web</v>
      </c>
      <c r="Y1476">
        <f t="shared" si="50"/>
        <v>11</v>
      </c>
      <c r="Z1476">
        <f t="shared" si="51"/>
        <v>14</v>
      </c>
    </row>
    <row r="1477" spans="1:26" ht="57.6" x14ac:dyDescent="0.3">
      <c r="A1477">
        <v>1108</v>
      </c>
      <c r="B1477" s="3" t="s">
        <v>1109</v>
      </c>
      <c r="C1477" s="3" t="s">
        <v>5218</v>
      </c>
      <c r="D1477">
        <v>25000</v>
      </c>
      <c r="E1477">
        <v>732.5</v>
      </c>
      <c r="F1477" t="s">
        <v>8221</v>
      </c>
      <c r="G1477" t="s">
        <v>8224</v>
      </c>
      <c r="H1477" t="s">
        <v>8246</v>
      </c>
      <c r="I1477">
        <v>1334326635</v>
      </c>
      <c r="J1477" s="11">
        <f>(((I1477/60)/60)/24)+DATE(1970,1,1)+(-8/24)</f>
        <v>41012.261979166666</v>
      </c>
      <c r="K1477">
        <v>1329146235</v>
      </c>
      <c r="L1477" s="11">
        <f>(((K1477/60)/60)/24)+DATE(1970,1,1)+(-8/24)</f>
        <v>40952.30364583333</v>
      </c>
      <c r="M1477" t="b">
        <v>0</v>
      </c>
      <c r="N1477">
        <v>21</v>
      </c>
      <c r="O1477" t="b">
        <v>0</v>
      </c>
      <c r="P1477" t="s">
        <v>8282</v>
      </c>
      <c r="Q1477" s="6">
        <f>E1477/D1477</f>
        <v>2.93E-2</v>
      </c>
      <c r="R1477" s="7">
        <f>IFERROR(E1477/N1477,"N/A")</f>
        <v>34.88095238095238</v>
      </c>
      <c r="S1477" t="str">
        <f>LEFT(P1477,SEARCH("/",P1477,1)-1)</f>
        <v>games</v>
      </c>
      <c r="T1477" t="str">
        <f>RIGHT(P1477,(LEN(P1477)-SEARCH("/",P1477)))</f>
        <v>video games</v>
      </c>
      <c r="Y1477">
        <f t="shared" si="50"/>
        <v>6</v>
      </c>
      <c r="Z1477">
        <f t="shared" si="51"/>
        <v>17</v>
      </c>
    </row>
    <row r="1478" spans="1:26" ht="57.6" x14ac:dyDescent="0.3">
      <c r="A1478">
        <v>2947</v>
      </c>
      <c r="B1478" s="3" t="s">
        <v>2947</v>
      </c>
      <c r="C1478" s="3" t="s">
        <v>7057</v>
      </c>
      <c r="D1478">
        <v>25000</v>
      </c>
      <c r="E1478">
        <v>1072</v>
      </c>
      <c r="F1478" t="s">
        <v>8221</v>
      </c>
      <c r="G1478" t="s">
        <v>8224</v>
      </c>
      <c r="H1478" t="s">
        <v>8246</v>
      </c>
      <c r="I1478">
        <v>1480007460</v>
      </c>
      <c r="J1478" s="11">
        <f>(((I1478/60)/60)/24)+DATE(1970,1,1)+(-8/24)</f>
        <v>42698.382638888892</v>
      </c>
      <c r="K1478">
        <v>1475760567</v>
      </c>
      <c r="L1478" s="11">
        <f>(((K1478/60)/60)/24)+DATE(1970,1,1)+(-8/24)</f>
        <v>42649.228784722225</v>
      </c>
      <c r="M1478" t="b">
        <v>0</v>
      </c>
      <c r="N1478">
        <v>13</v>
      </c>
      <c r="O1478" t="b">
        <v>0</v>
      </c>
      <c r="P1478" t="s">
        <v>8303</v>
      </c>
      <c r="Q1478" s="6">
        <f>E1478/D1478</f>
        <v>4.2880000000000001E-2</v>
      </c>
      <c r="R1478" s="7">
        <f>IFERROR(E1478/N1478,"N/A")</f>
        <v>82.461538461538467</v>
      </c>
      <c r="S1478" t="str">
        <f>LEFT(P1478,SEARCH("/",P1478,1)-1)</f>
        <v>theater</v>
      </c>
      <c r="T1478" t="str">
        <f>RIGHT(P1478,(LEN(P1478)-SEARCH("/",P1478)))</f>
        <v>spaces</v>
      </c>
      <c r="Y1478">
        <f t="shared" si="50"/>
        <v>8</v>
      </c>
      <c r="Z1478">
        <f t="shared" si="51"/>
        <v>14</v>
      </c>
    </row>
    <row r="1479" spans="1:26" ht="43.2" x14ac:dyDescent="0.3">
      <c r="A1479">
        <v>1868</v>
      </c>
      <c r="B1479" s="3" t="s">
        <v>1869</v>
      </c>
      <c r="C1479" s="3" t="s">
        <v>5978</v>
      </c>
      <c r="D1479">
        <v>25000</v>
      </c>
      <c r="E1479">
        <v>1217</v>
      </c>
      <c r="F1479" t="s">
        <v>8221</v>
      </c>
      <c r="G1479" t="s">
        <v>8224</v>
      </c>
      <c r="H1479" t="s">
        <v>8246</v>
      </c>
      <c r="I1479">
        <v>1450166340</v>
      </c>
      <c r="J1479" s="11">
        <f>(((I1479/60)/60)/24)+DATE(1970,1,1)+(-8/24)</f>
        <v>42352.999305555553</v>
      </c>
      <c r="K1479">
        <v>1448044925</v>
      </c>
      <c r="L1479" s="11">
        <f>(((K1479/60)/60)/24)+DATE(1970,1,1)+(-8/24)</f>
        <v>42328.445891203701</v>
      </c>
      <c r="M1479" t="b">
        <v>0</v>
      </c>
      <c r="N1479">
        <v>17</v>
      </c>
      <c r="O1479" t="b">
        <v>0</v>
      </c>
      <c r="P1479" t="s">
        <v>8283</v>
      </c>
      <c r="Q1479" s="6">
        <f>E1479/D1479</f>
        <v>4.8680000000000001E-2</v>
      </c>
      <c r="R1479" s="7">
        <f>IFERROR(E1479/N1479,"N/A")</f>
        <v>71.588235294117652</v>
      </c>
      <c r="S1479" t="str">
        <f>LEFT(P1479,SEARCH("/",P1479,1)-1)</f>
        <v>games</v>
      </c>
      <c r="T1479" t="str">
        <f>RIGHT(P1479,(LEN(P1479)-SEARCH("/",P1479)))</f>
        <v>mobile games</v>
      </c>
      <c r="Y1479">
        <f t="shared" si="50"/>
        <v>6</v>
      </c>
      <c r="Z1479">
        <f t="shared" si="51"/>
        <v>18</v>
      </c>
    </row>
    <row r="1480" spans="1:26" ht="28.8" x14ac:dyDescent="0.3">
      <c r="A1480">
        <v>1098</v>
      </c>
      <c r="B1480" s="3" t="s">
        <v>1099</v>
      </c>
      <c r="C1480" s="3" t="s">
        <v>5208</v>
      </c>
      <c r="D1480">
        <v>25000</v>
      </c>
      <c r="E1480">
        <v>1803</v>
      </c>
      <c r="F1480" t="s">
        <v>8221</v>
      </c>
      <c r="G1480" t="s">
        <v>8224</v>
      </c>
      <c r="H1480" t="s">
        <v>8246</v>
      </c>
      <c r="I1480">
        <v>1397413095</v>
      </c>
      <c r="J1480" s="11">
        <f>(((I1480/60)/60)/24)+DATE(1970,1,1)+(-8/24)</f>
        <v>41742.429340277777</v>
      </c>
      <c r="K1480">
        <v>1394821095</v>
      </c>
      <c r="L1480" s="11">
        <f>(((K1480/60)/60)/24)+DATE(1970,1,1)+(-8/24)</f>
        <v>41712.429340277777</v>
      </c>
      <c r="M1480" t="b">
        <v>0</v>
      </c>
      <c r="N1480">
        <v>22</v>
      </c>
      <c r="O1480" t="b">
        <v>0</v>
      </c>
      <c r="P1480" t="s">
        <v>8282</v>
      </c>
      <c r="Q1480" s="6">
        <f>E1480/D1480</f>
        <v>7.2120000000000004E-2</v>
      </c>
      <c r="R1480" s="7">
        <f>IFERROR(E1480/N1480,"N/A")</f>
        <v>81.954545454545453</v>
      </c>
      <c r="S1480" t="str">
        <f>LEFT(P1480,SEARCH("/",P1480,1)-1)</f>
        <v>games</v>
      </c>
      <c r="T1480" t="str">
        <f>RIGHT(P1480,(LEN(P1480)-SEARCH("/",P1480)))</f>
        <v>video games</v>
      </c>
      <c r="Y1480">
        <f t="shared" si="50"/>
        <v>6</v>
      </c>
      <c r="Z1480">
        <f t="shared" si="51"/>
        <v>17</v>
      </c>
    </row>
    <row r="1481" spans="1:26" ht="57.6" x14ac:dyDescent="0.3">
      <c r="A1481">
        <v>2675</v>
      </c>
      <c r="B1481" s="3" t="s">
        <v>2675</v>
      </c>
      <c r="C1481" s="3" t="s">
        <v>6785</v>
      </c>
      <c r="D1481">
        <v>25000</v>
      </c>
      <c r="E1481">
        <v>1897</v>
      </c>
      <c r="F1481" t="s">
        <v>8221</v>
      </c>
      <c r="G1481" t="s">
        <v>8224</v>
      </c>
      <c r="H1481" t="s">
        <v>8246</v>
      </c>
      <c r="I1481">
        <v>1415655289</v>
      </c>
      <c r="J1481" s="11">
        <f>(((I1481/60)/60)/24)+DATE(1970,1,1)+(-8/24)</f>
        <v>41953.565844907404</v>
      </c>
      <c r="K1481">
        <v>1413059689</v>
      </c>
      <c r="L1481" s="11">
        <f>(((K1481/60)/60)/24)+DATE(1970,1,1)+(-8/24)</f>
        <v>41923.524178240739</v>
      </c>
      <c r="M1481" t="b">
        <v>1</v>
      </c>
      <c r="N1481">
        <v>29</v>
      </c>
      <c r="O1481" t="b">
        <v>0</v>
      </c>
      <c r="P1481" t="s">
        <v>8302</v>
      </c>
      <c r="Q1481" s="6">
        <f>E1481/D1481</f>
        <v>7.5880000000000003E-2</v>
      </c>
      <c r="R1481" s="7">
        <f>IFERROR(E1481/N1481,"N/A")</f>
        <v>65.41379310344827</v>
      </c>
      <c r="S1481" t="str">
        <f>LEFT(P1481,SEARCH("/",P1481,1)-1)</f>
        <v>technology</v>
      </c>
      <c r="T1481" t="str">
        <f>RIGHT(P1481,(LEN(P1481)-SEARCH("/",P1481)))</f>
        <v>makerspaces</v>
      </c>
      <c r="Y1481">
        <f t="shared" si="50"/>
        <v>11</v>
      </c>
      <c r="Z1481">
        <f t="shared" si="51"/>
        <v>22</v>
      </c>
    </row>
    <row r="1482" spans="1:26" ht="43.2" x14ac:dyDescent="0.3">
      <c r="A1482">
        <v>1714</v>
      </c>
      <c r="B1482" s="3" t="s">
        <v>1715</v>
      </c>
      <c r="C1482" s="3" t="s">
        <v>5824</v>
      </c>
      <c r="D1482">
        <v>25000</v>
      </c>
      <c r="E1482">
        <v>1967</v>
      </c>
      <c r="F1482" t="s">
        <v>8221</v>
      </c>
      <c r="G1482" t="s">
        <v>8224</v>
      </c>
      <c r="H1482" t="s">
        <v>8246</v>
      </c>
      <c r="I1482">
        <v>1430517761</v>
      </c>
      <c r="J1482" s="11">
        <f>(((I1482/60)/60)/24)+DATE(1970,1,1)+(-8/24)</f>
        <v>42125.585196759253</v>
      </c>
      <c r="K1482">
        <v>1427925761</v>
      </c>
      <c r="L1482" s="11">
        <f>(((K1482/60)/60)/24)+DATE(1970,1,1)+(-8/24)</f>
        <v>42095.585196759253</v>
      </c>
      <c r="M1482" t="b">
        <v>0</v>
      </c>
      <c r="N1482">
        <v>17</v>
      </c>
      <c r="O1482" t="b">
        <v>0</v>
      </c>
      <c r="P1482" t="s">
        <v>8293</v>
      </c>
      <c r="Q1482" s="6">
        <f>E1482/D1482</f>
        <v>7.868E-2</v>
      </c>
      <c r="R1482" s="7">
        <f>IFERROR(E1482/N1482,"N/A")</f>
        <v>115.70588235294117</v>
      </c>
      <c r="S1482" t="str">
        <f>LEFT(P1482,SEARCH("/",P1482,1)-1)</f>
        <v>music</v>
      </c>
      <c r="T1482" t="str">
        <f>RIGHT(P1482,(LEN(P1482)-SEARCH("/",P1482)))</f>
        <v>faith</v>
      </c>
      <c r="Y1482">
        <f t="shared" si="50"/>
        <v>6</v>
      </c>
      <c r="Z1482">
        <f t="shared" si="51"/>
        <v>11</v>
      </c>
    </row>
    <row r="1483" spans="1:26" ht="43.2" x14ac:dyDescent="0.3">
      <c r="A1483">
        <v>889</v>
      </c>
      <c r="B1483" s="3" t="s">
        <v>890</v>
      </c>
      <c r="C1483" s="3" t="s">
        <v>4999</v>
      </c>
      <c r="D1483">
        <v>25000</v>
      </c>
      <c r="E1483">
        <v>2360.3200000000002</v>
      </c>
      <c r="F1483" t="s">
        <v>8221</v>
      </c>
      <c r="G1483" t="s">
        <v>8224</v>
      </c>
      <c r="H1483" t="s">
        <v>8246</v>
      </c>
      <c r="I1483">
        <v>1412534943</v>
      </c>
      <c r="J1483" s="11">
        <f>(((I1483/60)/60)/24)+DATE(1970,1,1)+(-8/24)</f>
        <v>41917.450729166667</v>
      </c>
      <c r="K1483">
        <v>1409942943</v>
      </c>
      <c r="L1483" s="11">
        <f>(((K1483/60)/60)/24)+DATE(1970,1,1)+(-8/24)</f>
        <v>41887.450729166667</v>
      </c>
      <c r="M1483" t="b">
        <v>0</v>
      </c>
      <c r="N1483">
        <v>32</v>
      </c>
      <c r="O1483" t="b">
        <v>0</v>
      </c>
      <c r="P1483" t="s">
        <v>8279</v>
      </c>
      <c r="Q1483" s="6">
        <f>E1483/D1483</f>
        <v>9.4412800000000005E-2</v>
      </c>
      <c r="R1483" s="7">
        <f>IFERROR(E1483/N1483,"N/A")</f>
        <v>73.760000000000005</v>
      </c>
      <c r="S1483" t="str">
        <f>LEFT(P1483,SEARCH("/",P1483,1)-1)</f>
        <v>music</v>
      </c>
      <c r="T1483" t="str">
        <f>RIGHT(P1483,(LEN(P1483)-SEARCH("/",P1483)))</f>
        <v>indie rock</v>
      </c>
      <c r="Y1483">
        <f t="shared" si="50"/>
        <v>6</v>
      </c>
      <c r="Z1483">
        <f t="shared" si="51"/>
        <v>16</v>
      </c>
    </row>
    <row r="1484" spans="1:26" ht="28.8" x14ac:dyDescent="0.3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 s="11">
        <f>(((I1484/60)/60)/24)+DATE(1970,1,1)+(-8/24)</f>
        <v>42185.545925925922</v>
      </c>
      <c r="K1484">
        <v>1431810368</v>
      </c>
      <c r="L1484" s="11">
        <f>(((K1484/60)/60)/24)+DATE(1970,1,1)+(-8/24)</f>
        <v>42140.545925925922</v>
      </c>
      <c r="M1484" t="b">
        <v>0</v>
      </c>
      <c r="N1484">
        <v>10</v>
      </c>
      <c r="O1484" t="b">
        <v>0</v>
      </c>
      <c r="P1484" t="s">
        <v>8290</v>
      </c>
      <c r="Q1484" s="6">
        <f>E1484/D1484</f>
        <v>0.13</v>
      </c>
      <c r="R1484" s="7">
        <f>IFERROR(E1484/N1484,"N/A")</f>
        <v>65</v>
      </c>
      <c r="S1484" t="str">
        <f>LEFT(P1484,SEARCH("/",P1484,1)-1)</f>
        <v>publishing</v>
      </c>
      <c r="T1484" t="str">
        <f>RIGHT(P1484,(LEN(P1484)-SEARCH("/",P1484)))</f>
        <v>art books</v>
      </c>
      <c r="Y1484">
        <f t="shared" si="50"/>
        <v>11</v>
      </c>
      <c r="Z1484">
        <f t="shared" si="51"/>
        <v>20</v>
      </c>
    </row>
    <row r="1485" spans="1:26" ht="43.2" x14ac:dyDescent="0.3">
      <c r="A1485">
        <v>2671</v>
      </c>
      <c r="B1485" s="3" t="s">
        <v>2671</v>
      </c>
      <c r="C1485" s="3" t="s">
        <v>6781</v>
      </c>
      <c r="D1485">
        <v>25000</v>
      </c>
      <c r="E1485">
        <v>2836</v>
      </c>
      <c r="F1485" t="s">
        <v>8221</v>
      </c>
      <c r="G1485" t="s">
        <v>8224</v>
      </c>
      <c r="H1485" t="s">
        <v>8246</v>
      </c>
      <c r="I1485">
        <v>1419017880</v>
      </c>
      <c r="J1485" s="11">
        <f>(((I1485/60)/60)/24)+DATE(1970,1,1)+(-8/24)</f>
        <v>41992.484722222223</v>
      </c>
      <c r="K1485">
        <v>1416419916</v>
      </c>
      <c r="L1485" s="11">
        <f>(((K1485/60)/60)/24)+DATE(1970,1,1)+(-8/24)</f>
        <v>41962.415694444448</v>
      </c>
      <c r="M1485" t="b">
        <v>1</v>
      </c>
      <c r="N1485">
        <v>84</v>
      </c>
      <c r="O1485" t="b">
        <v>0</v>
      </c>
      <c r="P1485" t="s">
        <v>8302</v>
      </c>
      <c r="Q1485" s="6">
        <f>E1485/D1485</f>
        <v>0.11344</v>
      </c>
      <c r="R1485" s="7">
        <f>IFERROR(E1485/N1485,"N/A")</f>
        <v>33.761904761904759</v>
      </c>
      <c r="S1485" t="str">
        <f>LEFT(P1485,SEARCH("/",P1485,1)-1)</f>
        <v>technology</v>
      </c>
      <c r="T1485" t="str">
        <f>RIGHT(P1485,(LEN(P1485)-SEARCH("/",P1485)))</f>
        <v>makerspaces</v>
      </c>
      <c r="Y1485">
        <f t="shared" si="50"/>
        <v>11</v>
      </c>
      <c r="Z1485">
        <f t="shared" si="51"/>
        <v>22</v>
      </c>
    </row>
    <row r="1486" spans="1:26" ht="43.2" x14ac:dyDescent="0.3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 s="11">
        <f>(((I1486/60)/60)/24)+DATE(1970,1,1)+(-8/24)</f>
        <v>41850.625</v>
      </c>
      <c r="K1486">
        <v>1403724820</v>
      </c>
      <c r="L1486" s="11">
        <f>(((K1486/60)/60)/24)+DATE(1970,1,1)+(-8/24)</f>
        <v>41815.481712962959</v>
      </c>
      <c r="M1486" t="b">
        <v>0</v>
      </c>
      <c r="N1486">
        <v>17</v>
      </c>
      <c r="O1486" t="b">
        <v>0</v>
      </c>
      <c r="P1486" t="s">
        <v>8305</v>
      </c>
      <c r="Q1486" s="6">
        <f>E1486/D1486</f>
        <v>0.13066666666666665</v>
      </c>
      <c r="R1486" s="7">
        <f>IFERROR(E1486/N1486,"N/A")</f>
        <v>57.647058823529413</v>
      </c>
      <c r="S1486" t="str">
        <f>LEFT(P1486,SEARCH("/",P1486,1)-1)</f>
        <v>theater</v>
      </c>
      <c r="T1486" t="str">
        <f>RIGHT(P1486,(LEN(P1486)-SEARCH("/",P1486)))</f>
        <v>musical</v>
      </c>
      <c r="Y1486">
        <f t="shared" si="50"/>
        <v>8</v>
      </c>
      <c r="Z1486">
        <f t="shared" si="51"/>
        <v>15</v>
      </c>
    </row>
    <row r="1487" spans="1:26" ht="57.6" x14ac:dyDescent="0.3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 s="11">
        <f>(((I1487/60)/60)/24)+DATE(1970,1,1)+(-8/24)</f>
        <v>42540.271365740737</v>
      </c>
      <c r="K1487">
        <v>1463754646</v>
      </c>
      <c r="L1487" s="11">
        <f>(((K1487/60)/60)/24)+DATE(1970,1,1)+(-8/24)</f>
        <v>42510.271365740737</v>
      </c>
      <c r="M1487" t="b">
        <v>0</v>
      </c>
      <c r="N1487">
        <v>101</v>
      </c>
      <c r="O1487" t="b">
        <v>0</v>
      </c>
      <c r="P1487" t="s">
        <v>8273</v>
      </c>
      <c r="Q1487" s="6">
        <f>E1487/D1487</f>
        <v>0.1313</v>
      </c>
      <c r="R1487" s="7">
        <f>IFERROR(E1487/N1487,"N/A")</f>
        <v>65</v>
      </c>
      <c r="S1487" t="str">
        <f>LEFT(P1487,SEARCH("/",P1487,1)-1)</f>
        <v>technology</v>
      </c>
      <c r="T1487" t="str">
        <f>RIGHT(P1487,(LEN(P1487)-SEARCH("/",P1487)))</f>
        <v>wearables</v>
      </c>
      <c r="Y1487">
        <f t="shared" si="50"/>
        <v>11</v>
      </c>
      <c r="Z1487">
        <f t="shared" si="51"/>
        <v>20</v>
      </c>
    </row>
    <row r="1488" spans="1:26" ht="43.2" x14ac:dyDescent="0.3">
      <c r="A1488">
        <v>3089</v>
      </c>
      <c r="B1488" s="3" t="s">
        <v>3089</v>
      </c>
      <c r="C1488" s="3" t="s">
        <v>7199</v>
      </c>
      <c r="D1488">
        <v>25000</v>
      </c>
      <c r="E1488">
        <v>5854</v>
      </c>
      <c r="F1488" t="s">
        <v>8221</v>
      </c>
      <c r="G1488" t="s">
        <v>8224</v>
      </c>
      <c r="H1488" t="s">
        <v>8246</v>
      </c>
      <c r="I1488">
        <v>1468029540</v>
      </c>
      <c r="J1488" s="11">
        <f>(((I1488/60)/60)/24)+DATE(1970,1,1)+(-8/24)</f>
        <v>42559.749305555553</v>
      </c>
      <c r="K1488">
        <v>1465304483</v>
      </c>
      <c r="L1488" s="11">
        <f>(((K1488/60)/60)/24)+DATE(1970,1,1)+(-8/24)</f>
        <v>42528.209293981483</v>
      </c>
      <c r="M1488" t="b">
        <v>0</v>
      </c>
      <c r="N1488">
        <v>45</v>
      </c>
      <c r="O1488" t="b">
        <v>0</v>
      </c>
      <c r="P1488" t="s">
        <v>8303</v>
      </c>
      <c r="Q1488" s="6">
        <f>E1488/D1488</f>
        <v>0.23416000000000001</v>
      </c>
      <c r="R1488" s="7">
        <f>IFERROR(E1488/N1488,"N/A")</f>
        <v>130.0888888888889</v>
      </c>
      <c r="S1488" t="str">
        <f>LEFT(P1488,SEARCH("/",P1488,1)-1)</f>
        <v>theater</v>
      </c>
      <c r="T1488" t="str">
        <f>RIGHT(P1488,(LEN(P1488)-SEARCH("/",P1488)))</f>
        <v>spaces</v>
      </c>
      <c r="Y1488">
        <f t="shared" si="50"/>
        <v>8</v>
      </c>
      <c r="Z1488">
        <f t="shared" si="51"/>
        <v>14</v>
      </c>
    </row>
    <row r="1489" spans="1:26" ht="43.2" x14ac:dyDescent="0.3">
      <c r="A1489">
        <v>1077</v>
      </c>
      <c r="B1489" s="3" t="s">
        <v>1078</v>
      </c>
      <c r="C1489" s="3" t="s">
        <v>5187</v>
      </c>
      <c r="D1489">
        <v>25000</v>
      </c>
      <c r="E1489">
        <v>7344</v>
      </c>
      <c r="F1489" t="s">
        <v>8221</v>
      </c>
      <c r="G1489" t="s">
        <v>8224</v>
      </c>
      <c r="H1489" t="s">
        <v>8246</v>
      </c>
      <c r="I1489">
        <v>1452744011</v>
      </c>
      <c r="J1489" s="11">
        <f>(((I1489/60)/60)/24)+DATE(1970,1,1)+(-8/24)</f>
        <v>42382.833460648144</v>
      </c>
      <c r="K1489">
        <v>1450152011</v>
      </c>
      <c r="L1489" s="11">
        <f>(((K1489/60)/60)/24)+DATE(1970,1,1)+(-8/24)</f>
        <v>42352.833460648144</v>
      </c>
      <c r="M1489" t="b">
        <v>0</v>
      </c>
      <c r="N1489">
        <v>167</v>
      </c>
      <c r="O1489" t="b">
        <v>0</v>
      </c>
      <c r="P1489" t="s">
        <v>8282</v>
      </c>
      <c r="Q1489" s="6">
        <f>E1489/D1489</f>
        <v>0.29376000000000002</v>
      </c>
      <c r="R1489" s="7">
        <f>IFERROR(E1489/N1489,"N/A")</f>
        <v>43.976047904191617</v>
      </c>
      <c r="S1489" t="str">
        <f>LEFT(P1489,SEARCH("/",P1489,1)-1)</f>
        <v>games</v>
      </c>
      <c r="T1489" t="str">
        <f>RIGHT(P1489,(LEN(P1489)-SEARCH("/",P1489)))</f>
        <v>video games</v>
      </c>
      <c r="Y1489">
        <f t="shared" si="50"/>
        <v>6</v>
      </c>
      <c r="Z1489">
        <f t="shared" si="51"/>
        <v>17</v>
      </c>
    </row>
    <row r="1490" spans="1:26" ht="43.2" x14ac:dyDescent="0.3">
      <c r="A1490">
        <v>1137</v>
      </c>
      <c r="B1490" s="3" t="s">
        <v>1138</v>
      </c>
      <c r="C1490" s="3" t="s">
        <v>5247</v>
      </c>
      <c r="D1490">
        <v>25000</v>
      </c>
      <c r="E1490">
        <v>9875</v>
      </c>
      <c r="F1490" t="s">
        <v>8221</v>
      </c>
      <c r="G1490" t="s">
        <v>8224</v>
      </c>
      <c r="H1490" t="s">
        <v>8246</v>
      </c>
      <c r="I1490">
        <v>1461440421</v>
      </c>
      <c r="J1490" s="11">
        <f>(((I1490/60)/60)/24)+DATE(1970,1,1)+(-8/24)</f>
        <v>42483.486354166664</v>
      </c>
      <c r="K1490">
        <v>1458848421</v>
      </c>
      <c r="L1490" s="11">
        <f>(((K1490/60)/60)/24)+DATE(1970,1,1)+(-8/24)</f>
        <v>42453.486354166664</v>
      </c>
      <c r="M1490" t="b">
        <v>0</v>
      </c>
      <c r="N1490">
        <v>39</v>
      </c>
      <c r="O1490" t="b">
        <v>0</v>
      </c>
      <c r="P1490" t="s">
        <v>8283</v>
      </c>
      <c r="Q1490" s="6">
        <f>E1490/D1490</f>
        <v>0.39500000000000002</v>
      </c>
      <c r="R1490" s="7">
        <f>IFERROR(E1490/N1490,"N/A")</f>
        <v>253.2051282051282</v>
      </c>
      <c r="S1490" t="str">
        <f>LEFT(P1490,SEARCH("/",P1490,1)-1)</f>
        <v>games</v>
      </c>
      <c r="T1490" t="str">
        <f>RIGHT(P1490,(LEN(P1490)-SEARCH("/",P1490)))</f>
        <v>mobile games</v>
      </c>
      <c r="Y1490">
        <f t="shared" si="50"/>
        <v>6</v>
      </c>
      <c r="Z1490">
        <f t="shared" si="51"/>
        <v>18</v>
      </c>
    </row>
    <row r="1491" spans="1:26" ht="28.8" x14ac:dyDescent="0.3">
      <c r="A1491">
        <v>1792</v>
      </c>
      <c r="B1491" s="3" t="s">
        <v>1793</v>
      </c>
      <c r="C1491" s="3" t="s">
        <v>5902</v>
      </c>
      <c r="D1491">
        <v>25000</v>
      </c>
      <c r="E1491">
        <v>15281</v>
      </c>
      <c r="F1491" t="s">
        <v>8221</v>
      </c>
      <c r="G1491" t="s">
        <v>8224</v>
      </c>
      <c r="H1491" t="s">
        <v>8246</v>
      </c>
      <c r="I1491">
        <v>1439189940</v>
      </c>
      <c r="J1491" s="11">
        <f>(((I1491/60)/60)/24)+DATE(1970,1,1)+(-8/24)</f>
        <v>42225.957638888889</v>
      </c>
      <c r="K1491">
        <v>1435970682</v>
      </c>
      <c r="L1491" s="11">
        <f>(((K1491/60)/60)/24)+DATE(1970,1,1)+(-8/24)</f>
        <v>42188.697708333326</v>
      </c>
      <c r="M1491" t="b">
        <v>1</v>
      </c>
      <c r="N1491">
        <v>139</v>
      </c>
      <c r="O1491" t="b">
        <v>0</v>
      </c>
      <c r="P1491" t="s">
        <v>8285</v>
      </c>
      <c r="Q1491" s="6">
        <f>E1491/D1491</f>
        <v>0.61124000000000001</v>
      </c>
      <c r="R1491" s="7">
        <f>IFERROR(E1491/N1491,"N/A")</f>
        <v>109.93525179856115</v>
      </c>
      <c r="S1491" t="str">
        <f>LEFT(P1491,SEARCH("/",P1491,1)-1)</f>
        <v>photography</v>
      </c>
      <c r="T1491" t="str">
        <f>RIGHT(P1491,(LEN(P1491)-SEARCH("/",P1491)))</f>
        <v>photobooks</v>
      </c>
      <c r="Y1491">
        <f t="shared" si="50"/>
        <v>12</v>
      </c>
      <c r="Z1491">
        <f t="shared" si="51"/>
        <v>22</v>
      </c>
    </row>
    <row r="1492" spans="1:26" ht="43.2" x14ac:dyDescent="0.3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 s="11">
        <f>(((I1492/60)/60)/24)+DATE(1970,1,1)+(-8/24)</f>
        <v>41821.458333333328</v>
      </c>
      <c r="K1492">
        <v>1401354597</v>
      </c>
      <c r="L1492" s="11">
        <f>(((K1492/60)/60)/24)+DATE(1970,1,1)+(-8/24)</f>
        <v>41788.048576388886</v>
      </c>
      <c r="M1492" t="b">
        <v>0</v>
      </c>
      <c r="N1492">
        <v>5</v>
      </c>
      <c r="O1492" t="b">
        <v>0</v>
      </c>
      <c r="P1492" t="s">
        <v>8267</v>
      </c>
      <c r="Q1492" s="6">
        <f>E1492/D1492</f>
        <v>0.13433333333333333</v>
      </c>
      <c r="R1492" s="7">
        <f>IFERROR(E1492/N1492,"N/A")</f>
        <v>80.599999999999994</v>
      </c>
      <c r="S1492" t="str">
        <f>LEFT(P1492,SEARCH("/",P1492,1)-1)</f>
        <v>film &amp; video</v>
      </c>
      <c r="T1492" t="str">
        <f>RIGHT(P1492,(LEN(P1492)-SEARCH("/",P1492)))</f>
        <v>science fiction</v>
      </c>
      <c r="Y1492">
        <f t="shared" si="50"/>
        <v>13</v>
      </c>
      <c r="Z1492">
        <f t="shared" si="51"/>
        <v>28</v>
      </c>
    </row>
    <row r="1493" spans="1:26" ht="43.2" x14ac:dyDescent="0.3">
      <c r="A1493">
        <v>238</v>
      </c>
      <c r="B1493" s="3" t="s">
        <v>240</v>
      </c>
      <c r="C1493" s="3" t="s">
        <v>4348</v>
      </c>
      <c r="D1493">
        <v>26000</v>
      </c>
      <c r="E1493">
        <v>0</v>
      </c>
      <c r="F1493" t="s">
        <v>8221</v>
      </c>
      <c r="G1493" t="s">
        <v>8224</v>
      </c>
      <c r="H1493" t="s">
        <v>8246</v>
      </c>
      <c r="I1493">
        <v>1483088400</v>
      </c>
      <c r="J1493" s="11">
        <f>(((I1493/60)/60)/24)+DATE(1970,1,1)+(-8/24)</f>
        <v>42734.041666666664</v>
      </c>
      <c r="K1493">
        <v>1481324760</v>
      </c>
      <c r="L1493" s="11">
        <f>(((K1493/60)/60)/24)+DATE(1970,1,1)+(-8/24)</f>
        <v>42713.629166666658</v>
      </c>
      <c r="M1493" t="b">
        <v>0</v>
      </c>
      <c r="N1493">
        <v>0</v>
      </c>
      <c r="O1493" t="b">
        <v>0</v>
      </c>
      <c r="P1493" t="s">
        <v>8268</v>
      </c>
      <c r="Q1493" s="6">
        <f>E1493/D1493</f>
        <v>0</v>
      </c>
      <c r="R1493" s="7" t="str">
        <f>IFERROR(E1493/N1493,"N/A")</f>
        <v>N/A</v>
      </c>
      <c r="S1493" t="str">
        <f>LEFT(P1493,SEARCH("/",P1493,1)-1)</f>
        <v>film &amp; video</v>
      </c>
      <c r="T1493" t="str">
        <f>RIGHT(P1493,(LEN(P1493)-SEARCH("/",P1493)))</f>
        <v>drama</v>
      </c>
      <c r="Y1493">
        <f t="shared" si="50"/>
        <v>13</v>
      </c>
      <c r="Z1493">
        <f t="shared" si="51"/>
        <v>18</v>
      </c>
    </row>
    <row r="1494" spans="1:26" ht="43.2" x14ac:dyDescent="0.3">
      <c r="A1494">
        <v>3952</v>
      </c>
      <c r="B1494" s="3" t="s">
        <v>3949</v>
      </c>
      <c r="C1494" s="3" t="s">
        <v>8059</v>
      </c>
      <c r="D1494">
        <v>26000</v>
      </c>
      <c r="E1494">
        <v>25</v>
      </c>
      <c r="F1494" t="s">
        <v>8221</v>
      </c>
      <c r="G1494" t="s">
        <v>8224</v>
      </c>
      <c r="H1494" t="s">
        <v>8246</v>
      </c>
      <c r="I1494">
        <v>1445885890</v>
      </c>
      <c r="J1494" s="11">
        <f>(((I1494/60)/60)/24)+DATE(1970,1,1)+(-8/24)</f>
        <v>42303.457060185181</v>
      </c>
      <c r="K1494">
        <v>1440701890</v>
      </c>
      <c r="L1494" s="11">
        <f>(((K1494/60)/60)/24)+DATE(1970,1,1)+(-8/24)</f>
        <v>42243.457060185181</v>
      </c>
      <c r="M1494" t="b">
        <v>0</v>
      </c>
      <c r="N1494">
        <v>1</v>
      </c>
      <c r="O1494" t="b">
        <v>0</v>
      </c>
      <c r="P1494" t="s">
        <v>8271</v>
      </c>
      <c r="Q1494" s="6">
        <f>E1494/D1494</f>
        <v>9.6153846153846159E-4</v>
      </c>
      <c r="R1494" s="7">
        <f>IFERROR(E1494/N1494,"N/A")</f>
        <v>25</v>
      </c>
      <c r="S1494" t="str">
        <f>LEFT(P1494,SEARCH("/",P1494,1)-1)</f>
        <v>theater</v>
      </c>
      <c r="T1494" t="str">
        <f>RIGHT(P1494,(LEN(P1494)-SEARCH("/",P1494)))</f>
        <v>plays</v>
      </c>
      <c r="Y1494">
        <f t="shared" si="50"/>
        <v>8</v>
      </c>
      <c r="Z1494">
        <f t="shared" si="51"/>
        <v>13</v>
      </c>
    </row>
    <row r="1495" spans="1:26" ht="43.2" x14ac:dyDescent="0.3">
      <c r="A1495">
        <v>1079</v>
      </c>
      <c r="B1495" s="3" t="s">
        <v>1080</v>
      </c>
      <c r="C1495" s="3" t="s">
        <v>5189</v>
      </c>
      <c r="D1495">
        <v>26000</v>
      </c>
      <c r="E1495">
        <v>678</v>
      </c>
      <c r="F1495" t="s">
        <v>8221</v>
      </c>
      <c r="G1495" t="s">
        <v>8236</v>
      </c>
      <c r="H1495" t="s">
        <v>8249</v>
      </c>
      <c r="I1495">
        <v>1463232936</v>
      </c>
      <c r="J1495" s="11">
        <f>(((I1495/60)/60)/24)+DATE(1970,1,1)+(-8/24)</f>
        <v>42504.23305555556</v>
      </c>
      <c r="K1495">
        <v>1461072936</v>
      </c>
      <c r="L1495" s="11">
        <f>(((K1495/60)/60)/24)+DATE(1970,1,1)+(-8/24)</f>
        <v>42479.23305555556</v>
      </c>
      <c r="M1495" t="b">
        <v>0</v>
      </c>
      <c r="N1495">
        <v>18</v>
      </c>
      <c r="O1495" t="b">
        <v>0</v>
      </c>
      <c r="P1495" t="s">
        <v>8282</v>
      </c>
      <c r="Q1495" s="6">
        <f>E1495/D1495</f>
        <v>2.6076923076923077E-2</v>
      </c>
      <c r="R1495" s="7">
        <f>IFERROR(E1495/N1495,"N/A")</f>
        <v>37.666666666666664</v>
      </c>
      <c r="S1495" t="str">
        <f>LEFT(P1495,SEARCH("/",P1495,1)-1)</f>
        <v>games</v>
      </c>
      <c r="T1495" t="str">
        <f>RIGHT(P1495,(LEN(P1495)-SEARCH("/",P1495)))</f>
        <v>video games</v>
      </c>
      <c r="Y1495">
        <f t="shared" si="50"/>
        <v>6</v>
      </c>
      <c r="Z1495">
        <f t="shared" si="51"/>
        <v>17</v>
      </c>
    </row>
    <row r="1496" spans="1:26" ht="43.2" x14ac:dyDescent="0.3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 s="11">
        <f>(((I1496/60)/60)/24)+DATE(1970,1,1)+(-8/24)</f>
        <v>41996.728993055549</v>
      </c>
      <c r="K1496">
        <v>1416360585</v>
      </c>
      <c r="L1496" s="11">
        <f>(((K1496/60)/60)/24)+DATE(1970,1,1)+(-8/24)</f>
        <v>41961.728993055549</v>
      </c>
      <c r="M1496" t="b">
        <v>0</v>
      </c>
      <c r="N1496">
        <v>22</v>
      </c>
      <c r="O1496" t="b">
        <v>0</v>
      </c>
      <c r="P1496" t="s">
        <v>8290</v>
      </c>
      <c r="Q1496" s="6">
        <f>E1496/D1496</f>
        <v>0.13639999999999999</v>
      </c>
      <c r="R1496" s="7">
        <f>IFERROR(E1496/N1496,"N/A")</f>
        <v>155</v>
      </c>
      <c r="S1496" t="str">
        <f>LEFT(P1496,SEARCH("/",P1496,1)-1)</f>
        <v>publishing</v>
      </c>
      <c r="T1496" t="str">
        <f>RIGHT(P1496,(LEN(P1496)-SEARCH("/",P1496)))</f>
        <v>art books</v>
      </c>
      <c r="Y1496">
        <f t="shared" si="50"/>
        <v>11</v>
      </c>
      <c r="Z1496">
        <f t="shared" si="51"/>
        <v>20</v>
      </c>
    </row>
    <row r="1497" spans="1:26" ht="57.6" x14ac:dyDescent="0.3">
      <c r="A1497">
        <v>1820</v>
      </c>
      <c r="B1497" s="3" t="s">
        <v>1821</v>
      </c>
      <c r="C1497" s="3" t="s">
        <v>5930</v>
      </c>
      <c r="D1497">
        <v>26000</v>
      </c>
      <c r="E1497">
        <v>1707</v>
      </c>
      <c r="F1497" t="s">
        <v>8221</v>
      </c>
      <c r="G1497" t="s">
        <v>8224</v>
      </c>
      <c r="H1497" t="s">
        <v>8246</v>
      </c>
      <c r="I1497">
        <v>1427850090</v>
      </c>
      <c r="J1497" s="11">
        <f>(((I1497/60)/60)/24)+DATE(1970,1,1)+(-8/24)</f>
        <v>42094.709374999999</v>
      </c>
      <c r="K1497">
        <v>1425261690</v>
      </c>
      <c r="L1497" s="11">
        <f>(((K1497/60)/60)/24)+DATE(1970,1,1)+(-8/24)</f>
        <v>42064.75104166667</v>
      </c>
      <c r="M1497" t="b">
        <v>0</v>
      </c>
      <c r="N1497">
        <v>8</v>
      </c>
      <c r="O1497" t="b">
        <v>0</v>
      </c>
      <c r="P1497" t="s">
        <v>8285</v>
      </c>
      <c r="Q1497" s="6">
        <f>E1497/D1497</f>
        <v>6.565384615384616E-2</v>
      </c>
      <c r="R1497" s="7">
        <f>IFERROR(E1497/N1497,"N/A")</f>
        <v>213.375</v>
      </c>
      <c r="S1497" t="str">
        <f>LEFT(P1497,SEARCH("/",P1497,1)-1)</f>
        <v>photography</v>
      </c>
      <c r="T1497" t="str">
        <f>RIGHT(P1497,(LEN(P1497)-SEARCH("/",P1497)))</f>
        <v>photobooks</v>
      </c>
      <c r="Y1497">
        <f t="shared" si="50"/>
        <v>12</v>
      </c>
      <c r="Z1497">
        <f t="shared" si="51"/>
        <v>22</v>
      </c>
    </row>
    <row r="1498" spans="1:26" ht="43.2" x14ac:dyDescent="0.3">
      <c r="A1498">
        <v>3109</v>
      </c>
      <c r="B1498" s="3" t="s">
        <v>3109</v>
      </c>
      <c r="C1498" s="3" t="s">
        <v>7219</v>
      </c>
      <c r="D1498">
        <v>26500</v>
      </c>
      <c r="E1498">
        <v>6633</v>
      </c>
      <c r="F1498" t="s">
        <v>8221</v>
      </c>
      <c r="G1498" t="s">
        <v>8224</v>
      </c>
      <c r="H1498" t="s">
        <v>8246</v>
      </c>
      <c r="I1498">
        <v>1409194810</v>
      </c>
      <c r="J1498" s="11">
        <f>(((I1498/60)/60)/24)+DATE(1970,1,1)+(-8/24)</f>
        <v>41878.791782407403</v>
      </c>
      <c r="K1498">
        <v>1406170810</v>
      </c>
      <c r="L1498" s="11">
        <f>(((K1498/60)/60)/24)+DATE(1970,1,1)+(-8/24)</f>
        <v>41843.791782407403</v>
      </c>
      <c r="M1498" t="b">
        <v>0</v>
      </c>
      <c r="N1498">
        <v>114</v>
      </c>
      <c r="O1498" t="b">
        <v>0</v>
      </c>
      <c r="P1498" t="s">
        <v>8303</v>
      </c>
      <c r="Q1498" s="6">
        <f>E1498/D1498</f>
        <v>0.25030188679245285</v>
      </c>
      <c r="R1498" s="7">
        <f>IFERROR(E1498/N1498,"N/A")</f>
        <v>58.184210526315788</v>
      </c>
      <c r="S1498" t="str">
        <f>LEFT(P1498,SEARCH("/",P1498,1)-1)</f>
        <v>theater</v>
      </c>
      <c r="T1498" t="str">
        <f>RIGHT(P1498,(LEN(P1498)-SEARCH("/",P1498)))</f>
        <v>spaces</v>
      </c>
      <c r="Y1498">
        <f t="shared" si="50"/>
        <v>8</v>
      </c>
      <c r="Z1498">
        <f t="shared" si="51"/>
        <v>14</v>
      </c>
    </row>
    <row r="1499" spans="1:26" ht="43.2" x14ac:dyDescent="0.3">
      <c r="A1499">
        <v>922</v>
      </c>
      <c r="B1499" s="3" t="s">
        <v>923</v>
      </c>
      <c r="C1499" s="3" t="s">
        <v>5032</v>
      </c>
      <c r="D1499">
        <v>27000</v>
      </c>
      <c r="E1499">
        <v>5680</v>
      </c>
      <c r="F1499" t="s">
        <v>8221</v>
      </c>
      <c r="G1499" t="s">
        <v>8224</v>
      </c>
      <c r="H1499" t="s">
        <v>8246</v>
      </c>
      <c r="I1499">
        <v>1412167393</v>
      </c>
      <c r="J1499" s="11">
        <f>(((I1499/60)/60)/24)+DATE(1970,1,1)+(-8/24)</f>
        <v>41913.19667824074</v>
      </c>
      <c r="K1499">
        <v>1409143393</v>
      </c>
      <c r="L1499" s="11">
        <f>(((K1499/60)/60)/24)+DATE(1970,1,1)+(-8/24)</f>
        <v>41878.19667824074</v>
      </c>
      <c r="M1499" t="b">
        <v>0</v>
      </c>
      <c r="N1499">
        <v>30</v>
      </c>
      <c r="O1499" t="b">
        <v>0</v>
      </c>
      <c r="P1499" t="s">
        <v>8278</v>
      </c>
      <c r="Q1499" s="6">
        <f>E1499/D1499</f>
        <v>0.21037037037037037</v>
      </c>
      <c r="R1499" s="7">
        <f>IFERROR(E1499/N1499,"N/A")</f>
        <v>189.33333333333334</v>
      </c>
      <c r="S1499" t="str">
        <f>LEFT(P1499,SEARCH("/",P1499,1)-1)</f>
        <v>music</v>
      </c>
      <c r="T1499" t="str">
        <f>RIGHT(P1499,(LEN(P1499)-SEARCH("/",P1499)))</f>
        <v>jazz</v>
      </c>
      <c r="Y1499">
        <f t="shared" si="50"/>
        <v>6</v>
      </c>
      <c r="Z1499">
        <f t="shared" si="51"/>
        <v>10</v>
      </c>
    </row>
    <row r="1500" spans="1:26" ht="57.6" x14ac:dyDescent="0.3">
      <c r="A1500">
        <v>715</v>
      </c>
      <c r="B1500" s="3" t="s">
        <v>716</v>
      </c>
      <c r="C1500" s="3" t="s">
        <v>4825</v>
      </c>
      <c r="D1500">
        <v>27500</v>
      </c>
      <c r="E1500">
        <v>1389</v>
      </c>
      <c r="F1500" t="s">
        <v>8221</v>
      </c>
      <c r="G1500" t="s">
        <v>8224</v>
      </c>
      <c r="H1500" t="s">
        <v>8246</v>
      </c>
      <c r="I1500">
        <v>1446693040</v>
      </c>
      <c r="J1500" s="11">
        <f>(((I1500/60)/60)/24)+DATE(1970,1,1)+(-8/24)</f>
        <v>42312.799074074072</v>
      </c>
      <c r="K1500">
        <v>1443233440</v>
      </c>
      <c r="L1500" s="11">
        <f>(((K1500/60)/60)/24)+DATE(1970,1,1)+(-8/24)</f>
        <v>42272.7574074074</v>
      </c>
      <c r="M1500" t="b">
        <v>0</v>
      </c>
      <c r="N1500">
        <v>12</v>
      </c>
      <c r="O1500" t="b">
        <v>0</v>
      </c>
      <c r="P1500" t="s">
        <v>8273</v>
      </c>
      <c r="Q1500" s="6">
        <f>E1500/D1500</f>
        <v>5.0509090909090906E-2</v>
      </c>
      <c r="R1500" s="7">
        <f>IFERROR(E1500/N1500,"N/A")</f>
        <v>115.75</v>
      </c>
      <c r="S1500" t="str">
        <f>LEFT(P1500,SEARCH("/",P1500,1)-1)</f>
        <v>technology</v>
      </c>
      <c r="T1500" t="str">
        <f>RIGHT(P1500,(LEN(P1500)-SEARCH("/",P1500)))</f>
        <v>wearables</v>
      </c>
      <c r="Y1500">
        <f t="shared" si="50"/>
        <v>11</v>
      </c>
      <c r="Z1500">
        <f t="shared" si="51"/>
        <v>20</v>
      </c>
    </row>
    <row r="1501" spans="1:26" ht="43.2" x14ac:dyDescent="0.3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 s="11">
        <f>(((I1501/60)/60)/24)+DATE(1970,1,1)+(-8/24)</f>
        <v>42769.66064814815</v>
      </c>
      <c r="K1501">
        <v>1480981880</v>
      </c>
      <c r="L1501" s="11">
        <f>(((K1501/60)/60)/24)+DATE(1970,1,1)+(-8/24)</f>
        <v>42709.66064814815</v>
      </c>
      <c r="M1501" t="b">
        <v>0</v>
      </c>
      <c r="N1501">
        <v>6</v>
      </c>
      <c r="O1501" t="b">
        <v>0</v>
      </c>
      <c r="P1501" t="s">
        <v>8267</v>
      </c>
      <c r="Q1501" s="6">
        <f>E1501/D1501</f>
        <v>0.14000000000000001</v>
      </c>
      <c r="R1501" s="7">
        <f>IFERROR(E1501/N1501,"N/A")</f>
        <v>11.666666666666666</v>
      </c>
      <c r="S1501" t="str">
        <f>LEFT(P1501,SEARCH("/",P1501,1)-1)</f>
        <v>film &amp; video</v>
      </c>
      <c r="T1501" t="str">
        <f>RIGHT(P1501,(LEN(P1501)-SEARCH("/",P1501)))</f>
        <v>science fiction</v>
      </c>
      <c r="Y1501">
        <f t="shared" si="50"/>
        <v>13</v>
      </c>
      <c r="Z1501">
        <f t="shared" si="51"/>
        <v>28</v>
      </c>
    </row>
    <row r="1502" spans="1:26" ht="43.2" x14ac:dyDescent="0.3">
      <c r="A1502">
        <v>227</v>
      </c>
      <c r="B1502" s="3" t="s">
        <v>229</v>
      </c>
      <c r="C1502" s="3" t="s">
        <v>4337</v>
      </c>
      <c r="D1502">
        <v>28000</v>
      </c>
      <c r="E1502">
        <v>0</v>
      </c>
      <c r="F1502" t="s">
        <v>8221</v>
      </c>
      <c r="G1502" t="s">
        <v>8224</v>
      </c>
      <c r="H1502" t="s">
        <v>8246</v>
      </c>
      <c r="I1502">
        <v>1436477241</v>
      </c>
      <c r="J1502" s="11">
        <f>(((I1502/60)/60)/24)+DATE(1970,1,1)+(-8/24)</f>
        <v>42194.560659722221</v>
      </c>
      <c r="K1502">
        <v>1433885241</v>
      </c>
      <c r="L1502" s="11">
        <f>(((K1502/60)/60)/24)+DATE(1970,1,1)+(-8/24)</f>
        <v>42164.560659722221</v>
      </c>
      <c r="M1502" t="b">
        <v>0</v>
      </c>
      <c r="N1502">
        <v>0</v>
      </c>
      <c r="O1502" t="b">
        <v>0</v>
      </c>
      <c r="P1502" t="s">
        <v>8268</v>
      </c>
      <c r="Q1502" s="6">
        <f>E1502/D1502</f>
        <v>0</v>
      </c>
      <c r="R1502" s="7" t="str">
        <f>IFERROR(E1502/N1502,"N/A")</f>
        <v>N/A</v>
      </c>
      <c r="S1502" t="str">
        <f>LEFT(P1502,SEARCH("/",P1502,1)-1)</f>
        <v>film &amp; video</v>
      </c>
      <c r="T1502" t="str">
        <f>RIGHT(P1502,(LEN(P1502)-SEARCH("/",P1502)))</f>
        <v>drama</v>
      </c>
      <c r="Y1502">
        <f t="shared" si="50"/>
        <v>13</v>
      </c>
      <c r="Z1502">
        <f t="shared" si="51"/>
        <v>18</v>
      </c>
    </row>
    <row r="1503" spans="1:26" ht="43.2" x14ac:dyDescent="0.3">
      <c r="A1503">
        <v>3957</v>
      </c>
      <c r="B1503" s="3" t="s">
        <v>3954</v>
      </c>
      <c r="C1503" s="3" t="s">
        <v>8064</v>
      </c>
      <c r="D1503">
        <v>28000</v>
      </c>
      <c r="E1503">
        <v>7</v>
      </c>
      <c r="F1503" t="s">
        <v>8221</v>
      </c>
      <c r="G1503" t="s">
        <v>8224</v>
      </c>
      <c r="H1503" t="s">
        <v>8246</v>
      </c>
      <c r="I1503">
        <v>1468020354</v>
      </c>
      <c r="J1503" s="11">
        <f>(((I1503/60)/60)/24)+DATE(1970,1,1)+(-8/24)</f>
        <v>42559.642986111103</v>
      </c>
      <c r="K1503">
        <v>1464045954</v>
      </c>
      <c r="L1503" s="11">
        <f>(((K1503/60)/60)/24)+DATE(1970,1,1)+(-8/24)</f>
        <v>42513.642986111103</v>
      </c>
      <c r="M1503" t="b">
        <v>0</v>
      </c>
      <c r="N1503">
        <v>1</v>
      </c>
      <c r="O1503" t="b">
        <v>0</v>
      </c>
      <c r="P1503" t="s">
        <v>8271</v>
      </c>
      <c r="Q1503" s="6">
        <f>E1503/D1503</f>
        <v>2.5000000000000001E-4</v>
      </c>
      <c r="R1503" s="7">
        <f>IFERROR(E1503/N1503,"N/A")</f>
        <v>7</v>
      </c>
      <c r="S1503" t="str">
        <f>LEFT(P1503,SEARCH("/",P1503,1)-1)</f>
        <v>theater</v>
      </c>
      <c r="T1503" t="str">
        <f>RIGHT(P1503,(LEN(P1503)-SEARCH("/",P1503)))</f>
        <v>plays</v>
      </c>
      <c r="Y1503">
        <f t="shared" si="50"/>
        <v>8</v>
      </c>
      <c r="Z1503">
        <f t="shared" si="51"/>
        <v>13</v>
      </c>
    </row>
    <row r="1504" spans="1:26" ht="43.2" x14ac:dyDescent="0.3">
      <c r="A1504">
        <v>2401</v>
      </c>
      <c r="B1504" s="3" t="s">
        <v>2402</v>
      </c>
      <c r="C1504" s="3" t="s">
        <v>6511</v>
      </c>
      <c r="D1504">
        <v>28000</v>
      </c>
      <c r="E1504">
        <v>201</v>
      </c>
      <c r="F1504" t="s">
        <v>8221</v>
      </c>
      <c r="G1504" t="s">
        <v>8224</v>
      </c>
      <c r="H1504" t="s">
        <v>8246</v>
      </c>
      <c r="I1504">
        <v>1457207096</v>
      </c>
      <c r="J1504" s="11">
        <f>(((I1504/60)/60)/24)+DATE(1970,1,1)+(-8/24)</f>
        <v>42434.489537037036</v>
      </c>
      <c r="K1504">
        <v>1452023096</v>
      </c>
      <c r="L1504" s="11">
        <f>(((K1504/60)/60)/24)+DATE(1970,1,1)+(-8/24)</f>
        <v>42374.489537037036</v>
      </c>
      <c r="M1504" t="b">
        <v>0</v>
      </c>
      <c r="N1504">
        <v>9</v>
      </c>
      <c r="O1504" t="b">
        <v>0</v>
      </c>
      <c r="P1504" t="s">
        <v>8284</v>
      </c>
      <c r="Q1504" s="6">
        <f>E1504/D1504</f>
        <v>7.1785714285714283E-3</v>
      </c>
      <c r="R1504" s="7">
        <f>IFERROR(E1504/N1504,"N/A")</f>
        <v>22.333333333333332</v>
      </c>
      <c r="S1504" t="str">
        <f>LEFT(P1504,SEARCH("/",P1504,1)-1)</f>
        <v>food</v>
      </c>
      <c r="T1504" t="str">
        <f>RIGHT(P1504,(LEN(P1504)-SEARCH("/",P1504)))</f>
        <v>food trucks</v>
      </c>
      <c r="Y1504">
        <f t="shared" si="50"/>
        <v>5</v>
      </c>
      <c r="Z1504">
        <f t="shared" si="51"/>
        <v>16</v>
      </c>
    </row>
    <row r="1505" spans="1:26" ht="43.2" x14ac:dyDescent="0.3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 s="11">
        <f>(((I1505/60)/60)/24)+DATE(1970,1,1)+(-8/24)</f>
        <v>40732.541666666664</v>
      </c>
      <c r="K1505">
        <v>1304888771</v>
      </c>
      <c r="L1505" s="11">
        <f>(((K1505/60)/60)/24)+DATE(1970,1,1)+(-8/24)</f>
        <v>40671.545960648145</v>
      </c>
      <c r="M1505" t="b">
        <v>0</v>
      </c>
      <c r="N1505">
        <v>38</v>
      </c>
      <c r="O1505" t="b">
        <v>0</v>
      </c>
      <c r="P1505" t="s">
        <v>8286</v>
      </c>
      <c r="Q1505" s="6">
        <f>E1505/D1505</f>
        <v>0.14091666666666666</v>
      </c>
      <c r="R1505" s="7">
        <f>IFERROR(E1505/N1505,"N/A")</f>
        <v>44.5</v>
      </c>
      <c r="S1505" t="str">
        <f>LEFT(P1505,SEARCH("/",P1505,1)-1)</f>
        <v>music</v>
      </c>
      <c r="T1505" t="str">
        <f>RIGHT(P1505,(LEN(P1505)-SEARCH("/",P1505)))</f>
        <v>world music</v>
      </c>
      <c r="Y1505">
        <f t="shared" si="50"/>
        <v>6</v>
      </c>
      <c r="Z1505">
        <f t="shared" si="51"/>
        <v>17</v>
      </c>
    </row>
    <row r="1506" spans="1:26" ht="28.8" x14ac:dyDescent="0.3">
      <c r="A1506">
        <v>2127</v>
      </c>
      <c r="B1506" s="3" t="s">
        <v>2128</v>
      </c>
      <c r="C1506" s="3" t="s">
        <v>6237</v>
      </c>
      <c r="D1506">
        <v>28000</v>
      </c>
      <c r="E1506">
        <v>8076</v>
      </c>
      <c r="F1506" t="s">
        <v>8221</v>
      </c>
      <c r="G1506" t="s">
        <v>8225</v>
      </c>
      <c r="H1506" t="s">
        <v>8247</v>
      </c>
      <c r="I1506">
        <v>1426158463</v>
      </c>
      <c r="J1506" s="11">
        <f>(((I1506/60)/60)/24)+DATE(1970,1,1)+(-8/24)</f>
        <v>42075.130358796298</v>
      </c>
      <c r="K1506">
        <v>1423570063</v>
      </c>
      <c r="L1506" s="11">
        <f>(((K1506/60)/60)/24)+DATE(1970,1,1)+(-8/24)</f>
        <v>42045.172025462954</v>
      </c>
      <c r="M1506" t="b">
        <v>0</v>
      </c>
      <c r="N1506">
        <v>236</v>
      </c>
      <c r="O1506" t="b">
        <v>0</v>
      </c>
      <c r="P1506" t="s">
        <v>8282</v>
      </c>
      <c r="Q1506" s="6">
        <f>E1506/D1506</f>
        <v>0.28842857142857142</v>
      </c>
      <c r="R1506" s="7">
        <f>IFERROR(E1506/N1506,"N/A")</f>
        <v>34.220338983050844</v>
      </c>
      <c r="S1506" t="str">
        <f>LEFT(P1506,SEARCH("/",P1506,1)-1)</f>
        <v>games</v>
      </c>
      <c r="T1506" t="str">
        <f>RIGHT(P1506,(LEN(P1506)-SEARCH("/",P1506)))</f>
        <v>video games</v>
      </c>
      <c r="Y1506">
        <f t="shared" si="50"/>
        <v>6</v>
      </c>
      <c r="Z1506">
        <f t="shared" si="51"/>
        <v>17</v>
      </c>
    </row>
    <row r="1507" spans="1:26" ht="43.2" x14ac:dyDescent="0.3">
      <c r="A1507">
        <v>1795</v>
      </c>
      <c r="B1507" s="3" t="s">
        <v>1796</v>
      </c>
      <c r="C1507" s="3" t="s">
        <v>5905</v>
      </c>
      <c r="D1507">
        <v>28000</v>
      </c>
      <c r="E1507">
        <v>10846</v>
      </c>
      <c r="F1507" t="s">
        <v>8221</v>
      </c>
      <c r="G1507" t="s">
        <v>8236</v>
      </c>
      <c r="H1507" t="s">
        <v>8249</v>
      </c>
      <c r="I1507">
        <v>1476460800</v>
      </c>
      <c r="J1507" s="11">
        <f>(((I1507/60)/60)/24)+DATE(1970,1,1)+(-8/24)</f>
        <v>42657.333333333336</v>
      </c>
      <c r="K1507">
        <v>1473922541</v>
      </c>
      <c r="L1507" s="11">
        <f>(((K1507/60)/60)/24)+DATE(1970,1,1)+(-8/24)</f>
        <v>42627.955335648141</v>
      </c>
      <c r="M1507" t="b">
        <v>1</v>
      </c>
      <c r="N1507">
        <v>81</v>
      </c>
      <c r="O1507" t="b">
        <v>0</v>
      </c>
      <c r="P1507" t="s">
        <v>8285</v>
      </c>
      <c r="Q1507" s="6">
        <f>E1507/D1507</f>
        <v>0.38735714285714284</v>
      </c>
      <c r="R1507" s="7">
        <f>IFERROR(E1507/N1507,"N/A")</f>
        <v>133.90123456790124</v>
      </c>
      <c r="S1507" t="str">
        <f>LEFT(P1507,SEARCH("/",P1507,1)-1)</f>
        <v>photography</v>
      </c>
      <c r="T1507" t="str">
        <f>RIGHT(P1507,(LEN(P1507)-SEARCH("/",P1507)))</f>
        <v>photobooks</v>
      </c>
      <c r="Y1507">
        <f t="shared" si="50"/>
        <v>12</v>
      </c>
      <c r="Z1507">
        <f t="shared" si="51"/>
        <v>22</v>
      </c>
    </row>
    <row r="1508" spans="1:26" ht="43.2" x14ac:dyDescent="0.3">
      <c r="A1508">
        <v>1808</v>
      </c>
      <c r="B1508" s="3" t="s">
        <v>1809</v>
      </c>
      <c r="C1508" s="3" t="s">
        <v>5918</v>
      </c>
      <c r="D1508">
        <v>28000</v>
      </c>
      <c r="E1508">
        <v>11594</v>
      </c>
      <c r="F1508" t="s">
        <v>8221</v>
      </c>
      <c r="G1508" t="s">
        <v>8224</v>
      </c>
      <c r="H1508" t="s">
        <v>8246</v>
      </c>
      <c r="I1508">
        <v>1486830030</v>
      </c>
      <c r="J1508" s="11">
        <f>(((I1508/60)/60)/24)+DATE(1970,1,1)+(-8/24)</f>
        <v>42777.347569444442</v>
      </c>
      <c r="K1508">
        <v>1483806030</v>
      </c>
      <c r="L1508" s="11">
        <f>(((K1508/60)/60)/24)+DATE(1970,1,1)+(-8/24)</f>
        <v>42742.347569444442</v>
      </c>
      <c r="M1508" t="b">
        <v>1</v>
      </c>
      <c r="N1508">
        <v>96</v>
      </c>
      <c r="O1508" t="b">
        <v>0</v>
      </c>
      <c r="P1508" t="s">
        <v>8285</v>
      </c>
      <c r="Q1508" s="6">
        <f>E1508/D1508</f>
        <v>0.41407142857142859</v>
      </c>
      <c r="R1508" s="7">
        <f>IFERROR(E1508/N1508,"N/A")</f>
        <v>120.77083333333333</v>
      </c>
      <c r="S1508" t="str">
        <f>LEFT(P1508,SEARCH("/",P1508,1)-1)</f>
        <v>photography</v>
      </c>
      <c r="T1508" t="str">
        <f>RIGHT(P1508,(LEN(P1508)-SEARCH("/",P1508)))</f>
        <v>photobooks</v>
      </c>
      <c r="Y1508">
        <f t="shared" si="50"/>
        <v>12</v>
      </c>
      <c r="Z1508">
        <f t="shared" si="51"/>
        <v>22</v>
      </c>
    </row>
    <row r="1509" spans="1:26" ht="43.2" x14ac:dyDescent="0.3">
      <c r="A1509">
        <v>226</v>
      </c>
      <c r="B1509" s="3" t="s">
        <v>228</v>
      </c>
      <c r="C1509" s="3" t="s">
        <v>4336</v>
      </c>
      <c r="D1509">
        <v>29000</v>
      </c>
      <c r="E1509">
        <v>250</v>
      </c>
      <c r="F1509" t="s">
        <v>8221</v>
      </c>
      <c r="G1509" t="s">
        <v>8225</v>
      </c>
      <c r="H1509" t="s">
        <v>8247</v>
      </c>
      <c r="I1509">
        <v>1433064540</v>
      </c>
      <c r="J1509" s="11">
        <f>(((I1509/60)/60)/24)+DATE(1970,1,1)+(-8/24)</f>
        <v>42155.061805555553</v>
      </c>
      <c r="K1509">
        <v>1428854344</v>
      </c>
      <c r="L1509" s="11">
        <f>(((K1509/60)/60)/24)+DATE(1970,1,1)+(-8/24)</f>
        <v>42106.332685185182</v>
      </c>
      <c r="M1509" t="b">
        <v>0</v>
      </c>
      <c r="N1509">
        <v>2</v>
      </c>
      <c r="O1509" t="b">
        <v>0</v>
      </c>
      <c r="P1509" t="s">
        <v>8268</v>
      </c>
      <c r="Q1509" s="6">
        <f>E1509/D1509</f>
        <v>8.6206896551724137E-3</v>
      </c>
      <c r="R1509" s="7">
        <f>IFERROR(E1509/N1509,"N/A")</f>
        <v>125</v>
      </c>
      <c r="S1509" t="str">
        <f>LEFT(P1509,SEARCH("/",P1509,1)-1)</f>
        <v>film &amp; video</v>
      </c>
      <c r="T1509" t="str">
        <f>RIGHT(P1509,(LEN(P1509)-SEARCH("/",P1509)))</f>
        <v>drama</v>
      </c>
      <c r="Y1509">
        <f t="shared" si="50"/>
        <v>13</v>
      </c>
      <c r="Z1509">
        <f t="shared" si="51"/>
        <v>18</v>
      </c>
    </row>
    <row r="1510" spans="1:26" ht="43.2" x14ac:dyDescent="0.3">
      <c r="A1510">
        <v>678</v>
      </c>
      <c r="B1510" s="3" t="s">
        <v>679</v>
      </c>
      <c r="C1510" s="3" t="s">
        <v>4788</v>
      </c>
      <c r="D1510">
        <v>29000</v>
      </c>
      <c r="E1510">
        <v>1108</v>
      </c>
      <c r="F1510" t="s">
        <v>8221</v>
      </c>
      <c r="G1510" t="s">
        <v>8224</v>
      </c>
      <c r="H1510" t="s">
        <v>8246</v>
      </c>
      <c r="I1510">
        <v>1463821338</v>
      </c>
      <c r="J1510" s="11">
        <f>(((I1510/60)/60)/24)+DATE(1970,1,1)+(-8/24)</f>
        <v>42511.043263888881</v>
      </c>
      <c r="K1510">
        <v>1461229338</v>
      </c>
      <c r="L1510" s="11">
        <f>(((K1510/60)/60)/24)+DATE(1970,1,1)+(-8/24)</f>
        <v>42481.043263888881</v>
      </c>
      <c r="M1510" t="b">
        <v>0</v>
      </c>
      <c r="N1510">
        <v>17</v>
      </c>
      <c r="O1510" t="b">
        <v>0</v>
      </c>
      <c r="P1510" t="s">
        <v>8273</v>
      </c>
      <c r="Q1510" s="6">
        <f>E1510/D1510</f>
        <v>3.8206896551724136E-2</v>
      </c>
      <c r="R1510" s="7">
        <f>IFERROR(E1510/N1510,"N/A")</f>
        <v>65.17647058823529</v>
      </c>
      <c r="S1510" t="str">
        <f>LEFT(P1510,SEARCH("/",P1510,1)-1)</f>
        <v>technology</v>
      </c>
      <c r="T1510" t="str">
        <f>RIGHT(P1510,(LEN(P1510)-SEARCH("/",P1510)))</f>
        <v>wearables</v>
      </c>
      <c r="Y1510">
        <f t="shared" si="50"/>
        <v>11</v>
      </c>
      <c r="Z1510">
        <f t="shared" si="51"/>
        <v>20</v>
      </c>
    </row>
    <row r="1511" spans="1:26" ht="43.2" x14ac:dyDescent="0.3">
      <c r="A1511">
        <v>493</v>
      </c>
      <c r="B1511" s="3" t="s">
        <v>494</v>
      </c>
      <c r="C1511" s="3" t="s">
        <v>4603</v>
      </c>
      <c r="D1511">
        <v>30000</v>
      </c>
      <c r="E1511">
        <v>0</v>
      </c>
      <c r="F1511" t="s">
        <v>8221</v>
      </c>
      <c r="G1511" t="s">
        <v>8225</v>
      </c>
      <c r="H1511" t="s">
        <v>8247</v>
      </c>
      <c r="I1511">
        <v>1432142738</v>
      </c>
      <c r="J1511" s="11">
        <f>(((I1511/60)/60)/24)+DATE(1970,1,1)+(-8/24)</f>
        <v>42144.392800925918</v>
      </c>
      <c r="K1511">
        <v>1429550738</v>
      </c>
      <c r="L1511" s="11">
        <f>(((K1511/60)/60)/24)+DATE(1970,1,1)+(-8/24)</f>
        <v>42114.392800925918</v>
      </c>
      <c r="M1511" t="b">
        <v>0</v>
      </c>
      <c r="N1511">
        <v>0</v>
      </c>
      <c r="O1511" t="b">
        <v>0</v>
      </c>
      <c r="P1511" t="s">
        <v>8270</v>
      </c>
      <c r="Q1511" s="6">
        <f>E1511/D1511</f>
        <v>0</v>
      </c>
      <c r="R1511" s="7" t="str">
        <f>IFERROR(E1511/N1511,"N/A")</f>
        <v>N/A</v>
      </c>
      <c r="S1511" t="str">
        <f>LEFT(P1511,SEARCH("/",P1511,1)-1)</f>
        <v>film &amp; video</v>
      </c>
      <c r="T1511" t="str">
        <f>RIGHT(P1511,(LEN(P1511)-SEARCH("/",P1511)))</f>
        <v>animation</v>
      </c>
      <c r="Y1511">
        <f t="shared" si="50"/>
        <v>13</v>
      </c>
      <c r="Z1511">
        <f t="shared" si="51"/>
        <v>22</v>
      </c>
    </row>
    <row r="1512" spans="1:26" ht="43.2" x14ac:dyDescent="0.3">
      <c r="A1512">
        <v>2686</v>
      </c>
      <c r="B1512" s="3" t="s">
        <v>2686</v>
      </c>
      <c r="C1512" s="3" t="s">
        <v>6796</v>
      </c>
      <c r="D1512">
        <v>30000</v>
      </c>
      <c r="E1512">
        <v>0</v>
      </c>
      <c r="F1512" t="s">
        <v>8221</v>
      </c>
      <c r="G1512" t="s">
        <v>8224</v>
      </c>
      <c r="H1512" t="s">
        <v>8246</v>
      </c>
      <c r="I1512">
        <v>1412119423</v>
      </c>
      <c r="J1512" s="11">
        <f>(((I1512/60)/60)/24)+DATE(1970,1,1)+(-8/24)</f>
        <v>41912.641469907401</v>
      </c>
      <c r="K1512">
        <v>1410391423</v>
      </c>
      <c r="L1512" s="11">
        <f>(((K1512/60)/60)/24)+DATE(1970,1,1)+(-8/24)</f>
        <v>41892.641469907401</v>
      </c>
      <c r="M1512" t="b">
        <v>0</v>
      </c>
      <c r="N1512">
        <v>0</v>
      </c>
      <c r="O1512" t="b">
        <v>0</v>
      </c>
      <c r="P1512" t="s">
        <v>8284</v>
      </c>
      <c r="Q1512" s="6">
        <f>E1512/D1512</f>
        <v>0</v>
      </c>
      <c r="R1512" s="7" t="str">
        <f>IFERROR(E1512/N1512,"N/A")</f>
        <v>N/A</v>
      </c>
      <c r="S1512" t="str">
        <f>LEFT(P1512,SEARCH("/",P1512,1)-1)</f>
        <v>food</v>
      </c>
      <c r="T1512" t="str">
        <f>RIGHT(P1512,(LEN(P1512)-SEARCH("/",P1512)))</f>
        <v>food trucks</v>
      </c>
      <c r="Y1512">
        <f t="shared" si="50"/>
        <v>5</v>
      </c>
      <c r="Z1512">
        <f t="shared" si="51"/>
        <v>16</v>
      </c>
    </row>
    <row r="1513" spans="1:26" ht="43.2" x14ac:dyDescent="0.3">
      <c r="A1513">
        <v>2888</v>
      </c>
      <c r="B1513" s="3" t="s">
        <v>2888</v>
      </c>
      <c r="C1513" s="3" t="s">
        <v>6998</v>
      </c>
      <c r="D1513">
        <v>30000</v>
      </c>
      <c r="E1513">
        <v>0</v>
      </c>
      <c r="F1513" t="s">
        <v>8221</v>
      </c>
      <c r="G1513" t="s">
        <v>8224</v>
      </c>
      <c r="H1513" t="s">
        <v>8246</v>
      </c>
      <c r="I1513">
        <v>1413608340</v>
      </c>
      <c r="J1513" s="11">
        <f>(((I1513/60)/60)/24)+DATE(1970,1,1)+(-8/24)</f>
        <v>41929.874305555553</v>
      </c>
      <c r="K1513">
        <v>1412945440</v>
      </c>
      <c r="L1513" s="11">
        <f>(((K1513/60)/60)/24)+DATE(1970,1,1)+(-8/24)</f>
        <v>41922.201851851853</v>
      </c>
      <c r="M1513" t="b">
        <v>0</v>
      </c>
      <c r="N1513">
        <v>0</v>
      </c>
      <c r="O1513" t="b">
        <v>0</v>
      </c>
      <c r="P1513" t="s">
        <v>8271</v>
      </c>
      <c r="Q1513" s="6">
        <f>E1513/D1513</f>
        <v>0</v>
      </c>
      <c r="R1513" s="7" t="str">
        <f>IFERROR(E1513/N1513,"N/A")</f>
        <v>N/A</v>
      </c>
      <c r="S1513" t="str">
        <f>LEFT(P1513,SEARCH("/",P1513,1)-1)</f>
        <v>theater</v>
      </c>
      <c r="T1513" t="str">
        <f>RIGHT(P1513,(LEN(P1513)-SEARCH("/",P1513)))</f>
        <v>plays</v>
      </c>
      <c r="Y1513">
        <f t="shared" si="50"/>
        <v>8</v>
      </c>
      <c r="Z1513">
        <f t="shared" si="51"/>
        <v>13</v>
      </c>
    </row>
    <row r="1514" spans="1:26" ht="43.2" x14ac:dyDescent="0.3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 s="11">
        <f>(((I1514/60)/60)/24)+DATE(1970,1,1)+(-8/24)</f>
        <v>42219.316249999996</v>
      </c>
      <c r="K1514">
        <v>1433432124</v>
      </c>
      <c r="L1514" s="11">
        <f>(((K1514/60)/60)/24)+DATE(1970,1,1)+(-8/24)</f>
        <v>42159.316249999996</v>
      </c>
      <c r="M1514" t="b">
        <v>0</v>
      </c>
      <c r="N1514">
        <v>3</v>
      </c>
      <c r="O1514" t="b">
        <v>0</v>
      </c>
      <c r="P1514" t="s">
        <v>8272</v>
      </c>
      <c r="Q1514" s="6">
        <f>E1514/D1514</f>
        <v>0.14680000000000001</v>
      </c>
      <c r="R1514" s="7">
        <f>IFERROR(E1514/N1514,"N/A")</f>
        <v>367</v>
      </c>
      <c r="S1514" t="str">
        <f>LEFT(P1514,SEARCH("/",P1514,1)-1)</f>
        <v>technology</v>
      </c>
      <c r="T1514" t="str">
        <f>RIGHT(P1514,(LEN(P1514)-SEARCH("/",P1514)))</f>
        <v>web</v>
      </c>
      <c r="Y1514">
        <f t="shared" si="50"/>
        <v>11</v>
      </c>
      <c r="Z1514">
        <f t="shared" si="51"/>
        <v>14</v>
      </c>
    </row>
    <row r="1515" spans="1:26" ht="43.2" x14ac:dyDescent="0.3">
      <c r="A1515">
        <v>3948</v>
      </c>
      <c r="B1515" s="3" t="s">
        <v>3945</v>
      </c>
      <c r="C1515" s="3" t="s">
        <v>8056</v>
      </c>
      <c r="D1515">
        <v>30000</v>
      </c>
      <c r="E1515">
        <v>0</v>
      </c>
      <c r="F1515" t="s">
        <v>8221</v>
      </c>
      <c r="G1515" t="s">
        <v>8226</v>
      </c>
      <c r="H1515" t="s">
        <v>8248</v>
      </c>
      <c r="I1515">
        <v>1410076123</v>
      </c>
      <c r="J1515" s="11">
        <f>(((I1515/60)/60)/24)+DATE(1970,1,1)+(-8/24)</f>
        <v>41888.992164351846</v>
      </c>
      <c r="K1515">
        <v>1404892123</v>
      </c>
      <c r="L1515" s="11">
        <f>(((K1515/60)/60)/24)+DATE(1970,1,1)+(-8/24)</f>
        <v>41828.992164351846</v>
      </c>
      <c r="M1515" t="b">
        <v>0</v>
      </c>
      <c r="N1515">
        <v>0</v>
      </c>
      <c r="O1515" t="b">
        <v>0</v>
      </c>
      <c r="P1515" t="s">
        <v>8271</v>
      </c>
      <c r="Q1515" s="6">
        <f>E1515/D1515</f>
        <v>0</v>
      </c>
      <c r="R1515" s="7" t="str">
        <f>IFERROR(E1515/N1515,"N/A")</f>
        <v>N/A</v>
      </c>
      <c r="S1515" t="str">
        <f>LEFT(P1515,SEARCH("/",P1515,1)-1)</f>
        <v>theater</v>
      </c>
      <c r="T1515" t="str">
        <f>RIGHT(P1515,(LEN(P1515)-SEARCH("/",P1515)))</f>
        <v>plays</v>
      </c>
      <c r="Y1515">
        <f t="shared" si="50"/>
        <v>8</v>
      </c>
      <c r="Z1515">
        <f t="shared" si="51"/>
        <v>13</v>
      </c>
    </row>
    <row r="1516" spans="1:26" ht="57.6" x14ac:dyDescent="0.3">
      <c r="A1516">
        <v>2694</v>
      </c>
      <c r="B1516" s="3" t="s">
        <v>2694</v>
      </c>
      <c r="C1516" s="3" t="s">
        <v>6804</v>
      </c>
      <c r="D1516">
        <v>30000</v>
      </c>
      <c r="E1516">
        <v>1</v>
      </c>
      <c r="F1516" t="s">
        <v>8221</v>
      </c>
      <c r="G1516" t="s">
        <v>8224</v>
      </c>
      <c r="H1516" t="s">
        <v>8246</v>
      </c>
      <c r="I1516">
        <v>1411701739</v>
      </c>
      <c r="J1516" s="11">
        <f>(((I1516/60)/60)/24)+DATE(1970,1,1)+(-8/24)</f>
        <v>41907.807164351849</v>
      </c>
      <c r="K1516">
        <v>1409109739</v>
      </c>
      <c r="L1516" s="11">
        <f>(((K1516/60)/60)/24)+DATE(1970,1,1)+(-8/24)</f>
        <v>41877.807164351849</v>
      </c>
      <c r="M1516" t="b">
        <v>0</v>
      </c>
      <c r="N1516">
        <v>1</v>
      </c>
      <c r="O1516" t="b">
        <v>0</v>
      </c>
      <c r="P1516" t="s">
        <v>8284</v>
      </c>
      <c r="Q1516" s="6">
        <f>E1516/D1516</f>
        <v>3.3333333333333335E-5</v>
      </c>
      <c r="R1516" s="7">
        <f>IFERROR(E1516/N1516,"N/A")</f>
        <v>1</v>
      </c>
      <c r="S1516" t="str">
        <f>LEFT(P1516,SEARCH("/",P1516,1)-1)</f>
        <v>food</v>
      </c>
      <c r="T1516" t="str">
        <f>RIGHT(P1516,(LEN(P1516)-SEARCH("/",P1516)))</f>
        <v>food trucks</v>
      </c>
      <c r="Y1516">
        <f t="shared" si="50"/>
        <v>5</v>
      </c>
      <c r="Z1516">
        <f t="shared" si="51"/>
        <v>16</v>
      </c>
    </row>
    <row r="1517" spans="1:26" ht="43.2" x14ac:dyDescent="0.3">
      <c r="A1517">
        <v>2910</v>
      </c>
      <c r="B1517" s="3" t="s">
        <v>2910</v>
      </c>
      <c r="C1517" s="3" t="s">
        <v>7020</v>
      </c>
      <c r="D1517">
        <v>30000</v>
      </c>
      <c r="E1517">
        <v>1</v>
      </c>
      <c r="F1517" t="s">
        <v>8221</v>
      </c>
      <c r="G1517" t="s">
        <v>8225</v>
      </c>
      <c r="H1517" t="s">
        <v>8247</v>
      </c>
      <c r="I1517">
        <v>1434139887</v>
      </c>
      <c r="J1517" s="11">
        <f>(((I1517/60)/60)/24)+DATE(1970,1,1)+(-8/24)</f>
        <v>42167.507951388885</v>
      </c>
      <c r="K1517">
        <v>1428955887</v>
      </c>
      <c r="L1517" s="11">
        <f>(((K1517/60)/60)/24)+DATE(1970,1,1)+(-8/24)</f>
        <v>42107.507951388885</v>
      </c>
      <c r="M1517" t="b">
        <v>0</v>
      </c>
      <c r="N1517">
        <v>1</v>
      </c>
      <c r="O1517" t="b">
        <v>0</v>
      </c>
      <c r="P1517" t="s">
        <v>8271</v>
      </c>
      <c r="Q1517" s="6">
        <f>E1517/D1517</f>
        <v>3.3333333333333335E-5</v>
      </c>
      <c r="R1517" s="7">
        <f>IFERROR(E1517/N1517,"N/A")</f>
        <v>1</v>
      </c>
      <c r="S1517" t="str">
        <f>LEFT(P1517,SEARCH("/",P1517,1)-1)</f>
        <v>theater</v>
      </c>
      <c r="T1517" t="str">
        <f>RIGHT(P1517,(LEN(P1517)-SEARCH("/",P1517)))</f>
        <v>plays</v>
      </c>
      <c r="Y1517">
        <f t="shared" si="50"/>
        <v>8</v>
      </c>
      <c r="Z1517">
        <f t="shared" si="51"/>
        <v>13</v>
      </c>
    </row>
    <row r="1518" spans="1:26" ht="43.2" x14ac:dyDescent="0.3">
      <c r="A1518">
        <v>4006</v>
      </c>
      <c r="B1518" s="3" t="s">
        <v>4002</v>
      </c>
      <c r="C1518" s="3" t="s">
        <v>8111</v>
      </c>
      <c r="D1518">
        <v>30000</v>
      </c>
      <c r="E1518">
        <v>2</v>
      </c>
      <c r="F1518" t="s">
        <v>8221</v>
      </c>
      <c r="G1518" t="s">
        <v>8224</v>
      </c>
      <c r="H1518" t="s">
        <v>8246</v>
      </c>
      <c r="I1518">
        <v>1455647587</v>
      </c>
      <c r="J1518" s="11">
        <f>(((I1518/60)/60)/24)+DATE(1970,1,1)+(-8/24)</f>
        <v>42416.439664351848</v>
      </c>
      <c r="K1518">
        <v>1453487587</v>
      </c>
      <c r="L1518" s="11">
        <f>(((K1518/60)/60)/24)+DATE(1970,1,1)+(-8/24)</f>
        <v>42391.439664351848</v>
      </c>
      <c r="M1518" t="b">
        <v>0</v>
      </c>
      <c r="N1518">
        <v>1</v>
      </c>
      <c r="O1518" t="b">
        <v>0</v>
      </c>
      <c r="P1518" t="s">
        <v>8271</v>
      </c>
      <c r="Q1518" s="6">
        <f>E1518/D1518</f>
        <v>6.666666666666667E-5</v>
      </c>
      <c r="R1518" s="7">
        <f>IFERROR(E1518/N1518,"N/A")</f>
        <v>2</v>
      </c>
      <c r="S1518" t="str">
        <f>LEFT(P1518,SEARCH("/",P1518,1)-1)</f>
        <v>theater</v>
      </c>
      <c r="T1518" t="str">
        <f>RIGHT(P1518,(LEN(P1518)-SEARCH("/",P1518)))</f>
        <v>plays</v>
      </c>
      <c r="Y1518">
        <f t="shared" si="50"/>
        <v>8</v>
      </c>
      <c r="Z1518">
        <f t="shared" si="51"/>
        <v>13</v>
      </c>
    </row>
    <row r="1519" spans="1:26" ht="43.2" x14ac:dyDescent="0.3">
      <c r="A1519">
        <v>447</v>
      </c>
      <c r="B1519" s="3" t="s">
        <v>448</v>
      </c>
      <c r="C1519" s="3" t="s">
        <v>4557</v>
      </c>
      <c r="D1519">
        <v>30000</v>
      </c>
      <c r="E1519">
        <v>5</v>
      </c>
      <c r="F1519" t="s">
        <v>8221</v>
      </c>
      <c r="G1519" t="s">
        <v>8225</v>
      </c>
      <c r="H1519" t="s">
        <v>8247</v>
      </c>
      <c r="I1519">
        <v>1364041163</v>
      </c>
      <c r="J1519" s="11">
        <f>(((I1519/60)/60)/24)+DATE(1970,1,1)+(-8/24)</f>
        <v>41356.180127314808</v>
      </c>
      <c r="K1519">
        <v>1361884763</v>
      </c>
      <c r="L1519" s="11">
        <f>(((K1519/60)/60)/24)+DATE(1970,1,1)+(-8/24)</f>
        <v>41331.22179398148</v>
      </c>
      <c r="M1519" t="b">
        <v>0</v>
      </c>
      <c r="N1519">
        <v>1</v>
      </c>
      <c r="O1519" t="b">
        <v>0</v>
      </c>
      <c r="P1519" t="s">
        <v>8270</v>
      </c>
      <c r="Q1519" s="6">
        <f>E1519/D1519</f>
        <v>1.6666666666666666E-4</v>
      </c>
      <c r="R1519" s="7">
        <f>IFERROR(E1519/N1519,"N/A")</f>
        <v>5</v>
      </c>
      <c r="S1519" t="str">
        <f>LEFT(P1519,SEARCH("/",P1519,1)-1)</f>
        <v>film &amp; video</v>
      </c>
      <c r="T1519" t="str">
        <f>RIGHT(P1519,(LEN(P1519)-SEARCH("/",P1519)))</f>
        <v>animation</v>
      </c>
      <c r="Y1519">
        <f t="shared" si="50"/>
        <v>13</v>
      </c>
      <c r="Z1519">
        <f t="shared" si="51"/>
        <v>22</v>
      </c>
    </row>
    <row r="1520" spans="1:26" ht="57.6" x14ac:dyDescent="0.3">
      <c r="A1520">
        <v>1068</v>
      </c>
      <c r="B1520" s="3" t="s">
        <v>1069</v>
      </c>
      <c r="C1520" s="3" t="s">
        <v>5178</v>
      </c>
      <c r="D1520">
        <v>30000</v>
      </c>
      <c r="E1520">
        <v>45</v>
      </c>
      <c r="F1520" t="s">
        <v>8221</v>
      </c>
      <c r="G1520" t="s">
        <v>8224</v>
      </c>
      <c r="H1520" t="s">
        <v>8246</v>
      </c>
      <c r="I1520">
        <v>1460274864</v>
      </c>
      <c r="J1520" s="11">
        <f>(((I1520/60)/60)/24)+DATE(1970,1,1)+(-8/24)</f>
        <v>42469.996111111112</v>
      </c>
      <c r="K1520">
        <v>1457686464</v>
      </c>
      <c r="L1520" s="11">
        <f>(((K1520/60)/60)/24)+DATE(1970,1,1)+(-8/24)</f>
        <v>42440.037777777768</v>
      </c>
      <c r="M1520" t="b">
        <v>0</v>
      </c>
      <c r="N1520">
        <v>4</v>
      </c>
      <c r="O1520" t="b">
        <v>0</v>
      </c>
      <c r="P1520" t="s">
        <v>8282</v>
      </c>
      <c r="Q1520" s="6">
        <f>E1520/D1520</f>
        <v>1.5E-3</v>
      </c>
      <c r="R1520" s="7">
        <f>IFERROR(E1520/N1520,"N/A")</f>
        <v>11.25</v>
      </c>
      <c r="S1520" t="str">
        <f>LEFT(P1520,SEARCH("/",P1520,1)-1)</f>
        <v>games</v>
      </c>
      <c r="T1520" t="str">
        <f>RIGHT(P1520,(LEN(P1520)-SEARCH("/",P1520)))</f>
        <v>video games</v>
      </c>
      <c r="Y1520">
        <f t="shared" si="50"/>
        <v>6</v>
      </c>
      <c r="Z1520">
        <f t="shared" si="51"/>
        <v>17</v>
      </c>
    </row>
    <row r="1521" spans="1:26" ht="57.6" x14ac:dyDescent="0.3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 s="11">
        <f>(((I1521/60)/60)/24)+DATE(1970,1,1)+(-8/24)</f>
        <v>41822.838865740734</v>
      </c>
      <c r="K1521">
        <v>1401768478</v>
      </c>
      <c r="L1521" s="11">
        <f>(((K1521/60)/60)/24)+DATE(1970,1,1)+(-8/24)</f>
        <v>41792.838865740734</v>
      </c>
      <c r="M1521" t="b">
        <v>0</v>
      </c>
      <c r="N1521">
        <v>10</v>
      </c>
      <c r="O1521" t="b">
        <v>0</v>
      </c>
      <c r="P1521" t="s">
        <v>8305</v>
      </c>
      <c r="Q1521" s="6">
        <f>E1521/D1521</f>
        <v>0.15</v>
      </c>
      <c r="R1521" s="7">
        <f>IFERROR(E1521/N1521,"N/A")</f>
        <v>150</v>
      </c>
      <c r="S1521" t="str">
        <f>LEFT(P1521,SEARCH("/",P1521,1)-1)</f>
        <v>theater</v>
      </c>
      <c r="T1521" t="str">
        <f>RIGHT(P1521,(LEN(P1521)-SEARCH("/",P1521)))</f>
        <v>musical</v>
      </c>
      <c r="Y1521">
        <f t="shared" si="50"/>
        <v>8</v>
      </c>
      <c r="Z1521">
        <f t="shared" si="51"/>
        <v>15</v>
      </c>
    </row>
    <row r="1522" spans="1:26" ht="43.2" x14ac:dyDescent="0.3">
      <c r="A1522">
        <v>2152</v>
      </c>
      <c r="B1522" s="3" t="s">
        <v>2153</v>
      </c>
      <c r="C1522" s="3" t="s">
        <v>6262</v>
      </c>
      <c r="D1522">
        <v>30000</v>
      </c>
      <c r="E1522">
        <v>50</v>
      </c>
      <c r="F1522" t="s">
        <v>8221</v>
      </c>
      <c r="G1522" t="s">
        <v>8224</v>
      </c>
      <c r="H1522" t="s">
        <v>8246</v>
      </c>
      <c r="I1522">
        <v>1394909909</v>
      </c>
      <c r="J1522" s="11">
        <f>(((I1522/60)/60)/24)+DATE(1970,1,1)+(-8/24)</f>
        <v>41713.457280092589</v>
      </c>
      <c r="K1522">
        <v>1392321509</v>
      </c>
      <c r="L1522" s="11">
        <f>(((K1522/60)/60)/24)+DATE(1970,1,1)+(-8/24)</f>
        <v>41683.49894675926</v>
      </c>
      <c r="M1522" t="b">
        <v>0</v>
      </c>
      <c r="N1522">
        <v>4</v>
      </c>
      <c r="O1522" t="b">
        <v>0</v>
      </c>
      <c r="P1522" t="s">
        <v>8282</v>
      </c>
      <c r="Q1522" s="6">
        <f>E1522/D1522</f>
        <v>1.6666666666666668E-3</v>
      </c>
      <c r="R1522" s="7">
        <f>IFERROR(E1522/N1522,"N/A")</f>
        <v>12.5</v>
      </c>
      <c r="S1522" t="str">
        <f>LEFT(P1522,SEARCH("/",P1522,1)-1)</f>
        <v>games</v>
      </c>
      <c r="T1522" t="str">
        <f>RIGHT(P1522,(LEN(P1522)-SEARCH("/",P1522)))</f>
        <v>video games</v>
      </c>
      <c r="Y1522">
        <f t="shared" si="50"/>
        <v>6</v>
      </c>
      <c r="Z1522">
        <f t="shared" si="51"/>
        <v>17</v>
      </c>
    </row>
    <row r="1523" spans="1:26" ht="43.2" x14ac:dyDescent="0.3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 s="11">
        <f>(((I1523/60)/60)/24)+DATE(1970,1,1)+(-8/24)</f>
        <v>41831.333333333328</v>
      </c>
      <c r="K1523">
        <v>1403810965</v>
      </c>
      <c r="L1523" s="11">
        <f>(((K1523/60)/60)/24)+DATE(1970,1,1)+(-8/24)</f>
        <v>41816.478761574072</v>
      </c>
      <c r="M1523" t="b">
        <v>0</v>
      </c>
      <c r="N1523">
        <v>9</v>
      </c>
      <c r="O1523" t="b">
        <v>0</v>
      </c>
      <c r="P1523" t="s">
        <v>8273</v>
      </c>
      <c r="Q1523" s="6">
        <f>E1523/D1523</f>
        <v>0.15103448275862069</v>
      </c>
      <c r="R1523" s="7">
        <f>IFERROR(E1523/N1523,"N/A")</f>
        <v>97.333333333333329</v>
      </c>
      <c r="S1523" t="str">
        <f>LEFT(P1523,SEARCH("/",P1523,1)-1)</f>
        <v>technology</v>
      </c>
      <c r="T1523" t="str">
        <f>RIGHT(P1523,(LEN(P1523)-SEARCH("/",P1523)))</f>
        <v>wearables</v>
      </c>
      <c r="Y1523">
        <f t="shared" si="50"/>
        <v>11</v>
      </c>
      <c r="Z1523">
        <f t="shared" si="51"/>
        <v>20</v>
      </c>
    </row>
    <row r="1524" spans="1:26" ht="43.2" x14ac:dyDescent="0.3">
      <c r="A1524">
        <v>2585</v>
      </c>
      <c r="B1524" s="3" t="s">
        <v>2585</v>
      </c>
      <c r="C1524" s="3" t="s">
        <v>6695</v>
      </c>
      <c r="D1524">
        <v>30000</v>
      </c>
      <c r="E1524">
        <v>50</v>
      </c>
      <c r="F1524" t="s">
        <v>8221</v>
      </c>
      <c r="G1524" t="s">
        <v>8224</v>
      </c>
      <c r="H1524" t="s">
        <v>8246</v>
      </c>
      <c r="I1524">
        <v>1404601632</v>
      </c>
      <c r="J1524" s="11">
        <f>(((I1524/60)/60)/24)+DATE(1970,1,1)+(-8/24)</f>
        <v>41825.629999999997</v>
      </c>
      <c r="K1524">
        <v>1402009632</v>
      </c>
      <c r="L1524" s="11">
        <f>(((K1524/60)/60)/24)+DATE(1970,1,1)+(-8/24)</f>
        <v>41795.629999999997</v>
      </c>
      <c r="M1524" t="b">
        <v>0</v>
      </c>
      <c r="N1524">
        <v>1</v>
      </c>
      <c r="O1524" t="b">
        <v>0</v>
      </c>
      <c r="P1524" t="s">
        <v>8284</v>
      </c>
      <c r="Q1524" s="6">
        <f>E1524/D1524</f>
        <v>1.6666666666666668E-3</v>
      </c>
      <c r="R1524" s="7">
        <f>IFERROR(E1524/N1524,"N/A")</f>
        <v>50</v>
      </c>
      <c r="S1524" t="str">
        <f>LEFT(P1524,SEARCH("/",P1524,1)-1)</f>
        <v>food</v>
      </c>
      <c r="T1524" t="str">
        <f>RIGHT(P1524,(LEN(P1524)-SEARCH("/",P1524)))</f>
        <v>food trucks</v>
      </c>
      <c r="Y1524">
        <f t="shared" si="50"/>
        <v>5</v>
      </c>
      <c r="Z1524">
        <f t="shared" si="51"/>
        <v>16</v>
      </c>
    </row>
    <row r="1525" spans="1:26" ht="57.6" x14ac:dyDescent="0.3">
      <c r="A1525">
        <v>2592</v>
      </c>
      <c r="B1525" s="3" t="s">
        <v>2592</v>
      </c>
      <c r="C1525" s="3" t="s">
        <v>6702</v>
      </c>
      <c r="D1525">
        <v>30000</v>
      </c>
      <c r="E1525">
        <v>50</v>
      </c>
      <c r="F1525" t="s">
        <v>8221</v>
      </c>
      <c r="G1525" t="s">
        <v>8224</v>
      </c>
      <c r="H1525" t="s">
        <v>8246</v>
      </c>
      <c r="I1525">
        <v>1412536421</v>
      </c>
      <c r="J1525" s="11">
        <f>(((I1525/60)/60)/24)+DATE(1970,1,1)+(-8/24)</f>
        <v>41917.467835648145</v>
      </c>
      <c r="K1525">
        <v>1409944421</v>
      </c>
      <c r="L1525" s="11">
        <f>(((K1525/60)/60)/24)+DATE(1970,1,1)+(-8/24)</f>
        <v>41887.467835648145</v>
      </c>
      <c r="M1525" t="b">
        <v>0</v>
      </c>
      <c r="N1525">
        <v>1</v>
      </c>
      <c r="O1525" t="b">
        <v>0</v>
      </c>
      <c r="P1525" t="s">
        <v>8284</v>
      </c>
      <c r="Q1525" s="6">
        <f>E1525/D1525</f>
        <v>1.6666666666666668E-3</v>
      </c>
      <c r="R1525" s="7">
        <f>IFERROR(E1525/N1525,"N/A")</f>
        <v>50</v>
      </c>
      <c r="S1525" t="str">
        <f>LEFT(P1525,SEARCH("/",P1525,1)-1)</f>
        <v>food</v>
      </c>
      <c r="T1525" t="str">
        <f>RIGHT(P1525,(LEN(P1525)-SEARCH("/",P1525)))</f>
        <v>food trucks</v>
      </c>
      <c r="Y1525">
        <f t="shared" si="50"/>
        <v>5</v>
      </c>
      <c r="Z1525">
        <f t="shared" si="51"/>
        <v>16</v>
      </c>
    </row>
    <row r="1526" spans="1:26" ht="43.2" x14ac:dyDescent="0.3">
      <c r="A1526">
        <v>1907</v>
      </c>
      <c r="B1526" s="3" t="s">
        <v>1908</v>
      </c>
      <c r="C1526" s="3" t="s">
        <v>6017</v>
      </c>
      <c r="D1526">
        <v>30000</v>
      </c>
      <c r="E1526">
        <v>85</v>
      </c>
      <c r="F1526" t="s">
        <v>8221</v>
      </c>
      <c r="G1526" t="s">
        <v>8224</v>
      </c>
      <c r="H1526" t="s">
        <v>8246</v>
      </c>
      <c r="I1526">
        <v>1400853925</v>
      </c>
      <c r="J1526" s="11">
        <f>(((I1526/60)/60)/24)+DATE(1970,1,1)+(-8/24)</f>
        <v>41782.253761574073</v>
      </c>
      <c r="K1526">
        <v>1399557925</v>
      </c>
      <c r="L1526" s="11">
        <f>(((K1526/60)/60)/24)+DATE(1970,1,1)+(-8/24)</f>
        <v>41767.253761574073</v>
      </c>
      <c r="M1526" t="b">
        <v>0</v>
      </c>
      <c r="N1526">
        <v>4</v>
      </c>
      <c r="O1526" t="b">
        <v>0</v>
      </c>
      <c r="P1526" t="s">
        <v>8294</v>
      </c>
      <c r="Q1526" s="6">
        <f>E1526/D1526</f>
        <v>2.8333333333333335E-3</v>
      </c>
      <c r="R1526" s="7">
        <f>IFERROR(E1526/N1526,"N/A")</f>
        <v>21.25</v>
      </c>
      <c r="S1526" t="str">
        <f>LEFT(P1526,SEARCH("/",P1526,1)-1)</f>
        <v>technology</v>
      </c>
      <c r="T1526" t="str">
        <f>RIGHT(P1526,(LEN(P1526)-SEARCH("/",P1526)))</f>
        <v>gadgets</v>
      </c>
      <c r="Y1526">
        <f t="shared" si="50"/>
        <v>11</v>
      </c>
      <c r="Z1526">
        <f t="shared" si="51"/>
        <v>18</v>
      </c>
    </row>
    <row r="1527" spans="1:26" ht="57.6" x14ac:dyDescent="0.3">
      <c r="A1527">
        <v>902</v>
      </c>
      <c r="B1527" s="3" t="s">
        <v>903</v>
      </c>
      <c r="C1527" s="3" t="s">
        <v>5012</v>
      </c>
      <c r="D1527">
        <v>30000</v>
      </c>
      <c r="E1527">
        <v>90</v>
      </c>
      <c r="F1527" t="s">
        <v>8221</v>
      </c>
      <c r="G1527" t="s">
        <v>8224</v>
      </c>
      <c r="H1527" t="s">
        <v>8246</v>
      </c>
      <c r="I1527">
        <v>1409412600</v>
      </c>
      <c r="J1527" s="11">
        <f>(((I1527/60)/60)/24)+DATE(1970,1,1)+(-8/24)</f>
        <v>41881.3125</v>
      </c>
      <c r="K1527">
        <v>1404947422</v>
      </c>
      <c r="L1527" s="11">
        <f>(((K1527/60)/60)/24)+DATE(1970,1,1)+(-8/24)</f>
        <v>41829.632199074069</v>
      </c>
      <c r="M1527" t="b">
        <v>0</v>
      </c>
      <c r="N1527">
        <v>3</v>
      </c>
      <c r="O1527" t="b">
        <v>0</v>
      </c>
      <c r="P1527" t="s">
        <v>8278</v>
      </c>
      <c r="Q1527" s="6">
        <f>E1527/D1527</f>
        <v>3.0000000000000001E-3</v>
      </c>
      <c r="R1527" s="7">
        <f>IFERROR(E1527/N1527,"N/A")</f>
        <v>30</v>
      </c>
      <c r="S1527" t="str">
        <f>LEFT(P1527,SEARCH("/",P1527,1)-1)</f>
        <v>music</v>
      </c>
      <c r="T1527" t="str">
        <f>RIGHT(P1527,(LEN(P1527)-SEARCH("/",P1527)))</f>
        <v>jazz</v>
      </c>
      <c r="Y1527">
        <f t="shared" si="50"/>
        <v>6</v>
      </c>
      <c r="Z1527">
        <f t="shared" si="51"/>
        <v>10</v>
      </c>
    </row>
    <row r="1528" spans="1:26" ht="43.2" x14ac:dyDescent="0.3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 s="11">
        <f>(((I1528/60)/60)/24)+DATE(1970,1,1)+(-8/24)</f>
        <v>42014.710324074076</v>
      </c>
      <c r="K1528">
        <v>1418346172</v>
      </c>
      <c r="L1528" s="11">
        <f>(((K1528/60)/60)/24)+DATE(1970,1,1)+(-8/24)</f>
        <v>41984.710324074076</v>
      </c>
      <c r="M1528" t="b">
        <v>0</v>
      </c>
      <c r="N1528">
        <v>135</v>
      </c>
      <c r="O1528" t="b">
        <v>0</v>
      </c>
      <c r="P1528" t="s">
        <v>8273</v>
      </c>
      <c r="Q1528" s="6">
        <f>E1528/D1528</f>
        <v>0.15325</v>
      </c>
      <c r="R1528" s="7">
        <f>IFERROR(E1528/N1528,"N/A")</f>
        <v>45.407407407407405</v>
      </c>
      <c r="S1528" t="str">
        <f>LEFT(P1528,SEARCH("/",P1528,1)-1)</f>
        <v>technology</v>
      </c>
      <c r="T1528" t="str">
        <f>RIGHT(P1528,(LEN(P1528)-SEARCH("/",P1528)))</f>
        <v>wearables</v>
      </c>
      <c r="Y1528">
        <f t="shared" si="50"/>
        <v>11</v>
      </c>
      <c r="Z1528">
        <f t="shared" si="51"/>
        <v>20</v>
      </c>
    </row>
    <row r="1529" spans="1:26" ht="43.2" x14ac:dyDescent="0.3">
      <c r="A1529">
        <v>1423</v>
      </c>
      <c r="B1529" s="3" t="s">
        <v>1424</v>
      </c>
      <c r="C1529" s="3" t="s">
        <v>5533</v>
      </c>
      <c r="D1529">
        <v>30000</v>
      </c>
      <c r="E1529">
        <v>100</v>
      </c>
      <c r="F1529" t="s">
        <v>8221</v>
      </c>
      <c r="G1529" t="s">
        <v>8226</v>
      </c>
      <c r="H1529" t="s">
        <v>8248</v>
      </c>
      <c r="I1529">
        <v>1451637531</v>
      </c>
      <c r="J1529" s="11">
        <f>(((I1529/60)/60)/24)+DATE(1970,1,1)+(-8/24)</f>
        <v>42370.026979166665</v>
      </c>
      <c r="K1529">
        <v>1449045531</v>
      </c>
      <c r="L1529" s="11">
        <f>(((K1529/60)/60)/24)+DATE(1970,1,1)+(-8/24)</f>
        <v>42340.026979166665</v>
      </c>
      <c r="M1529" t="b">
        <v>0</v>
      </c>
      <c r="N1529">
        <v>1</v>
      </c>
      <c r="O1529" t="b">
        <v>0</v>
      </c>
      <c r="P1529" t="s">
        <v>8287</v>
      </c>
      <c r="Q1529" s="6">
        <f>E1529/D1529</f>
        <v>3.3333333333333335E-3</v>
      </c>
      <c r="R1529" s="7">
        <f>IFERROR(E1529/N1529,"N/A")</f>
        <v>100</v>
      </c>
      <c r="S1529" t="str">
        <f>LEFT(P1529,SEARCH("/",P1529,1)-1)</f>
        <v>publishing</v>
      </c>
      <c r="T1529" t="str">
        <f>RIGHT(P1529,(LEN(P1529)-SEARCH("/",P1529)))</f>
        <v>translations</v>
      </c>
      <c r="Y1529">
        <f t="shared" si="50"/>
        <v>11</v>
      </c>
      <c r="Z1529">
        <f t="shared" si="51"/>
        <v>23</v>
      </c>
    </row>
    <row r="1530" spans="1:26" ht="57.6" x14ac:dyDescent="0.3">
      <c r="A1530">
        <v>3198</v>
      </c>
      <c r="B1530" s="3" t="s">
        <v>3198</v>
      </c>
      <c r="C1530" s="3" t="s">
        <v>7308</v>
      </c>
      <c r="D1530">
        <v>30000</v>
      </c>
      <c r="E1530">
        <v>110</v>
      </c>
      <c r="F1530" t="s">
        <v>8221</v>
      </c>
      <c r="G1530" t="s">
        <v>8232</v>
      </c>
      <c r="H1530" t="s">
        <v>8253</v>
      </c>
      <c r="I1530">
        <v>1424081477</v>
      </c>
      <c r="J1530" s="11">
        <f>(((I1530/60)/60)/24)+DATE(1970,1,1)+(-8/24)</f>
        <v>42051.091168981475</v>
      </c>
      <c r="K1530">
        <v>1420798277</v>
      </c>
      <c r="L1530" s="11">
        <f>(((K1530/60)/60)/24)+DATE(1970,1,1)+(-8/24)</f>
        <v>42013.091168981475</v>
      </c>
      <c r="M1530" t="b">
        <v>0</v>
      </c>
      <c r="N1530">
        <v>3</v>
      </c>
      <c r="O1530" t="b">
        <v>0</v>
      </c>
      <c r="P1530" t="s">
        <v>8305</v>
      </c>
      <c r="Q1530" s="6">
        <f>E1530/D1530</f>
        <v>3.6666666666666666E-3</v>
      </c>
      <c r="R1530" s="7">
        <f>IFERROR(E1530/N1530,"N/A")</f>
        <v>36.666666666666664</v>
      </c>
      <c r="S1530" t="str">
        <f>LEFT(P1530,SEARCH("/",P1530,1)-1)</f>
        <v>theater</v>
      </c>
      <c r="T1530" t="str">
        <f>RIGHT(P1530,(LEN(P1530)-SEARCH("/",P1530)))</f>
        <v>musical</v>
      </c>
      <c r="Y1530">
        <f t="shared" si="50"/>
        <v>8</v>
      </c>
      <c r="Z1530">
        <f t="shared" si="51"/>
        <v>15</v>
      </c>
    </row>
    <row r="1531" spans="1:26" ht="43.2" x14ac:dyDescent="0.3">
      <c r="A1531">
        <v>4095</v>
      </c>
      <c r="B1531" s="3" t="s">
        <v>4091</v>
      </c>
      <c r="C1531" s="3" t="s">
        <v>8198</v>
      </c>
      <c r="D1531">
        <v>30000</v>
      </c>
      <c r="E1531">
        <v>800</v>
      </c>
      <c r="F1531" t="s">
        <v>8221</v>
      </c>
      <c r="G1531" t="s">
        <v>8238</v>
      </c>
      <c r="H1531" t="s">
        <v>8256</v>
      </c>
      <c r="I1531">
        <v>1482108350</v>
      </c>
      <c r="J1531" s="11">
        <f>(((I1531/60)/60)/24)+DATE(1970,1,1)+(-8/24)</f>
        <v>42722.698495370372</v>
      </c>
      <c r="K1531">
        <v>1479516350</v>
      </c>
      <c r="L1531" s="11">
        <f>(((K1531/60)/60)/24)+DATE(1970,1,1)+(-8/24)</f>
        <v>42692.698495370372</v>
      </c>
      <c r="M1531" t="b">
        <v>0</v>
      </c>
      <c r="N1531">
        <v>1</v>
      </c>
      <c r="O1531" t="b">
        <v>0</v>
      </c>
      <c r="P1531" t="s">
        <v>8271</v>
      </c>
      <c r="Q1531" s="6">
        <f>E1531/D1531</f>
        <v>2.6666666666666668E-2</v>
      </c>
      <c r="R1531" s="7">
        <f>IFERROR(E1531/N1531,"N/A")</f>
        <v>800</v>
      </c>
      <c r="S1531" t="str">
        <f>LEFT(P1531,SEARCH("/",P1531,1)-1)</f>
        <v>theater</v>
      </c>
      <c r="T1531" t="str">
        <f>RIGHT(P1531,(LEN(P1531)-SEARCH("/",P1531)))</f>
        <v>plays</v>
      </c>
      <c r="Y1531">
        <f t="shared" si="50"/>
        <v>8</v>
      </c>
      <c r="Z1531">
        <f t="shared" si="51"/>
        <v>13</v>
      </c>
    </row>
    <row r="1532" spans="1:26" ht="43.2" x14ac:dyDescent="0.3">
      <c r="A1532">
        <v>473</v>
      </c>
      <c r="B1532" s="3" t="s">
        <v>474</v>
      </c>
      <c r="C1532" s="3" t="s">
        <v>4583</v>
      </c>
      <c r="D1532">
        <v>30000</v>
      </c>
      <c r="E1532">
        <v>861</v>
      </c>
      <c r="F1532" t="s">
        <v>8221</v>
      </c>
      <c r="G1532" t="s">
        <v>8224</v>
      </c>
      <c r="H1532" t="s">
        <v>8246</v>
      </c>
      <c r="I1532">
        <v>1410972319</v>
      </c>
      <c r="J1532" s="11">
        <f>(((I1532/60)/60)/24)+DATE(1970,1,1)+(-8/24)</f>
        <v>41899.364803240736</v>
      </c>
      <c r="K1532">
        <v>1408380319</v>
      </c>
      <c r="L1532" s="11">
        <f>(((K1532/60)/60)/24)+DATE(1970,1,1)+(-8/24)</f>
        <v>41869.364803240736</v>
      </c>
      <c r="M1532" t="b">
        <v>0</v>
      </c>
      <c r="N1532">
        <v>14</v>
      </c>
      <c r="O1532" t="b">
        <v>0</v>
      </c>
      <c r="P1532" t="s">
        <v>8270</v>
      </c>
      <c r="Q1532" s="6">
        <f>E1532/D1532</f>
        <v>2.87E-2</v>
      </c>
      <c r="R1532" s="7">
        <f>IFERROR(E1532/N1532,"N/A")</f>
        <v>61.5</v>
      </c>
      <c r="S1532" t="str">
        <f>LEFT(P1532,SEARCH("/",P1532,1)-1)</f>
        <v>film &amp; video</v>
      </c>
      <c r="T1532" t="str">
        <f>RIGHT(P1532,(LEN(P1532)-SEARCH("/",P1532)))</f>
        <v>animation</v>
      </c>
      <c r="Y1532">
        <f t="shared" si="50"/>
        <v>13</v>
      </c>
      <c r="Z1532">
        <f t="shared" si="51"/>
        <v>22</v>
      </c>
    </row>
    <row r="1533" spans="1:26" ht="43.2" x14ac:dyDescent="0.3">
      <c r="A1533">
        <v>1085</v>
      </c>
      <c r="B1533" s="3" t="s">
        <v>1086</v>
      </c>
      <c r="C1533" s="3" t="s">
        <v>5195</v>
      </c>
      <c r="D1533">
        <v>30000</v>
      </c>
      <c r="E1533">
        <v>1026</v>
      </c>
      <c r="F1533" t="s">
        <v>8221</v>
      </c>
      <c r="G1533" t="s">
        <v>8229</v>
      </c>
      <c r="H1533" t="s">
        <v>8251</v>
      </c>
      <c r="I1533">
        <v>1457967975</v>
      </c>
      <c r="J1533" s="11">
        <f>(((I1533/60)/60)/24)+DATE(1970,1,1)+(-8/24)</f>
        <v>42443.296006944445</v>
      </c>
      <c r="K1533">
        <v>1455379575</v>
      </c>
      <c r="L1533" s="11">
        <f>(((K1533/60)/60)/24)+DATE(1970,1,1)+(-8/24)</f>
        <v>42413.337673611109</v>
      </c>
      <c r="M1533" t="b">
        <v>0</v>
      </c>
      <c r="N1533">
        <v>9</v>
      </c>
      <c r="O1533" t="b">
        <v>0</v>
      </c>
      <c r="P1533" t="s">
        <v>8282</v>
      </c>
      <c r="Q1533" s="6">
        <f>E1533/D1533</f>
        <v>3.4200000000000001E-2</v>
      </c>
      <c r="R1533" s="7">
        <f>IFERROR(E1533/N1533,"N/A")</f>
        <v>114</v>
      </c>
      <c r="S1533" t="str">
        <f>LEFT(P1533,SEARCH("/",P1533,1)-1)</f>
        <v>games</v>
      </c>
      <c r="T1533" t="str">
        <f>RIGHT(P1533,(LEN(P1533)-SEARCH("/",P1533)))</f>
        <v>video games</v>
      </c>
      <c r="Y1533">
        <f t="shared" si="50"/>
        <v>6</v>
      </c>
      <c r="Z1533">
        <f t="shared" si="51"/>
        <v>17</v>
      </c>
    </row>
    <row r="1534" spans="1:26" ht="43.2" x14ac:dyDescent="0.3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 s="11">
        <f>(((I1534/60)/60)/24)+DATE(1970,1,1)+(-8/24)</f>
        <v>42601.333912037029</v>
      </c>
      <c r="K1534">
        <v>1467734450</v>
      </c>
      <c r="L1534" s="11">
        <f>(((K1534/60)/60)/24)+DATE(1970,1,1)+(-8/24)</f>
        <v>42556.333912037029</v>
      </c>
      <c r="M1534" t="b">
        <v>0</v>
      </c>
      <c r="N1534">
        <v>24</v>
      </c>
      <c r="O1534" t="b">
        <v>0</v>
      </c>
      <c r="P1534" t="s">
        <v>8273</v>
      </c>
      <c r="Q1534" s="6">
        <f>E1534/D1534</f>
        <v>0.155</v>
      </c>
      <c r="R1534" s="7">
        <f>IFERROR(E1534/N1534,"N/A")</f>
        <v>129.16666666666666</v>
      </c>
      <c r="S1534" t="str">
        <f>LEFT(P1534,SEARCH("/",P1534,1)-1)</f>
        <v>technology</v>
      </c>
      <c r="T1534" t="str">
        <f>RIGHT(P1534,(LEN(P1534)-SEARCH("/",P1534)))</f>
        <v>wearables</v>
      </c>
      <c r="Y1534">
        <f t="shared" si="50"/>
        <v>11</v>
      </c>
      <c r="Z1534">
        <f t="shared" si="51"/>
        <v>20</v>
      </c>
    </row>
    <row r="1535" spans="1:26" ht="43.2" x14ac:dyDescent="0.3">
      <c r="A1535">
        <v>1160</v>
      </c>
      <c r="B1535" s="3" t="s">
        <v>1161</v>
      </c>
      <c r="C1535" s="3" t="s">
        <v>5270</v>
      </c>
      <c r="D1535">
        <v>30000</v>
      </c>
      <c r="E1535">
        <v>1155</v>
      </c>
      <c r="F1535" t="s">
        <v>8221</v>
      </c>
      <c r="G1535" t="s">
        <v>8224</v>
      </c>
      <c r="H1535" t="s">
        <v>8246</v>
      </c>
      <c r="I1535">
        <v>1427510586</v>
      </c>
      <c r="J1535" s="11">
        <f>(((I1535/60)/60)/24)+DATE(1970,1,1)+(-8/24)</f>
        <v>42090.77993055556</v>
      </c>
      <c r="K1535">
        <v>1424922186</v>
      </c>
      <c r="L1535" s="11">
        <f>(((K1535/60)/60)/24)+DATE(1970,1,1)+(-8/24)</f>
        <v>42060.821597222217</v>
      </c>
      <c r="M1535" t="b">
        <v>0</v>
      </c>
      <c r="N1535">
        <v>19</v>
      </c>
      <c r="O1535" t="b">
        <v>0</v>
      </c>
      <c r="P1535" t="s">
        <v>8284</v>
      </c>
      <c r="Q1535" s="6">
        <f>E1535/D1535</f>
        <v>3.85E-2</v>
      </c>
      <c r="R1535" s="7">
        <f>IFERROR(E1535/N1535,"N/A")</f>
        <v>60.789473684210527</v>
      </c>
      <c r="S1535" t="str">
        <f>LEFT(P1535,SEARCH("/",P1535,1)-1)</f>
        <v>food</v>
      </c>
      <c r="T1535" t="str">
        <f>RIGHT(P1535,(LEN(P1535)-SEARCH("/",P1535)))</f>
        <v>food trucks</v>
      </c>
      <c r="Y1535">
        <f t="shared" si="50"/>
        <v>5</v>
      </c>
      <c r="Z1535">
        <f t="shared" si="51"/>
        <v>16</v>
      </c>
    </row>
    <row r="1536" spans="1:26" ht="43.2" x14ac:dyDescent="0.3">
      <c r="A1536">
        <v>3981</v>
      </c>
      <c r="B1536" s="3" t="s">
        <v>3358</v>
      </c>
      <c r="C1536" s="3" t="s">
        <v>7469</v>
      </c>
      <c r="D1536">
        <v>30000</v>
      </c>
      <c r="E1536">
        <v>1225</v>
      </c>
      <c r="F1536" t="s">
        <v>8221</v>
      </c>
      <c r="G1536" t="s">
        <v>8224</v>
      </c>
      <c r="H1536" t="s">
        <v>8246</v>
      </c>
      <c r="I1536">
        <v>1468729149</v>
      </c>
      <c r="J1536" s="11">
        <f>(((I1536/60)/60)/24)+DATE(1970,1,1)+(-8/24)</f>
        <v>42567.846631944441</v>
      </c>
      <c r="K1536">
        <v>1463545149</v>
      </c>
      <c r="L1536" s="11">
        <f>(((K1536/60)/60)/24)+DATE(1970,1,1)+(-8/24)</f>
        <v>42507.846631944441</v>
      </c>
      <c r="M1536" t="b">
        <v>0</v>
      </c>
      <c r="N1536">
        <v>7</v>
      </c>
      <c r="O1536" t="b">
        <v>0</v>
      </c>
      <c r="P1536" t="s">
        <v>8271</v>
      </c>
      <c r="Q1536" s="6">
        <f>E1536/D1536</f>
        <v>4.0833333333333333E-2</v>
      </c>
      <c r="R1536" s="7">
        <f>IFERROR(E1536/N1536,"N/A")</f>
        <v>175</v>
      </c>
      <c r="S1536" t="str">
        <f>LEFT(P1536,SEARCH("/",P1536,1)-1)</f>
        <v>theater</v>
      </c>
      <c r="T1536" t="str">
        <f>RIGHT(P1536,(LEN(P1536)-SEARCH("/",P1536)))</f>
        <v>plays</v>
      </c>
      <c r="Y1536">
        <f t="shared" si="50"/>
        <v>8</v>
      </c>
      <c r="Z1536">
        <f t="shared" si="51"/>
        <v>13</v>
      </c>
    </row>
    <row r="1537" spans="1:26" ht="28.8" x14ac:dyDescent="0.3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 s="11">
        <f>(((I1537/60)/60)/24)+DATE(1970,1,1)+(-8/24)</f>
        <v>42833.204224537032</v>
      </c>
      <c r="K1537">
        <v>1489067645</v>
      </c>
      <c r="L1537" s="11">
        <f>(((K1537/60)/60)/24)+DATE(1970,1,1)+(-8/24)</f>
        <v>42803.245891203704</v>
      </c>
      <c r="M1537" t="b">
        <v>0</v>
      </c>
      <c r="N1537">
        <v>12</v>
      </c>
      <c r="O1537" t="b">
        <v>0</v>
      </c>
      <c r="P1537" t="s">
        <v>8271</v>
      </c>
      <c r="Q1537" s="6">
        <f>E1537/D1537</f>
        <v>0.15731707317073171</v>
      </c>
      <c r="R1537" s="7">
        <f>IFERROR(E1537/N1537,"N/A")</f>
        <v>53.75</v>
      </c>
      <c r="S1537" t="str">
        <f>LEFT(P1537,SEARCH("/",P1537,1)-1)</f>
        <v>theater</v>
      </c>
      <c r="T1537" t="str">
        <f>RIGHT(P1537,(LEN(P1537)-SEARCH("/",P1537)))</f>
        <v>plays</v>
      </c>
      <c r="Y1537">
        <f t="shared" si="50"/>
        <v>8</v>
      </c>
      <c r="Z1537">
        <f t="shared" si="51"/>
        <v>13</v>
      </c>
    </row>
    <row r="1538" spans="1:26" ht="43.2" x14ac:dyDescent="0.3">
      <c r="A1538">
        <v>2139</v>
      </c>
      <c r="B1538" s="3" t="s">
        <v>2140</v>
      </c>
      <c r="C1538" s="3" t="s">
        <v>6249</v>
      </c>
      <c r="D1538">
        <v>30000</v>
      </c>
      <c r="E1538">
        <v>1626</v>
      </c>
      <c r="F1538" t="s">
        <v>8221</v>
      </c>
      <c r="G1538" t="s">
        <v>8224</v>
      </c>
      <c r="H1538" t="s">
        <v>8246</v>
      </c>
      <c r="I1538">
        <v>1478196008</v>
      </c>
      <c r="J1538" s="11">
        <f>(((I1538/60)/60)/24)+DATE(1970,1,1)+(-8/24)</f>
        <v>42677.416759259257</v>
      </c>
      <c r="K1538">
        <v>1475604008</v>
      </c>
      <c r="L1538" s="11">
        <f>(((K1538/60)/60)/24)+DATE(1970,1,1)+(-8/24)</f>
        <v>42647.416759259257</v>
      </c>
      <c r="M1538" t="b">
        <v>0</v>
      </c>
      <c r="N1538">
        <v>56</v>
      </c>
      <c r="O1538" t="b">
        <v>0</v>
      </c>
      <c r="P1538" t="s">
        <v>8282</v>
      </c>
      <c r="Q1538" s="6">
        <f>E1538/D1538</f>
        <v>5.4199999999999998E-2</v>
      </c>
      <c r="R1538" s="7">
        <f>IFERROR(E1538/N1538,"N/A")</f>
        <v>29.035714285714285</v>
      </c>
      <c r="S1538" t="str">
        <f>LEFT(P1538,SEARCH("/",P1538,1)-1)</f>
        <v>games</v>
      </c>
      <c r="T1538" t="str">
        <f>RIGHT(P1538,(LEN(P1538)-SEARCH("/",P1538)))</f>
        <v>video games</v>
      </c>
      <c r="Y1538">
        <f t="shared" si="50"/>
        <v>6</v>
      </c>
      <c r="Z1538">
        <f t="shared" si="51"/>
        <v>17</v>
      </c>
    </row>
    <row r="1539" spans="1:26" ht="43.2" x14ac:dyDescent="0.3">
      <c r="A1539">
        <v>481</v>
      </c>
      <c r="B1539" s="3" t="s">
        <v>482</v>
      </c>
      <c r="C1539" s="3" t="s">
        <v>4591</v>
      </c>
      <c r="D1539">
        <v>30000</v>
      </c>
      <c r="E1539">
        <v>1830</v>
      </c>
      <c r="F1539" t="s">
        <v>8221</v>
      </c>
      <c r="G1539" t="s">
        <v>8224</v>
      </c>
      <c r="H1539" t="s">
        <v>8246</v>
      </c>
      <c r="I1539">
        <v>1349885289</v>
      </c>
      <c r="J1539" s="11">
        <f>(((I1539/60)/60)/24)+DATE(1970,1,1)+(-8/24)</f>
        <v>41192.33899305555</v>
      </c>
      <c r="K1539">
        <v>1347293289</v>
      </c>
      <c r="L1539" s="11">
        <f>(((K1539/60)/60)/24)+DATE(1970,1,1)+(-8/24)</f>
        <v>41162.33899305555</v>
      </c>
      <c r="M1539" t="b">
        <v>0</v>
      </c>
      <c r="N1539">
        <v>21</v>
      </c>
      <c r="O1539" t="b">
        <v>0</v>
      </c>
      <c r="P1539" t="s">
        <v>8270</v>
      </c>
      <c r="Q1539" s="6">
        <f>E1539/D1539</f>
        <v>6.0999999999999999E-2</v>
      </c>
      <c r="R1539" s="7">
        <f>IFERROR(E1539/N1539,"N/A")</f>
        <v>87.142857142857139</v>
      </c>
      <c r="S1539" t="str">
        <f>LEFT(P1539,SEARCH("/",P1539,1)-1)</f>
        <v>film &amp; video</v>
      </c>
      <c r="T1539" t="str">
        <f>RIGHT(P1539,(LEN(P1539)-SEARCH("/",P1539)))</f>
        <v>animation</v>
      </c>
      <c r="Y1539">
        <f t="shared" ref="Y1539:Y1602" si="52">SEARCH("/",P1539)</f>
        <v>13</v>
      </c>
      <c r="Z1539">
        <f t="shared" ref="Z1539:Z1602" si="53">LEN(P1539)</f>
        <v>22</v>
      </c>
    </row>
    <row r="1540" spans="1:26" ht="43.2" x14ac:dyDescent="0.3">
      <c r="A1540">
        <v>1773</v>
      </c>
      <c r="B1540" s="3" t="s">
        <v>1774</v>
      </c>
      <c r="C1540" s="3" t="s">
        <v>5883</v>
      </c>
      <c r="D1540">
        <v>30000</v>
      </c>
      <c r="E1540">
        <v>1877</v>
      </c>
      <c r="F1540" t="s">
        <v>8221</v>
      </c>
      <c r="G1540" t="s">
        <v>8224</v>
      </c>
      <c r="H1540" t="s">
        <v>8246</v>
      </c>
      <c r="I1540">
        <v>1421691298</v>
      </c>
      <c r="J1540" s="11">
        <f>(((I1540/60)/60)/24)+DATE(1970,1,1)+(-8/24)</f>
        <v>42023.427060185182</v>
      </c>
      <c r="K1540">
        <v>1417803298</v>
      </c>
      <c r="L1540" s="11">
        <f>(((K1540/60)/60)/24)+DATE(1970,1,1)+(-8/24)</f>
        <v>41978.427060185182</v>
      </c>
      <c r="M1540" t="b">
        <v>1</v>
      </c>
      <c r="N1540">
        <v>19</v>
      </c>
      <c r="O1540" t="b">
        <v>0</v>
      </c>
      <c r="P1540" t="s">
        <v>8285</v>
      </c>
      <c r="Q1540" s="6">
        <f>E1540/D1540</f>
        <v>6.2566666666666673E-2</v>
      </c>
      <c r="R1540" s="7">
        <f>IFERROR(E1540/N1540,"N/A")</f>
        <v>98.78947368421052</v>
      </c>
      <c r="S1540" t="str">
        <f>LEFT(P1540,SEARCH("/",P1540,1)-1)</f>
        <v>photography</v>
      </c>
      <c r="T1540" t="str">
        <f>RIGHT(P1540,(LEN(P1540)-SEARCH("/",P1540)))</f>
        <v>photobooks</v>
      </c>
      <c r="Y1540">
        <f t="shared" si="52"/>
        <v>12</v>
      </c>
      <c r="Z1540">
        <f t="shared" si="53"/>
        <v>22</v>
      </c>
    </row>
    <row r="1541" spans="1:26" ht="43.2" x14ac:dyDescent="0.3">
      <c r="A1541">
        <v>985</v>
      </c>
      <c r="B1541" s="3" t="s">
        <v>986</v>
      </c>
      <c r="C1541" s="3" t="s">
        <v>5095</v>
      </c>
      <c r="D1541">
        <v>30000</v>
      </c>
      <c r="E1541">
        <v>1888</v>
      </c>
      <c r="F1541" t="s">
        <v>8221</v>
      </c>
      <c r="G1541" t="s">
        <v>8236</v>
      </c>
      <c r="H1541" t="s">
        <v>8249</v>
      </c>
      <c r="I1541">
        <v>1451602800</v>
      </c>
      <c r="J1541" s="11">
        <f>(((I1541/60)/60)/24)+DATE(1970,1,1)+(-8/24)</f>
        <v>42369.624999999993</v>
      </c>
      <c r="K1541">
        <v>1449011610</v>
      </c>
      <c r="L1541" s="11">
        <f>(((K1541/60)/60)/24)+DATE(1970,1,1)+(-8/24)</f>
        <v>42339.634375000001</v>
      </c>
      <c r="M1541" t="b">
        <v>0</v>
      </c>
      <c r="N1541">
        <v>23</v>
      </c>
      <c r="O1541" t="b">
        <v>0</v>
      </c>
      <c r="P1541" t="s">
        <v>8273</v>
      </c>
      <c r="Q1541" s="6">
        <f>E1541/D1541</f>
        <v>6.2933333333333327E-2</v>
      </c>
      <c r="R1541" s="7">
        <f>IFERROR(E1541/N1541,"N/A")</f>
        <v>82.086956521739125</v>
      </c>
      <c r="S1541" t="str">
        <f>LEFT(P1541,SEARCH("/",P1541,1)-1)</f>
        <v>technology</v>
      </c>
      <c r="T1541" t="str">
        <f>RIGHT(P1541,(LEN(P1541)-SEARCH("/",P1541)))</f>
        <v>wearables</v>
      </c>
      <c r="Y1541">
        <f t="shared" si="52"/>
        <v>11</v>
      </c>
      <c r="Z1541">
        <f t="shared" si="53"/>
        <v>20</v>
      </c>
    </row>
    <row r="1542" spans="1:26" ht="43.2" x14ac:dyDescent="0.3">
      <c r="A1542">
        <v>913</v>
      </c>
      <c r="B1542" s="3" t="s">
        <v>914</v>
      </c>
      <c r="C1542" s="3" t="s">
        <v>5023</v>
      </c>
      <c r="D1542">
        <v>30000</v>
      </c>
      <c r="E1542">
        <v>1982</v>
      </c>
      <c r="F1542" t="s">
        <v>8221</v>
      </c>
      <c r="G1542" t="s">
        <v>8224</v>
      </c>
      <c r="H1542" t="s">
        <v>8246</v>
      </c>
      <c r="I1542">
        <v>1336188019</v>
      </c>
      <c r="J1542" s="11">
        <f>(((I1542/60)/60)/24)+DATE(1970,1,1)+(-8/24)</f>
        <v>41033.805775462963</v>
      </c>
      <c r="K1542">
        <v>1333596019</v>
      </c>
      <c r="L1542" s="11">
        <f>(((K1542/60)/60)/24)+DATE(1970,1,1)+(-8/24)</f>
        <v>41003.805775462963</v>
      </c>
      <c r="M1542" t="b">
        <v>0</v>
      </c>
      <c r="N1542">
        <v>24</v>
      </c>
      <c r="O1542" t="b">
        <v>0</v>
      </c>
      <c r="P1542" t="s">
        <v>8278</v>
      </c>
      <c r="Q1542" s="6">
        <f>E1542/D1542</f>
        <v>6.6066666666666662E-2</v>
      </c>
      <c r="R1542" s="7">
        <f>IFERROR(E1542/N1542,"N/A")</f>
        <v>82.583333333333329</v>
      </c>
      <c r="S1542" t="str">
        <f>LEFT(P1542,SEARCH("/",P1542,1)-1)</f>
        <v>music</v>
      </c>
      <c r="T1542" t="str">
        <f>RIGHT(P1542,(LEN(P1542)-SEARCH("/",P1542)))</f>
        <v>jazz</v>
      </c>
      <c r="Y1542">
        <f t="shared" si="52"/>
        <v>6</v>
      </c>
      <c r="Z1542">
        <f t="shared" si="53"/>
        <v>10</v>
      </c>
    </row>
    <row r="1543" spans="1:26" ht="57.6" x14ac:dyDescent="0.3">
      <c r="A1543">
        <v>3849</v>
      </c>
      <c r="B1543" s="3" t="s">
        <v>3846</v>
      </c>
      <c r="C1543" s="3" t="s">
        <v>7958</v>
      </c>
      <c r="D1543">
        <v>30000</v>
      </c>
      <c r="E1543">
        <v>2113</v>
      </c>
      <c r="F1543" t="s">
        <v>8221</v>
      </c>
      <c r="G1543" t="s">
        <v>8236</v>
      </c>
      <c r="H1543" t="s">
        <v>8249</v>
      </c>
      <c r="I1543">
        <v>1434047084</v>
      </c>
      <c r="J1543" s="11">
        <f>(((I1543/60)/60)/24)+DATE(1970,1,1)+(-8/24)</f>
        <v>42166.433842592589</v>
      </c>
      <c r="K1543">
        <v>1431455084</v>
      </c>
      <c r="L1543" s="11">
        <f>(((K1543/60)/60)/24)+DATE(1970,1,1)+(-8/24)</f>
        <v>42136.433842592589</v>
      </c>
      <c r="M1543" t="b">
        <v>1</v>
      </c>
      <c r="N1543">
        <v>28</v>
      </c>
      <c r="O1543" t="b">
        <v>0</v>
      </c>
      <c r="P1543" t="s">
        <v>8271</v>
      </c>
      <c r="Q1543" s="6">
        <f>E1543/D1543</f>
        <v>7.0433333333333334E-2</v>
      </c>
      <c r="R1543" s="7">
        <f>IFERROR(E1543/N1543,"N/A")</f>
        <v>75.464285714285708</v>
      </c>
      <c r="S1543" t="str">
        <f>LEFT(P1543,SEARCH("/",P1543,1)-1)</f>
        <v>theater</v>
      </c>
      <c r="T1543" t="str">
        <f>RIGHT(P1543,(LEN(P1543)-SEARCH("/",P1543)))</f>
        <v>plays</v>
      </c>
      <c r="Y1543">
        <f t="shared" si="52"/>
        <v>8</v>
      </c>
      <c r="Z1543">
        <f t="shared" si="53"/>
        <v>13</v>
      </c>
    </row>
    <row r="1544" spans="1:26" ht="43.2" x14ac:dyDescent="0.3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 s="11">
        <f>(((I1544/60)/60)/24)+DATE(1970,1,1)+(-8/24)</f>
        <v>42810.334039351852</v>
      </c>
      <c r="K1544">
        <v>1487091661</v>
      </c>
      <c r="L1544" s="11">
        <f>(((K1544/60)/60)/24)+DATE(1970,1,1)+(-8/24)</f>
        <v>42780.375706018516</v>
      </c>
      <c r="M1544" t="b">
        <v>0</v>
      </c>
      <c r="N1544">
        <v>15</v>
      </c>
      <c r="O1544" t="b">
        <v>0</v>
      </c>
      <c r="P1544" t="s">
        <v>8273</v>
      </c>
      <c r="Q1544" s="6">
        <f>E1544/D1544</f>
        <v>0.16055</v>
      </c>
      <c r="R1544" s="7">
        <f>IFERROR(E1544/N1544,"N/A")</f>
        <v>214.06666666666666</v>
      </c>
      <c r="S1544" t="str">
        <f>LEFT(P1544,SEARCH("/",P1544,1)-1)</f>
        <v>technology</v>
      </c>
      <c r="T1544" t="str">
        <f>RIGHT(P1544,(LEN(P1544)-SEARCH("/",P1544)))</f>
        <v>wearables</v>
      </c>
      <c r="Y1544">
        <f t="shared" si="52"/>
        <v>11</v>
      </c>
      <c r="Z1544">
        <f t="shared" si="53"/>
        <v>20</v>
      </c>
    </row>
    <row r="1545" spans="1:26" ht="72" x14ac:dyDescent="0.3">
      <c r="A1545">
        <v>587</v>
      </c>
      <c r="B1545" s="3" t="s">
        <v>588</v>
      </c>
      <c r="C1545" s="3" t="s">
        <v>4697</v>
      </c>
      <c r="D1545">
        <v>30000</v>
      </c>
      <c r="E1545">
        <v>2725</v>
      </c>
      <c r="F1545" t="s">
        <v>8221</v>
      </c>
      <c r="G1545" t="s">
        <v>8229</v>
      </c>
      <c r="H1545" t="s">
        <v>8251</v>
      </c>
      <c r="I1545">
        <v>1429207833</v>
      </c>
      <c r="J1545" s="11">
        <f>(((I1545/60)/60)/24)+DATE(1970,1,1)+(-8/24)</f>
        <v>42110.423993055556</v>
      </c>
      <c r="K1545">
        <v>1426615833</v>
      </c>
      <c r="L1545" s="11">
        <f>(((K1545/60)/60)/24)+DATE(1970,1,1)+(-8/24)</f>
        <v>42080.423993055556</v>
      </c>
      <c r="M1545" t="b">
        <v>0</v>
      </c>
      <c r="N1545">
        <v>7</v>
      </c>
      <c r="O1545" t="b">
        <v>0</v>
      </c>
      <c r="P1545" t="s">
        <v>8272</v>
      </c>
      <c r="Q1545" s="6">
        <f>E1545/D1545</f>
        <v>9.0833333333333335E-2</v>
      </c>
      <c r="R1545" s="7">
        <f>IFERROR(E1545/N1545,"N/A")</f>
        <v>389.28571428571428</v>
      </c>
      <c r="S1545" t="str">
        <f>LEFT(P1545,SEARCH("/",P1545,1)-1)</f>
        <v>technology</v>
      </c>
      <c r="T1545" t="str">
        <f>RIGHT(P1545,(LEN(P1545)-SEARCH("/",P1545)))</f>
        <v>web</v>
      </c>
      <c r="Y1545">
        <f t="shared" si="52"/>
        <v>11</v>
      </c>
      <c r="Z1545">
        <f t="shared" si="53"/>
        <v>14</v>
      </c>
    </row>
    <row r="1546" spans="1:26" ht="57.6" x14ac:dyDescent="0.3">
      <c r="A1546">
        <v>671</v>
      </c>
      <c r="B1546" s="3" t="s">
        <v>672</v>
      </c>
      <c r="C1546" s="3" t="s">
        <v>4781</v>
      </c>
      <c r="D1546">
        <v>30000</v>
      </c>
      <c r="E1546">
        <v>11828</v>
      </c>
      <c r="F1546" t="s">
        <v>8221</v>
      </c>
      <c r="G1546" t="s">
        <v>8224</v>
      </c>
      <c r="H1546" t="s">
        <v>8246</v>
      </c>
      <c r="I1546">
        <v>1421208000</v>
      </c>
      <c r="J1546" s="11">
        <f>(((I1546/60)/60)/24)+DATE(1970,1,1)+(-8/24)</f>
        <v>42017.833333333336</v>
      </c>
      <c r="K1546">
        <v>1418315852</v>
      </c>
      <c r="L1546" s="11">
        <f>(((K1546/60)/60)/24)+DATE(1970,1,1)+(-8/24)</f>
        <v>41984.359398148146</v>
      </c>
      <c r="M1546" t="b">
        <v>0</v>
      </c>
      <c r="N1546">
        <v>15</v>
      </c>
      <c r="O1546" t="b">
        <v>0</v>
      </c>
      <c r="P1546" t="s">
        <v>8273</v>
      </c>
      <c r="Q1546" s="6">
        <f>E1546/D1546</f>
        <v>0.39426666666666665</v>
      </c>
      <c r="R1546" s="7">
        <f>IFERROR(E1546/N1546,"N/A")</f>
        <v>788.5333333333333</v>
      </c>
      <c r="S1546" t="str">
        <f>LEFT(P1546,SEARCH("/",P1546,1)-1)</f>
        <v>technology</v>
      </c>
      <c r="T1546" t="str">
        <f>RIGHT(P1546,(LEN(P1546)-SEARCH("/",P1546)))</f>
        <v>wearables</v>
      </c>
      <c r="Y1546">
        <f t="shared" si="52"/>
        <v>11</v>
      </c>
      <c r="Z1546">
        <f t="shared" si="53"/>
        <v>20</v>
      </c>
    </row>
    <row r="1547" spans="1:26" ht="43.2" x14ac:dyDescent="0.3">
      <c r="A1547">
        <v>1780</v>
      </c>
      <c r="B1547" s="3" t="s">
        <v>1781</v>
      </c>
      <c r="C1547" s="3" t="s">
        <v>5890</v>
      </c>
      <c r="D1547">
        <v>30000</v>
      </c>
      <c r="E1547">
        <v>11923</v>
      </c>
      <c r="F1547" t="s">
        <v>8221</v>
      </c>
      <c r="G1547" t="s">
        <v>8224</v>
      </c>
      <c r="H1547" t="s">
        <v>8246</v>
      </c>
      <c r="I1547">
        <v>1467469510</v>
      </c>
      <c r="J1547" s="11">
        <f>(((I1547/60)/60)/24)+DATE(1970,1,1)+(-8/24)</f>
        <v>42553.267476851855</v>
      </c>
      <c r="K1547">
        <v>1462285510</v>
      </c>
      <c r="L1547" s="11">
        <f>(((K1547/60)/60)/24)+DATE(1970,1,1)+(-8/24)</f>
        <v>42493.267476851855</v>
      </c>
      <c r="M1547" t="b">
        <v>1</v>
      </c>
      <c r="N1547">
        <v>152</v>
      </c>
      <c r="O1547" t="b">
        <v>0</v>
      </c>
      <c r="P1547" t="s">
        <v>8285</v>
      </c>
      <c r="Q1547" s="6">
        <f>E1547/D1547</f>
        <v>0.39743333333333336</v>
      </c>
      <c r="R1547" s="7">
        <f>IFERROR(E1547/N1547,"N/A")</f>
        <v>78.440789473684205</v>
      </c>
      <c r="S1547" t="str">
        <f>LEFT(P1547,SEARCH("/",P1547,1)-1)</f>
        <v>photography</v>
      </c>
      <c r="T1547" t="str">
        <f>RIGHT(P1547,(LEN(P1547)-SEARCH("/",P1547)))</f>
        <v>photobooks</v>
      </c>
      <c r="Y1547">
        <f t="shared" si="52"/>
        <v>12</v>
      </c>
      <c r="Z1547">
        <f t="shared" si="53"/>
        <v>22</v>
      </c>
    </row>
    <row r="1548" spans="1:26" ht="28.8" x14ac:dyDescent="0.3">
      <c r="A1548">
        <v>969</v>
      </c>
      <c r="B1548" s="3" t="s">
        <v>970</v>
      </c>
      <c r="C1548" s="3" t="s">
        <v>5079</v>
      </c>
      <c r="D1548">
        <v>30000</v>
      </c>
      <c r="E1548">
        <v>14000</v>
      </c>
      <c r="F1548" t="s">
        <v>8221</v>
      </c>
      <c r="G1548" t="s">
        <v>8238</v>
      </c>
      <c r="H1548" t="s">
        <v>8256</v>
      </c>
      <c r="I1548">
        <v>1486624607</v>
      </c>
      <c r="J1548" s="11">
        <f>(((I1548/60)/60)/24)+DATE(1970,1,1)+(-8/24)</f>
        <v>42774.969988425924</v>
      </c>
      <c r="K1548">
        <v>1483773407</v>
      </c>
      <c r="L1548" s="11">
        <f>(((K1548/60)/60)/24)+DATE(1970,1,1)+(-8/24)</f>
        <v>42741.969988425924</v>
      </c>
      <c r="M1548" t="b">
        <v>0</v>
      </c>
      <c r="N1548">
        <v>11</v>
      </c>
      <c r="O1548" t="b">
        <v>0</v>
      </c>
      <c r="P1548" t="s">
        <v>8273</v>
      </c>
      <c r="Q1548" s="6">
        <f>E1548/D1548</f>
        <v>0.46666666666666667</v>
      </c>
      <c r="R1548" s="7">
        <f>IFERROR(E1548/N1548,"N/A")</f>
        <v>1272.7272727272727</v>
      </c>
      <c r="S1548" t="str">
        <f>LEFT(P1548,SEARCH("/",P1548,1)-1)</f>
        <v>technology</v>
      </c>
      <c r="T1548" t="str">
        <f>RIGHT(P1548,(LEN(P1548)-SEARCH("/",P1548)))</f>
        <v>wearables</v>
      </c>
      <c r="Y1548">
        <f t="shared" si="52"/>
        <v>11</v>
      </c>
      <c r="Z1548">
        <f t="shared" si="53"/>
        <v>20</v>
      </c>
    </row>
    <row r="1549" spans="1:26" ht="43.2" x14ac:dyDescent="0.3">
      <c r="A1549">
        <v>1999</v>
      </c>
      <c r="B1549" s="3" t="s">
        <v>2000</v>
      </c>
      <c r="C1549" s="3" t="s">
        <v>6109</v>
      </c>
      <c r="D1549">
        <v>31000</v>
      </c>
      <c r="E1549">
        <v>236</v>
      </c>
      <c r="F1549" t="s">
        <v>8221</v>
      </c>
      <c r="G1549" t="s">
        <v>8225</v>
      </c>
      <c r="H1549" t="s">
        <v>8247</v>
      </c>
      <c r="I1549">
        <v>1415882108</v>
      </c>
      <c r="J1549" s="11">
        <f>(((I1549/60)/60)/24)+DATE(1970,1,1)+(-8/24)</f>
        <v>41956.191064814811</v>
      </c>
      <c r="K1549">
        <v>1413286508</v>
      </c>
      <c r="L1549" s="11">
        <f>(((K1549/60)/60)/24)+DATE(1970,1,1)+(-8/24)</f>
        <v>41926.149398148147</v>
      </c>
      <c r="M1549" t="b">
        <v>0</v>
      </c>
      <c r="N1549">
        <v>7</v>
      </c>
      <c r="O1549" t="b">
        <v>0</v>
      </c>
      <c r="P1549" t="s">
        <v>8296</v>
      </c>
      <c r="Q1549" s="6">
        <f>E1549/D1549</f>
        <v>7.6129032258064515E-3</v>
      </c>
      <c r="R1549" s="7">
        <f>IFERROR(E1549/N1549,"N/A")</f>
        <v>33.714285714285715</v>
      </c>
      <c r="S1549" t="str">
        <f>LEFT(P1549,SEARCH("/",P1549,1)-1)</f>
        <v>photography</v>
      </c>
      <c r="T1549" t="str">
        <f>RIGHT(P1549,(LEN(P1549)-SEARCH("/",P1549)))</f>
        <v>people</v>
      </c>
      <c r="Y1549">
        <f t="shared" si="52"/>
        <v>12</v>
      </c>
      <c r="Z1549">
        <f t="shared" si="53"/>
        <v>18</v>
      </c>
    </row>
    <row r="1550" spans="1:26" x14ac:dyDescent="0.3">
      <c r="A1550">
        <v>2680</v>
      </c>
      <c r="B1550" s="3" t="s">
        <v>2680</v>
      </c>
      <c r="C1550" s="3" t="s">
        <v>6790</v>
      </c>
      <c r="D1550">
        <v>32000</v>
      </c>
      <c r="E1550">
        <v>276</v>
      </c>
      <c r="F1550" t="s">
        <v>8221</v>
      </c>
      <c r="G1550" t="s">
        <v>8227</v>
      </c>
      <c r="H1550" t="s">
        <v>8249</v>
      </c>
      <c r="I1550">
        <v>1459915491</v>
      </c>
      <c r="J1550" s="11">
        <f>(((I1550/60)/60)/24)+DATE(1970,1,1)+(-8/24)</f>
        <v>42465.836701388886</v>
      </c>
      <c r="K1550">
        <v>1457327091</v>
      </c>
      <c r="L1550" s="11">
        <f>(((K1550/60)/60)/24)+DATE(1970,1,1)+(-8/24)</f>
        <v>42435.878368055557</v>
      </c>
      <c r="M1550" t="b">
        <v>0</v>
      </c>
      <c r="N1550">
        <v>4</v>
      </c>
      <c r="O1550" t="b">
        <v>0</v>
      </c>
      <c r="P1550" t="s">
        <v>8302</v>
      </c>
      <c r="Q1550" s="6">
        <f>E1550/D1550</f>
        <v>8.6250000000000007E-3</v>
      </c>
      <c r="R1550" s="7">
        <f>IFERROR(E1550/N1550,"N/A")</f>
        <v>69</v>
      </c>
      <c r="S1550" t="str">
        <f>LEFT(P1550,SEARCH("/",P1550,1)-1)</f>
        <v>technology</v>
      </c>
      <c r="T1550" t="str">
        <f>RIGHT(P1550,(LEN(P1550)-SEARCH("/",P1550)))</f>
        <v>makerspaces</v>
      </c>
      <c r="Y1550">
        <f t="shared" si="52"/>
        <v>11</v>
      </c>
      <c r="Z1550">
        <f t="shared" si="53"/>
        <v>22</v>
      </c>
    </row>
    <row r="1551" spans="1:26" ht="43.2" x14ac:dyDescent="0.3">
      <c r="A1551">
        <v>1775</v>
      </c>
      <c r="B1551" s="3" t="s">
        <v>1776</v>
      </c>
      <c r="C1551" s="3" t="s">
        <v>5885</v>
      </c>
      <c r="D1551">
        <v>32500</v>
      </c>
      <c r="E1551">
        <v>21158</v>
      </c>
      <c r="F1551" t="s">
        <v>8221</v>
      </c>
      <c r="G1551" t="s">
        <v>8224</v>
      </c>
      <c r="H1551" t="s">
        <v>8246</v>
      </c>
      <c r="I1551">
        <v>1414193160</v>
      </c>
      <c r="J1551" s="11">
        <f>(((I1551/60)/60)/24)+DATE(1970,1,1)+(-8/24)</f>
        <v>41936.643055555556</v>
      </c>
      <c r="K1551">
        <v>1410305160</v>
      </c>
      <c r="L1551" s="11">
        <f>(((K1551/60)/60)/24)+DATE(1970,1,1)+(-8/24)</f>
        <v>41891.643055555556</v>
      </c>
      <c r="M1551" t="b">
        <v>1</v>
      </c>
      <c r="N1551">
        <v>124</v>
      </c>
      <c r="O1551" t="b">
        <v>0</v>
      </c>
      <c r="P1551" t="s">
        <v>8285</v>
      </c>
      <c r="Q1551" s="6">
        <f>E1551/D1551</f>
        <v>0.65101538461538466</v>
      </c>
      <c r="R1551" s="7">
        <f>IFERROR(E1551/N1551,"N/A")</f>
        <v>170.62903225806451</v>
      </c>
      <c r="S1551" t="str">
        <f>LEFT(P1551,SEARCH("/",P1551,1)-1)</f>
        <v>photography</v>
      </c>
      <c r="T1551" t="str">
        <f>RIGHT(P1551,(LEN(P1551)-SEARCH("/",P1551)))</f>
        <v>photobooks</v>
      </c>
      <c r="Y1551">
        <f t="shared" si="52"/>
        <v>12</v>
      </c>
      <c r="Z1551">
        <f t="shared" si="53"/>
        <v>22</v>
      </c>
    </row>
    <row r="1552" spans="1:26" ht="43.2" x14ac:dyDescent="0.3">
      <c r="A1552">
        <v>1983</v>
      </c>
      <c r="B1552" s="3" t="s">
        <v>1984</v>
      </c>
      <c r="C1552" s="3" t="s">
        <v>6093</v>
      </c>
      <c r="D1552">
        <v>33000</v>
      </c>
      <c r="E1552">
        <v>1419</v>
      </c>
      <c r="F1552" t="s">
        <v>8221</v>
      </c>
      <c r="G1552" t="s">
        <v>8224</v>
      </c>
      <c r="H1552" t="s">
        <v>8246</v>
      </c>
      <c r="I1552">
        <v>1472799600</v>
      </c>
      <c r="J1552" s="11">
        <f>(((I1552/60)/60)/24)+DATE(1970,1,1)+(-8/24)</f>
        <v>42614.958333333336</v>
      </c>
      <c r="K1552">
        <v>1470874618</v>
      </c>
      <c r="L1552" s="11">
        <f>(((K1552/60)/60)/24)+DATE(1970,1,1)+(-8/24)</f>
        <v>42592.678449074076</v>
      </c>
      <c r="M1552" t="b">
        <v>0</v>
      </c>
      <c r="N1552">
        <v>16</v>
      </c>
      <c r="O1552" t="b">
        <v>0</v>
      </c>
      <c r="P1552" t="s">
        <v>8296</v>
      </c>
      <c r="Q1552" s="6">
        <f>E1552/D1552</f>
        <v>4.2999999999999997E-2</v>
      </c>
      <c r="R1552" s="7">
        <f>IFERROR(E1552/N1552,"N/A")</f>
        <v>88.6875</v>
      </c>
      <c r="S1552" t="str">
        <f>LEFT(P1552,SEARCH("/",P1552,1)-1)</f>
        <v>photography</v>
      </c>
      <c r="T1552" t="str">
        <f>RIGHT(P1552,(LEN(P1552)-SEARCH("/",P1552)))</f>
        <v>people</v>
      </c>
      <c r="Y1552">
        <f t="shared" si="52"/>
        <v>12</v>
      </c>
      <c r="Z1552">
        <f t="shared" si="53"/>
        <v>18</v>
      </c>
    </row>
    <row r="1553" spans="1:26" ht="43.2" x14ac:dyDescent="0.3">
      <c r="A1553">
        <v>1790</v>
      </c>
      <c r="B1553" s="3" t="s">
        <v>1791</v>
      </c>
      <c r="C1553" s="3" t="s">
        <v>5900</v>
      </c>
      <c r="D1553">
        <v>33000</v>
      </c>
      <c r="E1553">
        <v>1636</v>
      </c>
      <c r="F1553" t="s">
        <v>8221</v>
      </c>
      <c r="G1553" t="s">
        <v>8224</v>
      </c>
      <c r="H1553" t="s">
        <v>8246</v>
      </c>
      <c r="I1553">
        <v>1423152678</v>
      </c>
      <c r="J1553" s="11">
        <f>(((I1553/60)/60)/24)+DATE(1970,1,1)+(-8/24)</f>
        <v>42040.341180555559</v>
      </c>
      <c r="K1553">
        <v>1420560678</v>
      </c>
      <c r="L1553" s="11">
        <f>(((K1553/60)/60)/24)+DATE(1970,1,1)+(-8/24)</f>
        <v>42010.341180555559</v>
      </c>
      <c r="M1553" t="b">
        <v>1</v>
      </c>
      <c r="N1553">
        <v>15</v>
      </c>
      <c r="O1553" t="b">
        <v>0</v>
      </c>
      <c r="P1553" t="s">
        <v>8285</v>
      </c>
      <c r="Q1553" s="6">
        <f>E1553/D1553</f>
        <v>4.9575757575757579E-2</v>
      </c>
      <c r="R1553" s="7">
        <f>IFERROR(E1553/N1553,"N/A")</f>
        <v>109.06666666666666</v>
      </c>
      <c r="S1553" t="str">
        <f>LEFT(P1553,SEARCH("/",P1553,1)-1)</f>
        <v>photography</v>
      </c>
      <c r="T1553" t="str">
        <f>RIGHT(P1553,(LEN(P1553)-SEARCH("/",P1553)))</f>
        <v>photobooks</v>
      </c>
      <c r="Y1553">
        <f t="shared" si="52"/>
        <v>12</v>
      </c>
      <c r="Z1553">
        <f t="shared" si="53"/>
        <v>22</v>
      </c>
    </row>
    <row r="1554" spans="1:26" ht="43.2" x14ac:dyDescent="0.3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 s="11">
        <f>(((I1554/60)/60)/24)+DATE(1970,1,1)+(-8/24)</f>
        <v>42494.625578703701</v>
      </c>
      <c r="K1554">
        <v>1459810850</v>
      </c>
      <c r="L1554" s="11">
        <f>(((K1554/60)/60)/24)+DATE(1970,1,1)+(-8/24)</f>
        <v>42464.625578703701</v>
      </c>
      <c r="M1554" t="b">
        <v>0</v>
      </c>
      <c r="N1554">
        <v>20</v>
      </c>
      <c r="O1554" t="b">
        <v>0</v>
      </c>
      <c r="P1554" t="s">
        <v>8303</v>
      </c>
      <c r="Q1554" s="6">
        <f>E1554/D1554</f>
        <v>0.16734177215189874</v>
      </c>
      <c r="R1554" s="7">
        <f>IFERROR(E1554/N1554,"N/A")</f>
        <v>66.099999999999994</v>
      </c>
      <c r="S1554" t="str">
        <f>LEFT(P1554,SEARCH("/",P1554,1)-1)</f>
        <v>theater</v>
      </c>
      <c r="T1554" t="str">
        <f>RIGHT(P1554,(LEN(P1554)-SEARCH("/",P1554)))</f>
        <v>spaces</v>
      </c>
      <c r="Y1554">
        <f t="shared" si="52"/>
        <v>8</v>
      </c>
      <c r="Z1554">
        <f t="shared" si="53"/>
        <v>14</v>
      </c>
    </row>
    <row r="1555" spans="1:26" ht="57.6" x14ac:dyDescent="0.3">
      <c r="A1555">
        <v>4105</v>
      </c>
      <c r="B1555" s="3" t="s">
        <v>4101</v>
      </c>
      <c r="C1555" s="3" t="s">
        <v>8208</v>
      </c>
      <c r="D1555">
        <v>33000</v>
      </c>
      <c r="E1555">
        <v>2300</v>
      </c>
      <c r="F1555" t="s">
        <v>8221</v>
      </c>
      <c r="G1555" t="s">
        <v>8238</v>
      </c>
      <c r="H1555" t="s">
        <v>8256</v>
      </c>
      <c r="I1555">
        <v>1482711309</v>
      </c>
      <c r="J1555" s="11">
        <f>(((I1555/60)/60)/24)+DATE(1970,1,1)+(-8/24)</f>
        <v>42729.677187499998</v>
      </c>
      <c r="K1555">
        <v>1479860109</v>
      </c>
      <c r="L1555" s="11">
        <f>(((K1555/60)/60)/24)+DATE(1970,1,1)+(-8/24)</f>
        <v>42696.677187499998</v>
      </c>
      <c r="M1555" t="b">
        <v>0</v>
      </c>
      <c r="N1555">
        <v>6</v>
      </c>
      <c r="O1555" t="b">
        <v>0</v>
      </c>
      <c r="P1555" t="s">
        <v>8271</v>
      </c>
      <c r="Q1555" s="6">
        <f>E1555/D1555</f>
        <v>6.9696969696969702E-2</v>
      </c>
      <c r="R1555" s="7">
        <f>IFERROR(E1555/N1555,"N/A")</f>
        <v>383.33333333333331</v>
      </c>
      <c r="S1555" t="str">
        <f>LEFT(P1555,SEARCH("/",P1555,1)-1)</f>
        <v>theater</v>
      </c>
      <c r="T1555" t="str">
        <f>RIGHT(P1555,(LEN(P1555)-SEARCH("/",P1555)))</f>
        <v>plays</v>
      </c>
      <c r="Y1555">
        <f t="shared" si="52"/>
        <v>8</v>
      </c>
      <c r="Z1555">
        <f t="shared" si="53"/>
        <v>13</v>
      </c>
    </row>
    <row r="1556" spans="1:26" ht="28.8" x14ac:dyDescent="0.3">
      <c r="A1556">
        <v>2504</v>
      </c>
      <c r="B1556" s="3" t="s">
        <v>2504</v>
      </c>
      <c r="C1556" s="3" t="s">
        <v>6614</v>
      </c>
      <c r="D1556">
        <v>35000</v>
      </c>
      <c r="E1556">
        <v>0</v>
      </c>
      <c r="F1556" t="s">
        <v>8221</v>
      </c>
      <c r="G1556" t="s">
        <v>8224</v>
      </c>
      <c r="H1556" t="s">
        <v>8246</v>
      </c>
      <c r="I1556">
        <v>1416014534</v>
      </c>
      <c r="J1556" s="11">
        <f>(((I1556/60)/60)/24)+DATE(1970,1,1)+(-8/24)</f>
        <v>41957.723773148151</v>
      </c>
      <c r="K1556">
        <v>1413418934</v>
      </c>
      <c r="L1556" s="11">
        <f>(((K1556/60)/60)/24)+DATE(1970,1,1)+(-8/24)</f>
        <v>41927.682106481479</v>
      </c>
      <c r="M1556" t="b">
        <v>0</v>
      </c>
      <c r="N1556">
        <v>0</v>
      </c>
      <c r="O1556" t="b">
        <v>0</v>
      </c>
      <c r="P1556" t="s">
        <v>8299</v>
      </c>
      <c r="Q1556" s="6">
        <f>E1556/D1556</f>
        <v>0</v>
      </c>
      <c r="R1556" s="7" t="str">
        <f>IFERROR(E1556/N1556,"N/A")</f>
        <v>N/A</v>
      </c>
      <c r="S1556" t="str">
        <f>LEFT(P1556,SEARCH("/",P1556,1)-1)</f>
        <v>food</v>
      </c>
      <c r="T1556" t="str">
        <f>RIGHT(P1556,(LEN(P1556)-SEARCH("/",P1556)))</f>
        <v>restaurants</v>
      </c>
      <c r="Y1556">
        <f t="shared" si="52"/>
        <v>5</v>
      </c>
      <c r="Z1556">
        <f t="shared" si="53"/>
        <v>16</v>
      </c>
    </row>
    <row r="1557" spans="1:26" ht="28.8" x14ac:dyDescent="0.3">
      <c r="A1557">
        <v>2428</v>
      </c>
      <c r="B1557" s="3" t="s">
        <v>2429</v>
      </c>
      <c r="C1557" s="3" t="s">
        <v>6538</v>
      </c>
      <c r="D1557">
        <v>35000</v>
      </c>
      <c r="E1557">
        <v>1</v>
      </c>
      <c r="F1557" t="s">
        <v>8221</v>
      </c>
      <c r="G1557" t="s">
        <v>8224</v>
      </c>
      <c r="H1557" t="s">
        <v>8246</v>
      </c>
      <c r="I1557">
        <v>1426182551</v>
      </c>
      <c r="J1557" s="11">
        <f>(((I1557/60)/60)/24)+DATE(1970,1,1)+(-8/24)</f>
        <v>42075.409155092588</v>
      </c>
      <c r="K1557">
        <v>1423594151</v>
      </c>
      <c r="L1557" s="11">
        <f>(((K1557/60)/60)/24)+DATE(1970,1,1)+(-8/24)</f>
        <v>42045.450821759259</v>
      </c>
      <c r="M1557" t="b">
        <v>0</v>
      </c>
      <c r="N1557">
        <v>1</v>
      </c>
      <c r="O1557" t="b">
        <v>0</v>
      </c>
      <c r="P1557" t="s">
        <v>8284</v>
      </c>
      <c r="Q1557" s="6">
        <f>E1557/D1557</f>
        <v>2.8571428571428571E-5</v>
      </c>
      <c r="R1557" s="7">
        <f>IFERROR(E1557/N1557,"N/A")</f>
        <v>1</v>
      </c>
      <c r="S1557" t="str">
        <f>LEFT(P1557,SEARCH("/",P1557,1)-1)</f>
        <v>food</v>
      </c>
      <c r="T1557" t="str">
        <f>RIGHT(P1557,(LEN(P1557)-SEARCH("/",P1557)))</f>
        <v>food trucks</v>
      </c>
      <c r="Y1557">
        <f t="shared" si="52"/>
        <v>5</v>
      </c>
      <c r="Z1557">
        <f t="shared" si="53"/>
        <v>16</v>
      </c>
    </row>
    <row r="1558" spans="1:26" ht="43.2" x14ac:dyDescent="0.3">
      <c r="A1558">
        <v>2689</v>
      </c>
      <c r="B1558" s="3" t="s">
        <v>2689</v>
      </c>
      <c r="C1558" s="3" t="s">
        <v>6799</v>
      </c>
      <c r="D1558">
        <v>35000</v>
      </c>
      <c r="E1558">
        <v>1</v>
      </c>
      <c r="F1558" t="s">
        <v>8221</v>
      </c>
      <c r="G1558" t="s">
        <v>8224</v>
      </c>
      <c r="H1558" t="s">
        <v>8246</v>
      </c>
      <c r="I1558">
        <v>1469919890</v>
      </c>
      <c r="J1558" s="11">
        <f>(((I1558/60)/60)/24)+DATE(1970,1,1)+(-8/24)</f>
        <v>42581.628356481473</v>
      </c>
      <c r="K1558">
        <v>1467327890</v>
      </c>
      <c r="L1558" s="11">
        <f>(((K1558/60)/60)/24)+DATE(1970,1,1)+(-8/24)</f>
        <v>42551.628356481473</v>
      </c>
      <c r="M1558" t="b">
        <v>0</v>
      </c>
      <c r="N1558">
        <v>1</v>
      </c>
      <c r="O1558" t="b">
        <v>0</v>
      </c>
      <c r="P1558" t="s">
        <v>8284</v>
      </c>
      <c r="Q1558" s="6">
        <f>E1558/D1558</f>
        <v>2.8571428571428571E-5</v>
      </c>
      <c r="R1558" s="7">
        <f>IFERROR(E1558/N1558,"N/A")</f>
        <v>1</v>
      </c>
      <c r="S1558" t="str">
        <f>LEFT(P1558,SEARCH("/",P1558,1)-1)</f>
        <v>food</v>
      </c>
      <c r="T1558" t="str">
        <f>RIGHT(P1558,(LEN(P1558)-SEARCH("/",P1558)))</f>
        <v>food trucks</v>
      </c>
      <c r="Y1558">
        <f t="shared" si="52"/>
        <v>5</v>
      </c>
      <c r="Z1558">
        <f t="shared" si="53"/>
        <v>16</v>
      </c>
    </row>
    <row r="1559" spans="1:26" ht="57.6" x14ac:dyDescent="0.3">
      <c r="A1559">
        <v>2848</v>
      </c>
      <c r="B1559" s="3" t="s">
        <v>2848</v>
      </c>
      <c r="C1559" s="3" t="s">
        <v>6958</v>
      </c>
      <c r="D1559">
        <v>35000</v>
      </c>
      <c r="E1559">
        <v>70</v>
      </c>
      <c r="F1559" t="s">
        <v>8221</v>
      </c>
      <c r="G1559" t="s">
        <v>8224</v>
      </c>
      <c r="H1559" t="s">
        <v>8246</v>
      </c>
      <c r="I1559">
        <v>1432913659</v>
      </c>
      <c r="J1559" s="11">
        <f>(((I1559/60)/60)/24)+DATE(1970,1,1)+(-8/24)</f>
        <v>42153.315497685187</v>
      </c>
      <c r="K1559">
        <v>1430321659</v>
      </c>
      <c r="L1559" s="11">
        <f>(((K1559/60)/60)/24)+DATE(1970,1,1)+(-8/24)</f>
        <v>42123.315497685187</v>
      </c>
      <c r="M1559" t="b">
        <v>0</v>
      </c>
      <c r="N1559">
        <v>3</v>
      </c>
      <c r="O1559" t="b">
        <v>0</v>
      </c>
      <c r="P1559" t="s">
        <v>8271</v>
      </c>
      <c r="Q1559" s="6">
        <f>E1559/D1559</f>
        <v>2E-3</v>
      </c>
      <c r="R1559" s="7">
        <f>IFERROR(E1559/N1559,"N/A")</f>
        <v>23.333333333333332</v>
      </c>
      <c r="S1559" t="str">
        <f>LEFT(P1559,SEARCH("/",P1559,1)-1)</f>
        <v>theater</v>
      </c>
      <c r="T1559" t="str">
        <f>RIGHT(P1559,(LEN(P1559)-SEARCH("/",P1559)))</f>
        <v>plays</v>
      </c>
      <c r="Y1559">
        <f t="shared" si="52"/>
        <v>8</v>
      </c>
      <c r="Z1559">
        <f t="shared" si="53"/>
        <v>13</v>
      </c>
    </row>
    <row r="1560" spans="1:26" x14ac:dyDescent="0.3">
      <c r="A1560">
        <v>1718</v>
      </c>
      <c r="B1560" s="3" t="s">
        <v>1719</v>
      </c>
      <c r="C1560" s="3" t="s">
        <v>5828</v>
      </c>
      <c r="D1560">
        <v>35000</v>
      </c>
      <c r="E1560">
        <v>75</v>
      </c>
      <c r="F1560" t="s">
        <v>8221</v>
      </c>
      <c r="G1560" t="s">
        <v>8224</v>
      </c>
      <c r="H1560" t="s">
        <v>8246</v>
      </c>
      <c r="I1560">
        <v>1463201940</v>
      </c>
      <c r="J1560" s="11">
        <f>(((I1560/60)/60)/24)+DATE(1970,1,1)+(-8/24)</f>
        <v>42503.874305555553</v>
      </c>
      <c r="K1560">
        <v>1459435149</v>
      </c>
      <c r="L1560" s="11">
        <f>(((K1560/60)/60)/24)+DATE(1970,1,1)+(-8/24)</f>
        <v>42460.277187499996</v>
      </c>
      <c r="M1560" t="b">
        <v>0</v>
      </c>
      <c r="N1560">
        <v>2</v>
      </c>
      <c r="O1560" t="b">
        <v>0</v>
      </c>
      <c r="P1560" t="s">
        <v>8293</v>
      </c>
      <c r="Q1560" s="6">
        <f>E1560/D1560</f>
        <v>2.142857142857143E-3</v>
      </c>
      <c r="R1560" s="7">
        <f>IFERROR(E1560/N1560,"N/A")</f>
        <v>37.5</v>
      </c>
      <c r="S1560" t="str">
        <f>LEFT(P1560,SEARCH("/",P1560,1)-1)</f>
        <v>music</v>
      </c>
      <c r="T1560" t="str">
        <f>RIGHT(P1560,(LEN(P1560)-SEARCH("/",P1560)))</f>
        <v>faith</v>
      </c>
      <c r="Y1560">
        <f t="shared" si="52"/>
        <v>6</v>
      </c>
      <c r="Z1560">
        <f t="shared" si="53"/>
        <v>11</v>
      </c>
    </row>
    <row r="1561" spans="1:26" ht="43.2" x14ac:dyDescent="0.3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 s="11">
        <f>(((I1561/60)/60)/24)+DATE(1970,1,1)+(-8/24)</f>
        <v>42231.223611111105</v>
      </c>
      <c r="K1561">
        <v>1436793939</v>
      </c>
      <c r="L1561" s="11">
        <f>(((K1561/60)/60)/24)+DATE(1970,1,1)+(-8/24)</f>
        <v>42198.226145833331</v>
      </c>
      <c r="M1561" t="b">
        <v>0</v>
      </c>
      <c r="N1561">
        <v>39</v>
      </c>
      <c r="O1561" t="b">
        <v>0</v>
      </c>
      <c r="P1561" t="s">
        <v>8272</v>
      </c>
      <c r="Q1561" s="6">
        <f>E1561/D1561</f>
        <v>0.17380000000000001</v>
      </c>
      <c r="R1561" s="7">
        <f>IFERROR(E1561/N1561,"N/A")</f>
        <v>111.41025641025641</v>
      </c>
      <c r="S1561" t="str">
        <f>LEFT(P1561,SEARCH("/",P1561,1)-1)</f>
        <v>technology</v>
      </c>
      <c r="T1561" t="str">
        <f>RIGHT(P1561,(LEN(P1561)-SEARCH("/",P1561)))</f>
        <v>web</v>
      </c>
      <c r="Y1561">
        <f t="shared" si="52"/>
        <v>11</v>
      </c>
      <c r="Z1561">
        <f t="shared" si="53"/>
        <v>14</v>
      </c>
    </row>
    <row r="1562" spans="1:26" ht="43.2" x14ac:dyDescent="0.3">
      <c r="A1562">
        <v>1138</v>
      </c>
      <c r="B1562" s="3" t="s">
        <v>1139</v>
      </c>
      <c r="C1562" s="3" t="s">
        <v>5248</v>
      </c>
      <c r="D1562">
        <v>35000</v>
      </c>
      <c r="E1562">
        <v>125</v>
      </c>
      <c r="F1562" t="s">
        <v>8221</v>
      </c>
      <c r="G1562" t="s">
        <v>8224</v>
      </c>
      <c r="H1562" t="s">
        <v>8246</v>
      </c>
      <c r="I1562">
        <v>1485035131</v>
      </c>
      <c r="J1562" s="11">
        <f>(((I1562/60)/60)/24)+DATE(1970,1,1)+(-8/24)</f>
        <v>42756.573275462964</v>
      </c>
      <c r="K1562">
        <v>1483307131</v>
      </c>
      <c r="L1562" s="11">
        <f>(((K1562/60)/60)/24)+DATE(1970,1,1)+(-8/24)</f>
        <v>42736.573275462964</v>
      </c>
      <c r="M1562" t="b">
        <v>0</v>
      </c>
      <c r="N1562">
        <v>4</v>
      </c>
      <c r="O1562" t="b">
        <v>0</v>
      </c>
      <c r="P1562" t="s">
        <v>8283</v>
      </c>
      <c r="Q1562" s="6">
        <f>E1562/D1562</f>
        <v>3.5714285714285713E-3</v>
      </c>
      <c r="R1562" s="7">
        <f>IFERROR(E1562/N1562,"N/A")</f>
        <v>31.25</v>
      </c>
      <c r="S1562" t="str">
        <f>LEFT(P1562,SEARCH("/",P1562,1)-1)</f>
        <v>games</v>
      </c>
      <c r="T1562" t="str">
        <f>RIGHT(P1562,(LEN(P1562)-SEARCH("/",P1562)))</f>
        <v>mobile games</v>
      </c>
      <c r="Y1562">
        <f t="shared" si="52"/>
        <v>6</v>
      </c>
      <c r="Z1562">
        <f t="shared" si="53"/>
        <v>18</v>
      </c>
    </row>
    <row r="1563" spans="1:26" ht="43.2" x14ac:dyDescent="0.3">
      <c r="A1563">
        <v>683</v>
      </c>
      <c r="B1563" s="3" t="s">
        <v>684</v>
      </c>
      <c r="C1563" s="3" t="s">
        <v>4793</v>
      </c>
      <c r="D1563">
        <v>35000</v>
      </c>
      <c r="E1563">
        <v>298</v>
      </c>
      <c r="F1563" t="s">
        <v>8221</v>
      </c>
      <c r="G1563" t="s">
        <v>8224</v>
      </c>
      <c r="H1563" t="s">
        <v>8246</v>
      </c>
      <c r="I1563">
        <v>1477949764</v>
      </c>
      <c r="J1563" s="11">
        <f>(((I1563/60)/60)/24)+DATE(1970,1,1)+(-8/24)</f>
        <v>42674.566712962966</v>
      </c>
      <c r="K1563">
        <v>1474493764</v>
      </c>
      <c r="L1563" s="11">
        <f>(((K1563/60)/60)/24)+DATE(1970,1,1)+(-8/24)</f>
        <v>42634.566712962966</v>
      </c>
      <c r="M1563" t="b">
        <v>0</v>
      </c>
      <c r="N1563">
        <v>3</v>
      </c>
      <c r="O1563" t="b">
        <v>0</v>
      </c>
      <c r="P1563" t="s">
        <v>8273</v>
      </c>
      <c r="Q1563" s="6">
        <f>E1563/D1563</f>
        <v>8.5142857142857138E-3</v>
      </c>
      <c r="R1563" s="7">
        <f>IFERROR(E1563/N1563,"N/A")</f>
        <v>99.333333333333329</v>
      </c>
      <c r="S1563" t="str">
        <f>LEFT(P1563,SEARCH("/",P1563,1)-1)</f>
        <v>technology</v>
      </c>
      <c r="T1563" t="str">
        <f>RIGHT(P1563,(LEN(P1563)-SEARCH("/",P1563)))</f>
        <v>wearables</v>
      </c>
      <c r="Y1563">
        <f t="shared" si="52"/>
        <v>11</v>
      </c>
      <c r="Z1563">
        <f t="shared" si="53"/>
        <v>20</v>
      </c>
    </row>
    <row r="1564" spans="1:26" ht="28.8" x14ac:dyDescent="0.3">
      <c r="A1564">
        <v>963</v>
      </c>
      <c r="B1564" s="3" t="s">
        <v>964</v>
      </c>
      <c r="C1564" s="3" t="s">
        <v>5073</v>
      </c>
      <c r="D1564">
        <v>35000</v>
      </c>
      <c r="E1564">
        <v>377</v>
      </c>
      <c r="F1564" t="s">
        <v>8221</v>
      </c>
      <c r="G1564" t="s">
        <v>8224</v>
      </c>
      <c r="H1564" t="s">
        <v>8246</v>
      </c>
      <c r="I1564">
        <v>1476717319</v>
      </c>
      <c r="J1564" s="11">
        <f>(((I1564/60)/60)/24)+DATE(1970,1,1)+(-8/24)</f>
        <v>42660.302303240744</v>
      </c>
      <c r="K1564">
        <v>1473693319</v>
      </c>
      <c r="L1564" s="11">
        <f>(((K1564/60)/60)/24)+DATE(1970,1,1)+(-8/24)</f>
        <v>42625.302303240744</v>
      </c>
      <c r="M1564" t="b">
        <v>0</v>
      </c>
      <c r="N1564">
        <v>9</v>
      </c>
      <c r="O1564" t="b">
        <v>0</v>
      </c>
      <c r="P1564" t="s">
        <v>8273</v>
      </c>
      <c r="Q1564" s="6">
        <f>E1564/D1564</f>
        <v>1.0771428571428571E-2</v>
      </c>
      <c r="R1564" s="7">
        <f>IFERROR(E1564/N1564,"N/A")</f>
        <v>41.888888888888886</v>
      </c>
      <c r="S1564" t="str">
        <f>LEFT(P1564,SEARCH("/",P1564,1)-1)</f>
        <v>technology</v>
      </c>
      <c r="T1564" t="str">
        <f>RIGHT(P1564,(LEN(P1564)-SEARCH("/",P1564)))</f>
        <v>wearables</v>
      </c>
      <c r="Y1564">
        <f t="shared" si="52"/>
        <v>11</v>
      </c>
      <c r="Z1564">
        <f t="shared" si="53"/>
        <v>20</v>
      </c>
    </row>
    <row r="1565" spans="1:26" ht="57.6" x14ac:dyDescent="0.3">
      <c r="A1565">
        <v>1127</v>
      </c>
      <c r="B1565" s="3" t="s">
        <v>1128</v>
      </c>
      <c r="C1565" s="3" t="s">
        <v>5237</v>
      </c>
      <c r="D1565">
        <v>35000</v>
      </c>
      <c r="E1565">
        <v>585</v>
      </c>
      <c r="F1565" t="s">
        <v>8221</v>
      </c>
      <c r="G1565" t="s">
        <v>8224</v>
      </c>
      <c r="H1565" t="s">
        <v>8246</v>
      </c>
      <c r="I1565">
        <v>1416000600</v>
      </c>
      <c r="J1565" s="11">
        <f>(((I1565/60)/60)/24)+DATE(1970,1,1)+(-8/24)</f>
        <v>41957.562499999993</v>
      </c>
      <c r="K1565">
        <v>1413318600</v>
      </c>
      <c r="L1565" s="11">
        <f>(((K1565/60)/60)/24)+DATE(1970,1,1)+(-8/24)</f>
        <v>41926.520833333328</v>
      </c>
      <c r="M1565" t="b">
        <v>0</v>
      </c>
      <c r="N1565">
        <v>23</v>
      </c>
      <c r="O1565" t="b">
        <v>0</v>
      </c>
      <c r="P1565" t="s">
        <v>8283</v>
      </c>
      <c r="Q1565" s="6">
        <f>E1565/D1565</f>
        <v>1.6714285714285713E-2</v>
      </c>
      <c r="R1565" s="7">
        <f>IFERROR(E1565/N1565,"N/A")</f>
        <v>25.434782608695652</v>
      </c>
      <c r="S1565" t="str">
        <f>LEFT(P1565,SEARCH("/",P1565,1)-1)</f>
        <v>games</v>
      </c>
      <c r="T1565" t="str">
        <f>RIGHT(P1565,(LEN(P1565)-SEARCH("/",P1565)))</f>
        <v>mobile games</v>
      </c>
      <c r="Y1565">
        <f t="shared" si="52"/>
        <v>6</v>
      </c>
      <c r="Z1565">
        <f t="shared" si="53"/>
        <v>18</v>
      </c>
    </row>
    <row r="1566" spans="1:26" ht="43.2" x14ac:dyDescent="0.3">
      <c r="A1566">
        <v>1909</v>
      </c>
      <c r="B1566" s="3" t="s">
        <v>1910</v>
      </c>
      <c r="C1566" s="3" t="s">
        <v>6019</v>
      </c>
      <c r="D1566">
        <v>35000</v>
      </c>
      <c r="E1566">
        <v>4939</v>
      </c>
      <c r="F1566" t="s">
        <v>8221</v>
      </c>
      <c r="G1566" t="s">
        <v>8224</v>
      </c>
      <c r="H1566" t="s">
        <v>8246</v>
      </c>
      <c r="I1566">
        <v>1414059479</v>
      </c>
      <c r="J1566" s="11">
        <f>(((I1566/60)/60)/24)+DATE(1970,1,1)+(-8/24)</f>
        <v>41935.095821759256</v>
      </c>
      <c r="K1566">
        <v>1411467479</v>
      </c>
      <c r="L1566" s="11">
        <f>(((K1566/60)/60)/24)+DATE(1970,1,1)+(-8/24)</f>
        <v>41905.095821759256</v>
      </c>
      <c r="M1566" t="b">
        <v>0</v>
      </c>
      <c r="N1566">
        <v>38</v>
      </c>
      <c r="O1566" t="b">
        <v>0</v>
      </c>
      <c r="P1566" t="s">
        <v>8294</v>
      </c>
      <c r="Q1566" s="6">
        <f>E1566/D1566</f>
        <v>0.14111428571428572</v>
      </c>
      <c r="R1566" s="7">
        <f>IFERROR(E1566/N1566,"N/A")</f>
        <v>129.97368421052633</v>
      </c>
      <c r="S1566" t="str">
        <f>LEFT(P1566,SEARCH("/",P1566,1)-1)</f>
        <v>technology</v>
      </c>
      <c r="T1566" t="str">
        <f>RIGHT(P1566,(LEN(P1566)-SEARCH("/",P1566)))</f>
        <v>gadgets</v>
      </c>
      <c r="Y1566">
        <f t="shared" si="52"/>
        <v>11</v>
      </c>
      <c r="Z1566">
        <f t="shared" si="53"/>
        <v>18</v>
      </c>
    </row>
    <row r="1567" spans="1:26" ht="57.6" x14ac:dyDescent="0.3">
      <c r="A1567">
        <v>1782</v>
      </c>
      <c r="B1567" s="3" t="s">
        <v>1783</v>
      </c>
      <c r="C1567" s="3" t="s">
        <v>5892</v>
      </c>
      <c r="D1567">
        <v>35000</v>
      </c>
      <c r="E1567">
        <v>5422</v>
      </c>
      <c r="F1567" t="s">
        <v>8221</v>
      </c>
      <c r="G1567" t="s">
        <v>8224</v>
      </c>
      <c r="H1567" t="s">
        <v>8246</v>
      </c>
      <c r="I1567">
        <v>1456062489</v>
      </c>
      <c r="J1567" s="11">
        <f>(((I1567/60)/60)/24)+DATE(1970,1,1)+(-8/24)</f>
        <v>42421.241770833331</v>
      </c>
      <c r="K1567">
        <v>1453211289</v>
      </c>
      <c r="L1567" s="11">
        <f>(((K1567/60)/60)/24)+DATE(1970,1,1)+(-8/24)</f>
        <v>42388.241770833331</v>
      </c>
      <c r="M1567" t="b">
        <v>1</v>
      </c>
      <c r="N1567">
        <v>76</v>
      </c>
      <c r="O1567" t="b">
        <v>0</v>
      </c>
      <c r="P1567" t="s">
        <v>8285</v>
      </c>
      <c r="Q1567" s="6">
        <f>E1567/D1567</f>
        <v>0.15491428571428573</v>
      </c>
      <c r="R1567" s="7">
        <f>IFERROR(E1567/N1567,"N/A")</f>
        <v>71.34210526315789</v>
      </c>
      <c r="S1567" t="str">
        <f>LEFT(P1567,SEARCH("/",P1567,1)-1)</f>
        <v>photography</v>
      </c>
      <c r="T1567" t="str">
        <f>RIGHT(P1567,(LEN(P1567)-SEARCH("/",P1567)))</f>
        <v>photobooks</v>
      </c>
      <c r="Y1567">
        <f t="shared" si="52"/>
        <v>12</v>
      </c>
      <c r="Z1567">
        <f t="shared" si="53"/>
        <v>22</v>
      </c>
    </row>
    <row r="1568" spans="1:26" ht="43.2" x14ac:dyDescent="0.3">
      <c r="A1568">
        <v>2596</v>
      </c>
      <c r="B1568" s="3" t="s">
        <v>2596</v>
      </c>
      <c r="C1568" s="3" t="s">
        <v>6706</v>
      </c>
      <c r="D1568">
        <v>35000</v>
      </c>
      <c r="E1568">
        <v>8256</v>
      </c>
      <c r="F1568" t="s">
        <v>8221</v>
      </c>
      <c r="G1568" t="s">
        <v>8229</v>
      </c>
      <c r="H1568" t="s">
        <v>8251</v>
      </c>
      <c r="I1568">
        <v>1407427009</v>
      </c>
      <c r="J1568" s="11">
        <f>(((I1568/60)/60)/24)+DATE(1970,1,1)+(-8/24)</f>
        <v>41858.33112268518</v>
      </c>
      <c r="K1568">
        <v>1404835009</v>
      </c>
      <c r="L1568" s="11">
        <f>(((K1568/60)/60)/24)+DATE(1970,1,1)+(-8/24)</f>
        <v>41828.33112268518</v>
      </c>
      <c r="M1568" t="b">
        <v>0</v>
      </c>
      <c r="N1568">
        <v>27</v>
      </c>
      <c r="O1568" t="b">
        <v>0</v>
      </c>
      <c r="P1568" t="s">
        <v>8284</v>
      </c>
      <c r="Q1568" s="6">
        <f>E1568/D1568</f>
        <v>0.23588571428571428</v>
      </c>
      <c r="R1568" s="7">
        <f>IFERROR(E1568/N1568,"N/A")</f>
        <v>305.77777777777777</v>
      </c>
      <c r="S1568" t="str">
        <f>LEFT(P1568,SEARCH("/",P1568,1)-1)</f>
        <v>food</v>
      </c>
      <c r="T1568" t="str">
        <f>RIGHT(P1568,(LEN(P1568)-SEARCH("/",P1568)))</f>
        <v>food trucks</v>
      </c>
      <c r="Y1568">
        <f t="shared" si="52"/>
        <v>5</v>
      </c>
      <c r="Z1568">
        <f t="shared" si="53"/>
        <v>16</v>
      </c>
    </row>
    <row r="1569" spans="1:26" ht="57.6" x14ac:dyDescent="0.3">
      <c r="A1569">
        <v>2674</v>
      </c>
      <c r="B1569" s="3" t="s">
        <v>2674</v>
      </c>
      <c r="C1569" s="3" t="s">
        <v>6784</v>
      </c>
      <c r="D1569">
        <v>35000</v>
      </c>
      <c r="E1569">
        <v>21994</v>
      </c>
      <c r="F1569" t="s">
        <v>8221</v>
      </c>
      <c r="G1569" t="s">
        <v>8224</v>
      </c>
      <c r="H1569" t="s">
        <v>8246</v>
      </c>
      <c r="I1569">
        <v>1467694740</v>
      </c>
      <c r="J1569" s="11">
        <f>(((I1569/60)/60)/24)+DATE(1970,1,1)+(-8/24)</f>
        <v>42555.874305555553</v>
      </c>
      <c r="K1569">
        <v>1465398670</v>
      </c>
      <c r="L1569" s="11">
        <f>(((K1569/60)/60)/24)+DATE(1970,1,1)+(-8/24)</f>
        <v>42529.299421296295</v>
      </c>
      <c r="M1569" t="b">
        <v>1</v>
      </c>
      <c r="N1569">
        <v>171</v>
      </c>
      <c r="O1569" t="b">
        <v>0</v>
      </c>
      <c r="P1569" t="s">
        <v>8302</v>
      </c>
      <c r="Q1569" s="6">
        <f>E1569/D1569</f>
        <v>0.62839999999999996</v>
      </c>
      <c r="R1569" s="7">
        <f>IFERROR(E1569/N1569,"N/A")</f>
        <v>128.61988304093566</v>
      </c>
      <c r="S1569" t="str">
        <f>LEFT(P1569,SEARCH("/",P1569,1)-1)</f>
        <v>technology</v>
      </c>
      <c r="T1569" t="str">
        <f>RIGHT(P1569,(LEN(P1569)-SEARCH("/",P1569)))</f>
        <v>makerspaces</v>
      </c>
      <c r="Y1569">
        <f t="shared" si="52"/>
        <v>11</v>
      </c>
      <c r="Z1569">
        <f t="shared" si="53"/>
        <v>22</v>
      </c>
    </row>
    <row r="1570" spans="1:26" ht="57.6" x14ac:dyDescent="0.3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 s="11">
        <f>(((I1570/60)/60)/24)+DATE(1970,1,1)+(-8/24)</f>
        <v>40761.277037037034</v>
      </c>
      <c r="K1570">
        <v>1310049536</v>
      </c>
      <c r="L1570" s="11">
        <f>(((K1570/60)/60)/24)+DATE(1970,1,1)+(-8/24)</f>
        <v>40731.277037037034</v>
      </c>
      <c r="M1570" t="b">
        <v>0</v>
      </c>
      <c r="N1570">
        <v>3</v>
      </c>
      <c r="O1570" t="b">
        <v>0</v>
      </c>
      <c r="P1570" t="s">
        <v>8286</v>
      </c>
      <c r="Q1570" s="6">
        <f>E1570/D1570</f>
        <v>0.17799999999999999</v>
      </c>
      <c r="R1570" s="7">
        <f>IFERROR(E1570/N1570,"N/A")</f>
        <v>59.333333333333336</v>
      </c>
      <c r="S1570" t="str">
        <f>LEFT(P1570,SEARCH("/",P1570,1)-1)</f>
        <v>music</v>
      </c>
      <c r="T1570" t="str">
        <f>RIGHT(P1570,(LEN(P1570)-SEARCH("/",P1570)))</f>
        <v>world music</v>
      </c>
      <c r="Y1570">
        <f t="shared" si="52"/>
        <v>6</v>
      </c>
      <c r="Z1570">
        <f t="shared" si="53"/>
        <v>17</v>
      </c>
    </row>
    <row r="1571" spans="1:26" ht="43.2" x14ac:dyDescent="0.3">
      <c r="A1571">
        <v>979</v>
      </c>
      <c r="B1571" s="3" t="s">
        <v>980</v>
      </c>
      <c r="C1571" s="3" t="s">
        <v>5089</v>
      </c>
      <c r="D1571">
        <v>35000</v>
      </c>
      <c r="E1571">
        <v>28986.16</v>
      </c>
      <c r="F1571" t="s">
        <v>8221</v>
      </c>
      <c r="G1571" t="s">
        <v>8224</v>
      </c>
      <c r="H1571" t="s">
        <v>8246</v>
      </c>
      <c r="I1571">
        <v>1466449140</v>
      </c>
      <c r="J1571" s="11">
        <f>(((I1571/60)/60)/24)+DATE(1970,1,1)+(-8/24)</f>
        <v>42541.457638888889</v>
      </c>
      <c r="K1571">
        <v>1463392828</v>
      </c>
      <c r="L1571" s="11">
        <f>(((K1571/60)/60)/24)+DATE(1970,1,1)+(-8/24)</f>
        <v>42506.083657407398</v>
      </c>
      <c r="M1571" t="b">
        <v>0</v>
      </c>
      <c r="N1571">
        <v>96</v>
      </c>
      <c r="O1571" t="b">
        <v>0</v>
      </c>
      <c r="P1571" t="s">
        <v>8273</v>
      </c>
      <c r="Q1571" s="6">
        <f>E1571/D1571</f>
        <v>0.82817600000000002</v>
      </c>
      <c r="R1571" s="7">
        <f>IFERROR(E1571/N1571,"N/A")</f>
        <v>301.93916666666667</v>
      </c>
      <c r="S1571" t="str">
        <f>LEFT(P1571,SEARCH("/",P1571,1)-1)</f>
        <v>technology</v>
      </c>
      <c r="T1571" t="str">
        <f>RIGHT(P1571,(LEN(P1571)-SEARCH("/",P1571)))</f>
        <v>wearables</v>
      </c>
      <c r="Y1571">
        <f t="shared" si="52"/>
        <v>11</v>
      </c>
      <c r="Z1571">
        <f t="shared" si="53"/>
        <v>20</v>
      </c>
    </row>
    <row r="1572" spans="1:26" ht="43.2" x14ac:dyDescent="0.3">
      <c r="A1572">
        <v>2144</v>
      </c>
      <c r="B1572" s="3" t="s">
        <v>2145</v>
      </c>
      <c r="C1572" s="3" t="s">
        <v>6254</v>
      </c>
      <c r="D1572">
        <v>35500</v>
      </c>
      <c r="E1572">
        <v>607</v>
      </c>
      <c r="F1572" t="s">
        <v>8221</v>
      </c>
      <c r="G1572" t="s">
        <v>8224</v>
      </c>
      <c r="H1572" t="s">
        <v>8246</v>
      </c>
      <c r="I1572">
        <v>1379164040</v>
      </c>
      <c r="J1572" s="11">
        <f>(((I1572/60)/60)/24)+DATE(1970,1,1)+(-8/24)</f>
        <v>41531.213425925926</v>
      </c>
      <c r="K1572">
        <v>1376399240</v>
      </c>
      <c r="L1572" s="11">
        <f>(((K1572/60)/60)/24)+DATE(1970,1,1)+(-8/24)</f>
        <v>41499.213425925926</v>
      </c>
      <c r="M1572" t="b">
        <v>0</v>
      </c>
      <c r="N1572">
        <v>24</v>
      </c>
      <c r="O1572" t="b">
        <v>0</v>
      </c>
      <c r="P1572" t="s">
        <v>8282</v>
      </c>
      <c r="Q1572" s="6">
        <f>E1572/D1572</f>
        <v>1.7098591549295775E-2</v>
      </c>
      <c r="R1572" s="7">
        <f>IFERROR(E1572/N1572,"N/A")</f>
        <v>25.291666666666668</v>
      </c>
      <c r="S1572" t="str">
        <f>LEFT(P1572,SEARCH("/",P1572,1)-1)</f>
        <v>games</v>
      </c>
      <c r="T1572" t="str">
        <f>RIGHT(P1572,(LEN(P1572)-SEARCH("/",P1572)))</f>
        <v>video games</v>
      </c>
      <c r="Y1572">
        <f t="shared" si="52"/>
        <v>6</v>
      </c>
      <c r="Z1572">
        <f t="shared" si="53"/>
        <v>17</v>
      </c>
    </row>
    <row r="1573" spans="1:26" ht="43.2" x14ac:dyDescent="0.3">
      <c r="A1573">
        <v>485</v>
      </c>
      <c r="B1573" s="3" t="s">
        <v>486</v>
      </c>
      <c r="C1573" s="3" t="s">
        <v>4595</v>
      </c>
      <c r="D1573">
        <v>37956</v>
      </c>
      <c r="E1573">
        <v>8315.01</v>
      </c>
      <c r="F1573" t="s">
        <v>8221</v>
      </c>
      <c r="G1573" t="s">
        <v>8225</v>
      </c>
      <c r="H1573" t="s">
        <v>8247</v>
      </c>
      <c r="I1573">
        <v>1368792499</v>
      </c>
      <c r="J1573" s="11">
        <f>(((I1573/60)/60)/24)+DATE(1970,1,1)+(-8/24)</f>
        <v>41411.172442129624</v>
      </c>
      <c r="K1573">
        <v>1366200499</v>
      </c>
      <c r="L1573" s="11">
        <f>(((K1573/60)/60)/24)+DATE(1970,1,1)+(-8/24)</f>
        <v>41381.172442129624</v>
      </c>
      <c r="M1573" t="b">
        <v>0</v>
      </c>
      <c r="N1573">
        <v>125</v>
      </c>
      <c r="O1573" t="b">
        <v>0</v>
      </c>
      <c r="P1573" t="s">
        <v>8270</v>
      </c>
      <c r="Q1573" s="6">
        <f>E1573/D1573</f>
        <v>0.21906971229845085</v>
      </c>
      <c r="R1573" s="7">
        <f>IFERROR(E1573/N1573,"N/A")</f>
        <v>66.520080000000007</v>
      </c>
      <c r="S1573" t="str">
        <f>LEFT(P1573,SEARCH("/",P1573,1)-1)</f>
        <v>film &amp; video</v>
      </c>
      <c r="T1573" t="str">
        <f>RIGHT(P1573,(LEN(P1573)-SEARCH("/",P1573)))</f>
        <v>animation</v>
      </c>
      <c r="Y1573">
        <f t="shared" si="52"/>
        <v>13</v>
      </c>
      <c r="Z1573">
        <f t="shared" si="53"/>
        <v>22</v>
      </c>
    </row>
    <row r="1574" spans="1:26" ht="43.2" x14ac:dyDescent="0.3">
      <c r="A1574">
        <v>771</v>
      </c>
      <c r="B1574" s="3" t="s">
        <v>772</v>
      </c>
      <c r="C1574" s="3" t="s">
        <v>4881</v>
      </c>
      <c r="D1574">
        <v>38000</v>
      </c>
      <c r="E1574">
        <v>10</v>
      </c>
      <c r="F1574" t="s">
        <v>8221</v>
      </c>
      <c r="G1574" t="s">
        <v>8224</v>
      </c>
      <c r="H1574" t="s">
        <v>8246</v>
      </c>
      <c r="I1574">
        <v>1454183202</v>
      </c>
      <c r="J1574" s="11">
        <f>(((I1574/60)/60)/24)+DATE(1970,1,1)+(-8/24)</f>
        <v>42399.490763888891</v>
      </c>
      <c r="K1574">
        <v>1449863202</v>
      </c>
      <c r="L1574" s="11">
        <f>(((K1574/60)/60)/24)+DATE(1970,1,1)+(-8/24)</f>
        <v>42349.490763888891</v>
      </c>
      <c r="M1574" t="b">
        <v>0</v>
      </c>
      <c r="N1574">
        <v>1</v>
      </c>
      <c r="O1574" t="b">
        <v>0</v>
      </c>
      <c r="P1574" t="s">
        <v>8275</v>
      </c>
      <c r="Q1574" s="6">
        <f>E1574/D1574</f>
        <v>2.631578947368421E-4</v>
      </c>
      <c r="R1574" s="7">
        <f>IFERROR(E1574/N1574,"N/A")</f>
        <v>10</v>
      </c>
      <c r="S1574" t="str">
        <f>LEFT(P1574,SEARCH("/",P1574,1)-1)</f>
        <v>publishing</v>
      </c>
      <c r="T1574" t="str">
        <f>RIGHT(P1574,(LEN(P1574)-SEARCH("/",P1574)))</f>
        <v>fiction</v>
      </c>
      <c r="Y1574">
        <f t="shared" si="52"/>
        <v>11</v>
      </c>
      <c r="Z1574">
        <f t="shared" si="53"/>
        <v>18</v>
      </c>
    </row>
    <row r="1575" spans="1:26" ht="57.6" x14ac:dyDescent="0.3">
      <c r="A1575">
        <v>2857</v>
      </c>
      <c r="B1575" s="3" t="s">
        <v>2857</v>
      </c>
      <c r="C1575" s="3" t="s">
        <v>6967</v>
      </c>
      <c r="D1575">
        <v>38000</v>
      </c>
      <c r="E1575">
        <v>7500</v>
      </c>
      <c r="F1575" t="s">
        <v>8221</v>
      </c>
      <c r="G1575" t="s">
        <v>8238</v>
      </c>
      <c r="H1575" t="s">
        <v>8256</v>
      </c>
      <c r="I1575">
        <v>1487613600</v>
      </c>
      <c r="J1575" s="11">
        <f>(((I1575/60)/60)/24)+DATE(1970,1,1)+(-8/24)</f>
        <v>42786.416666666664</v>
      </c>
      <c r="K1575">
        <v>1482444295</v>
      </c>
      <c r="L1575" s="11">
        <f>(((K1575/60)/60)/24)+DATE(1970,1,1)+(-8/24)</f>
        <v>42726.586747685178</v>
      </c>
      <c r="M1575" t="b">
        <v>0</v>
      </c>
      <c r="N1575">
        <v>15</v>
      </c>
      <c r="O1575" t="b">
        <v>0</v>
      </c>
      <c r="P1575" t="s">
        <v>8271</v>
      </c>
      <c r="Q1575" s="6">
        <f>E1575/D1575</f>
        <v>0.19736842105263158</v>
      </c>
      <c r="R1575" s="7">
        <f>IFERROR(E1575/N1575,"N/A")</f>
        <v>500</v>
      </c>
      <c r="S1575" t="str">
        <f>LEFT(P1575,SEARCH("/",P1575,1)-1)</f>
        <v>theater</v>
      </c>
      <c r="T1575" t="str">
        <f>RIGHT(P1575,(LEN(P1575)-SEARCH("/",P1575)))</f>
        <v>plays</v>
      </c>
      <c r="Y1575">
        <f t="shared" si="52"/>
        <v>8</v>
      </c>
      <c r="Z1575">
        <f t="shared" si="53"/>
        <v>13</v>
      </c>
    </row>
    <row r="1576" spans="1:26" ht="43.2" x14ac:dyDescent="0.3">
      <c r="A1576">
        <v>2670</v>
      </c>
      <c r="B1576" s="3" t="s">
        <v>2670</v>
      </c>
      <c r="C1576" s="3" t="s">
        <v>6780</v>
      </c>
      <c r="D1576">
        <v>38888</v>
      </c>
      <c r="E1576">
        <v>2495</v>
      </c>
      <c r="F1576" t="s">
        <v>8221</v>
      </c>
      <c r="G1576" t="s">
        <v>8226</v>
      </c>
      <c r="H1576" t="s">
        <v>8248</v>
      </c>
      <c r="I1576">
        <v>1406593780</v>
      </c>
      <c r="J1576" s="11">
        <f>(((I1576/60)/60)/24)+DATE(1970,1,1)+(-8/24)</f>
        <v>41848.687268518515</v>
      </c>
      <c r="K1576">
        <v>1404174580</v>
      </c>
      <c r="L1576" s="11">
        <f>(((K1576/60)/60)/24)+DATE(1970,1,1)+(-8/24)</f>
        <v>41820.687268518515</v>
      </c>
      <c r="M1576" t="b">
        <v>1</v>
      </c>
      <c r="N1576">
        <v>60</v>
      </c>
      <c r="O1576" t="b">
        <v>0</v>
      </c>
      <c r="P1576" t="s">
        <v>8302</v>
      </c>
      <c r="Q1576" s="6">
        <f>E1576/D1576</f>
        <v>6.4158609339642042E-2</v>
      </c>
      <c r="R1576" s="7">
        <f>IFERROR(E1576/N1576,"N/A")</f>
        <v>41.583333333333336</v>
      </c>
      <c r="S1576" t="str">
        <f>LEFT(P1576,SEARCH("/",P1576,1)-1)</f>
        <v>technology</v>
      </c>
      <c r="T1576" t="str">
        <f>RIGHT(P1576,(LEN(P1576)-SEARCH("/",P1576)))</f>
        <v>makerspaces</v>
      </c>
      <c r="Y1576">
        <f t="shared" si="52"/>
        <v>11</v>
      </c>
      <c r="Z1576">
        <f t="shared" si="53"/>
        <v>22</v>
      </c>
    </row>
    <row r="1577" spans="1:26" ht="43.2" x14ac:dyDescent="0.3">
      <c r="A1577">
        <v>459</v>
      </c>
      <c r="B1577" s="3" t="s">
        <v>460</v>
      </c>
      <c r="C1577" s="3" t="s">
        <v>4569</v>
      </c>
      <c r="D1577">
        <v>39000</v>
      </c>
      <c r="E1577">
        <v>25</v>
      </c>
      <c r="F1577" t="s">
        <v>8221</v>
      </c>
      <c r="G1577" t="s">
        <v>8224</v>
      </c>
      <c r="H1577" t="s">
        <v>8246</v>
      </c>
      <c r="I1577">
        <v>1321201327</v>
      </c>
      <c r="J1577" s="11">
        <f>(((I1577/60)/60)/24)+DATE(1970,1,1)+(-8/24)</f>
        <v>40860.348692129628</v>
      </c>
      <c r="K1577">
        <v>1316013727</v>
      </c>
      <c r="L1577" s="11">
        <f>(((K1577/60)/60)/24)+DATE(1970,1,1)+(-8/24)</f>
        <v>40800.307025462964</v>
      </c>
      <c r="M1577" t="b">
        <v>0</v>
      </c>
      <c r="N1577">
        <v>1</v>
      </c>
      <c r="O1577" t="b">
        <v>0</v>
      </c>
      <c r="P1577" t="s">
        <v>8270</v>
      </c>
      <c r="Q1577" s="6">
        <f>E1577/D1577</f>
        <v>6.4102564102564103E-4</v>
      </c>
      <c r="R1577" s="7">
        <f>IFERROR(E1577/N1577,"N/A")</f>
        <v>25</v>
      </c>
      <c r="S1577" t="str">
        <f>LEFT(P1577,SEARCH("/",P1577,1)-1)</f>
        <v>film &amp; video</v>
      </c>
      <c r="T1577" t="str">
        <f>RIGHT(P1577,(LEN(P1577)-SEARCH("/",P1577)))</f>
        <v>animation</v>
      </c>
      <c r="Y1577">
        <f t="shared" si="52"/>
        <v>13</v>
      </c>
      <c r="Z1577">
        <f t="shared" si="53"/>
        <v>22</v>
      </c>
    </row>
    <row r="1578" spans="1:26" ht="43.2" x14ac:dyDescent="0.3">
      <c r="A1578">
        <v>662</v>
      </c>
      <c r="B1578" s="3" t="s">
        <v>663</v>
      </c>
      <c r="C1578" s="3" t="s">
        <v>4772</v>
      </c>
      <c r="D1578">
        <v>39000</v>
      </c>
      <c r="E1578">
        <v>156</v>
      </c>
      <c r="F1578" t="s">
        <v>8221</v>
      </c>
      <c r="G1578" t="s">
        <v>8224</v>
      </c>
      <c r="H1578" t="s">
        <v>8246</v>
      </c>
      <c r="I1578">
        <v>1421404247</v>
      </c>
      <c r="J1578" s="11">
        <f>(((I1578/60)/60)/24)+DATE(1970,1,1)+(-8/24)</f>
        <v>42020.104710648149</v>
      </c>
      <c r="K1578">
        <v>1418812247</v>
      </c>
      <c r="L1578" s="11">
        <f>(((K1578/60)/60)/24)+DATE(1970,1,1)+(-8/24)</f>
        <v>41990.104710648149</v>
      </c>
      <c r="M1578" t="b">
        <v>0</v>
      </c>
      <c r="N1578">
        <v>4</v>
      </c>
      <c r="O1578" t="b">
        <v>0</v>
      </c>
      <c r="P1578" t="s">
        <v>8273</v>
      </c>
      <c r="Q1578" s="6">
        <f>E1578/D1578</f>
        <v>4.0000000000000001E-3</v>
      </c>
      <c r="R1578" s="7">
        <f>IFERROR(E1578/N1578,"N/A")</f>
        <v>39</v>
      </c>
      <c r="S1578" t="str">
        <f>LEFT(P1578,SEARCH("/",P1578,1)-1)</f>
        <v>technology</v>
      </c>
      <c r="T1578" t="str">
        <f>RIGHT(P1578,(LEN(P1578)-SEARCH("/",P1578)))</f>
        <v>wearables</v>
      </c>
      <c r="Y1578">
        <f t="shared" si="52"/>
        <v>11</v>
      </c>
      <c r="Z1578">
        <f t="shared" si="53"/>
        <v>20</v>
      </c>
    </row>
    <row r="1579" spans="1:26" ht="28.8" x14ac:dyDescent="0.3">
      <c r="A1579">
        <v>2763</v>
      </c>
      <c r="B1579" s="3" t="s">
        <v>2763</v>
      </c>
      <c r="C1579" s="3" t="s">
        <v>6873</v>
      </c>
      <c r="D1579">
        <v>39400</v>
      </c>
      <c r="E1579">
        <v>90</v>
      </c>
      <c r="F1579" t="s">
        <v>8221</v>
      </c>
      <c r="G1579" t="s">
        <v>8224</v>
      </c>
      <c r="H1579" t="s">
        <v>8246</v>
      </c>
      <c r="I1579">
        <v>1369403684</v>
      </c>
      <c r="J1579" s="11">
        <f>(((I1579/60)/60)/24)+DATE(1970,1,1)+(-8/24)</f>
        <v>41418.246342592589</v>
      </c>
      <c r="K1579">
        <v>1365515684</v>
      </c>
      <c r="L1579" s="11">
        <f>(((K1579/60)/60)/24)+DATE(1970,1,1)+(-8/24)</f>
        <v>41373.246342592589</v>
      </c>
      <c r="M1579" t="b">
        <v>0</v>
      </c>
      <c r="N1579">
        <v>3</v>
      </c>
      <c r="O1579" t="b">
        <v>0</v>
      </c>
      <c r="P1579" t="s">
        <v>8304</v>
      </c>
      <c r="Q1579" s="6">
        <f>E1579/D1579</f>
        <v>2.2842639593908631E-3</v>
      </c>
      <c r="R1579" s="7">
        <f>IFERROR(E1579/N1579,"N/A")</f>
        <v>30</v>
      </c>
      <c r="S1579" t="str">
        <f>LEFT(P1579,SEARCH("/",P1579,1)-1)</f>
        <v>publishing</v>
      </c>
      <c r="T1579" t="str">
        <f>RIGHT(P1579,(LEN(P1579)-SEARCH("/",P1579)))</f>
        <v>children's books</v>
      </c>
      <c r="Y1579">
        <f t="shared" si="52"/>
        <v>11</v>
      </c>
      <c r="Z1579">
        <f t="shared" si="53"/>
        <v>27</v>
      </c>
    </row>
    <row r="1580" spans="1:26" ht="43.2" x14ac:dyDescent="0.3">
      <c r="A1580">
        <v>1131</v>
      </c>
      <c r="B1580" s="3" t="s">
        <v>1132</v>
      </c>
      <c r="C1580" s="3" t="s">
        <v>5241</v>
      </c>
      <c r="D1580">
        <v>40000</v>
      </c>
      <c r="E1580">
        <v>0</v>
      </c>
      <c r="F1580" t="s">
        <v>8221</v>
      </c>
      <c r="G1580" t="s">
        <v>8226</v>
      </c>
      <c r="H1580" t="s">
        <v>8248</v>
      </c>
      <c r="I1580">
        <v>1450993668</v>
      </c>
      <c r="J1580" s="11">
        <f>(((I1580/60)/60)/24)+DATE(1970,1,1)+(-8/24)</f>
        <v>42362.574861111112</v>
      </c>
      <c r="K1580">
        <v>1448401668</v>
      </c>
      <c r="L1580" s="11">
        <f>(((K1580/60)/60)/24)+DATE(1970,1,1)+(-8/24)</f>
        <v>42332.574861111112</v>
      </c>
      <c r="M1580" t="b">
        <v>0</v>
      </c>
      <c r="N1580">
        <v>0</v>
      </c>
      <c r="O1580" t="b">
        <v>0</v>
      </c>
      <c r="P1580" t="s">
        <v>8283</v>
      </c>
      <c r="Q1580" s="6">
        <f>E1580/D1580</f>
        <v>0</v>
      </c>
      <c r="R1580" s="7" t="str">
        <f>IFERROR(E1580/N1580,"N/A")</f>
        <v>N/A</v>
      </c>
      <c r="S1580" t="str">
        <f>LEFT(P1580,SEARCH("/",P1580,1)-1)</f>
        <v>games</v>
      </c>
      <c r="T1580" t="str">
        <f>RIGHT(P1580,(LEN(P1580)-SEARCH("/",P1580)))</f>
        <v>mobile games</v>
      </c>
      <c r="Y1580">
        <f t="shared" si="52"/>
        <v>6</v>
      </c>
      <c r="Z1580">
        <f t="shared" si="53"/>
        <v>18</v>
      </c>
    </row>
    <row r="1581" spans="1:26" ht="43.2" x14ac:dyDescent="0.3">
      <c r="A1581">
        <v>1432</v>
      </c>
      <c r="B1581" s="3" t="s">
        <v>1433</v>
      </c>
      <c r="C1581" s="3" t="s">
        <v>5542</v>
      </c>
      <c r="D1581">
        <v>40000</v>
      </c>
      <c r="E1581">
        <v>0</v>
      </c>
      <c r="F1581" t="s">
        <v>8221</v>
      </c>
      <c r="G1581" t="s">
        <v>8224</v>
      </c>
      <c r="H1581" t="s">
        <v>8246</v>
      </c>
      <c r="I1581">
        <v>1437417828</v>
      </c>
      <c r="J1581" s="11">
        <f>(((I1581/60)/60)/24)+DATE(1970,1,1)+(-8/24)</f>
        <v>42205.447083333333</v>
      </c>
      <c r="K1581">
        <v>1434825828</v>
      </c>
      <c r="L1581" s="11">
        <f>(((K1581/60)/60)/24)+DATE(1970,1,1)+(-8/24)</f>
        <v>42175.447083333333</v>
      </c>
      <c r="M1581" t="b">
        <v>0</v>
      </c>
      <c r="N1581">
        <v>0</v>
      </c>
      <c r="O1581" t="b">
        <v>0</v>
      </c>
      <c r="P1581" t="s">
        <v>8287</v>
      </c>
      <c r="Q1581" s="6">
        <f>E1581/D1581</f>
        <v>0</v>
      </c>
      <c r="R1581" s="7" t="str">
        <f>IFERROR(E1581/N1581,"N/A")</f>
        <v>N/A</v>
      </c>
      <c r="S1581" t="str">
        <f>LEFT(P1581,SEARCH("/",P1581,1)-1)</f>
        <v>publishing</v>
      </c>
      <c r="T1581" t="str">
        <f>RIGHT(P1581,(LEN(P1581)-SEARCH("/",P1581)))</f>
        <v>translations</v>
      </c>
      <c r="Y1581">
        <f t="shared" si="52"/>
        <v>11</v>
      </c>
      <c r="Z1581">
        <f t="shared" si="53"/>
        <v>23</v>
      </c>
    </row>
    <row r="1582" spans="1:26" ht="43.2" x14ac:dyDescent="0.3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 s="11">
        <f>(((I1582/60)/60)/24)+DATE(1970,1,1)+(-8/24)</f>
        <v>42584.729166666664</v>
      </c>
      <c r="K1582">
        <v>1467325053</v>
      </c>
      <c r="L1582" s="11">
        <f>(((K1582/60)/60)/24)+DATE(1970,1,1)+(-8/24)</f>
        <v>42551.595520833333</v>
      </c>
      <c r="M1582" t="b">
        <v>0</v>
      </c>
      <c r="N1582">
        <v>59</v>
      </c>
      <c r="O1582" t="b">
        <v>0</v>
      </c>
      <c r="P1582" t="s">
        <v>8301</v>
      </c>
      <c r="Q1582" s="6">
        <f>E1582/D1582</f>
        <v>0.18737933333333334</v>
      </c>
      <c r="R1582" s="7">
        <f>IFERROR(E1582/N1582,"N/A")</f>
        <v>95.277627118644077</v>
      </c>
      <c r="S1582" t="str">
        <f>LEFT(P1582,SEARCH("/",P1582,1)-1)</f>
        <v>technology</v>
      </c>
      <c r="T1582" t="str">
        <f>RIGHT(P1582,(LEN(P1582)-SEARCH("/",P1582)))</f>
        <v>space exploration</v>
      </c>
      <c r="Y1582">
        <f t="shared" si="52"/>
        <v>11</v>
      </c>
      <c r="Z1582">
        <f t="shared" si="53"/>
        <v>28</v>
      </c>
    </row>
    <row r="1583" spans="1:26" ht="43.2" x14ac:dyDescent="0.3">
      <c r="A1583">
        <v>1115</v>
      </c>
      <c r="B1583" s="3" t="s">
        <v>1116</v>
      </c>
      <c r="C1583" s="3" t="s">
        <v>5225</v>
      </c>
      <c r="D1583">
        <v>40000</v>
      </c>
      <c r="E1583">
        <v>53</v>
      </c>
      <c r="F1583" t="s">
        <v>8221</v>
      </c>
      <c r="G1583" t="s">
        <v>8224</v>
      </c>
      <c r="H1583" t="s">
        <v>8246</v>
      </c>
      <c r="I1583">
        <v>1459352495</v>
      </c>
      <c r="J1583" s="11">
        <f>(((I1583/60)/60)/24)+DATE(1970,1,1)+(-8/24)</f>
        <v>42459.320543981477</v>
      </c>
      <c r="K1583">
        <v>1456764095</v>
      </c>
      <c r="L1583" s="11">
        <f>(((K1583/60)/60)/24)+DATE(1970,1,1)+(-8/24)</f>
        <v>42429.362210648142</v>
      </c>
      <c r="M1583" t="b">
        <v>0</v>
      </c>
      <c r="N1583">
        <v>4</v>
      </c>
      <c r="O1583" t="b">
        <v>0</v>
      </c>
      <c r="P1583" t="s">
        <v>8282</v>
      </c>
      <c r="Q1583" s="6">
        <f>E1583/D1583</f>
        <v>1.325E-3</v>
      </c>
      <c r="R1583" s="7">
        <f>IFERROR(E1583/N1583,"N/A")</f>
        <v>13.25</v>
      </c>
      <c r="S1583" t="str">
        <f>LEFT(P1583,SEARCH("/",P1583,1)-1)</f>
        <v>games</v>
      </c>
      <c r="T1583" t="str">
        <f>RIGHT(P1583,(LEN(P1583)-SEARCH("/",P1583)))</f>
        <v>video games</v>
      </c>
      <c r="Y1583">
        <f t="shared" si="52"/>
        <v>6</v>
      </c>
      <c r="Z1583">
        <f t="shared" si="53"/>
        <v>17</v>
      </c>
    </row>
    <row r="1584" spans="1:26" ht="57.6" x14ac:dyDescent="0.3">
      <c r="A1584">
        <v>2679</v>
      </c>
      <c r="B1584" s="3" t="s">
        <v>2679</v>
      </c>
      <c r="C1584" s="3" t="s">
        <v>6789</v>
      </c>
      <c r="D1584">
        <v>40000</v>
      </c>
      <c r="E1584">
        <v>132</v>
      </c>
      <c r="F1584" t="s">
        <v>8221</v>
      </c>
      <c r="G1584" t="s">
        <v>8224</v>
      </c>
      <c r="H1584" t="s">
        <v>8246</v>
      </c>
      <c r="I1584">
        <v>1425081694</v>
      </c>
      <c r="J1584" s="11">
        <f>(((I1584/60)/60)/24)+DATE(1970,1,1)+(-8/24)</f>
        <v>42062.667754629627</v>
      </c>
      <c r="K1584">
        <v>1422489694</v>
      </c>
      <c r="L1584" s="11">
        <f>(((K1584/60)/60)/24)+DATE(1970,1,1)+(-8/24)</f>
        <v>42032.667754629627</v>
      </c>
      <c r="M1584" t="b">
        <v>0</v>
      </c>
      <c r="N1584">
        <v>3</v>
      </c>
      <c r="O1584" t="b">
        <v>0</v>
      </c>
      <c r="P1584" t="s">
        <v>8302</v>
      </c>
      <c r="Q1584" s="6">
        <f>E1584/D1584</f>
        <v>3.3E-3</v>
      </c>
      <c r="R1584" s="7">
        <f>IFERROR(E1584/N1584,"N/A")</f>
        <v>44</v>
      </c>
      <c r="S1584" t="str">
        <f>LEFT(P1584,SEARCH("/",P1584,1)-1)</f>
        <v>technology</v>
      </c>
      <c r="T1584" t="str">
        <f>RIGHT(P1584,(LEN(P1584)-SEARCH("/",P1584)))</f>
        <v>makerspaces</v>
      </c>
      <c r="Y1584">
        <f t="shared" si="52"/>
        <v>11</v>
      </c>
      <c r="Z1584">
        <f t="shared" si="53"/>
        <v>22</v>
      </c>
    </row>
    <row r="1585" spans="1:26" ht="43.2" x14ac:dyDescent="0.3">
      <c r="A1585">
        <v>422</v>
      </c>
      <c r="B1585" s="3" t="s">
        <v>423</v>
      </c>
      <c r="C1585" s="3" t="s">
        <v>4532</v>
      </c>
      <c r="D1585">
        <v>40000</v>
      </c>
      <c r="E1585">
        <v>430</v>
      </c>
      <c r="F1585" t="s">
        <v>8221</v>
      </c>
      <c r="G1585" t="s">
        <v>8224</v>
      </c>
      <c r="H1585" t="s">
        <v>8246</v>
      </c>
      <c r="I1585">
        <v>1410416097</v>
      </c>
      <c r="J1585" s="11">
        <f>(((I1585/60)/60)/24)+DATE(1970,1,1)+(-8/24)</f>
        <v>41892.927048611105</v>
      </c>
      <c r="K1585">
        <v>1407824097</v>
      </c>
      <c r="L1585" s="11">
        <f>(((K1585/60)/60)/24)+DATE(1970,1,1)+(-8/24)</f>
        <v>41862.927048611105</v>
      </c>
      <c r="M1585" t="b">
        <v>0</v>
      </c>
      <c r="N1585">
        <v>12</v>
      </c>
      <c r="O1585" t="b">
        <v>0</v>
      </c>
      <c r="P1585" t="s">
        <v>8270</v>
      </c>
      <c r="Q1585" s="6">
        <f>E1585/D1585</f>
        <v>1.0749999999999999E-2</v>
      </c>
      <c r="R1585" s="7">
        <f>IFERROR(E1585/N1585,"N/A")</f>
        <v>35.833333333333336</v>
      </c>
      <c r="S1585" t="str">
        <f>LEFT(P1585,SEARCH("/",P1585,1)-1)</f>
        <v>film &amp; video</v>
      </c>
      <c r="T1585" t="str">
        <f>RIGHT(P1585,(LEN(P1585)-SEARCH("/",P1585)))</f>
        <v>animation</v>
      </c>
      <c r="Y1585">
        <f t="shared" si="52"/>
        <v>13</v>
      </c>
      <c r="Z1585">
        <f t="shared" si="53"/>
        <v>22</v>
      </c>
    </row>
    <row r="1586" spans="1:26" ht="57.6" x14ac:dyDescent="0.3">
      <c r="A1586">
        <v>3845</v>
      </c>
      <c r="B1586" s="3" t="s">
        <v>3842</v>
      </c>
      <c r="C1586" s="3" t="s">
        <v>7954</v>
      </c>
      <c r="D1586">
        <v>40000</v>
      </c>
      <c r="E1586">
        <v>842</v>
      </c>
      <c r="F1586" t="s">
        <v>8221</v>
      </c>
      <c r="G1586" t="s">
        <v>8224</v>
      </c>
      <c r="H1586" t="s">
        <v>8246</v>
      </c>
      <c r="I1586">
        <v>1443711774</v>
      </c>
      <c r="J1586" s="11">
        <f>(((I1586/60)/60)/24)+DATE(1970,1,1)+(-8/24)</f>
        <v>42278.293680555551</v>
      </c>
      <c r="K1586">
        <v>1441119774</v>
      </c>
      <c r="L1586" s="11">
        <f>(((K1586/60)/60)/24)+DATE(1970,1,1)+(-8/24)</f>
        <v>42248.293680555551</v>
      </c>
      <c r="M1586" t="b">
        <v>1</v>
      </c>
      <c r="N1586">
        <v>12</v>
      </c>
      <c r="O1586" t="b">
        <v>0</v>
      </c>
      <c r="P1586" t="s">
        <v>8271</v>
      </c>
      <c r="Q1586" s="6">
        <f>E1586/D1586</f>
        <v>2.1049999999999999E-2</v>
      </c>
      <c r="R1586" s="7">
        <f>IFERROR(E1586/N1586,"N/A")</f>
        <v>70.166666666666671</v>
      </c>
      <c r="S1586" t="str">
        <f>LEFT(P1586,SEARCH("/",P1586,1)-1)</f>
        <v>theater</v>
      </c>
      <c r="T1586" t="str">
        <f>RIGHT(P1586,(LEN(P1586)-SEARCH("/",P1586)))</f>
        <v>plays</v>
      </c>
      <c r="Y1586">
        <f t="shared" si="52"/>
        <v>8</v>
      </c>
      <c r="Z1586">
        <f t="shared" si="53"/>
        <v>13</v>
      </c>
    </row>
    <row r="1587" spans="1:26" ht="43.2" x14ac:dyDescent="0.3">
      <c r="A1587">
        <v>1769</v>
      </c>
      <c r="B1587" s="3" t="s">
        <v>1770</v>
      </c>
      <c r="C1587" s="3" t="s">
        <v>5879</v>
      </c>
      <c r="D1587">
        <v>40000</v>
      </c>
      <c r="E1587">
        <v>1081</v>
      </c>
      <c r="F1587" t="s">
        <v>8221</v>
      </c>
      <c r="G1587" t="s">
        <v>8224</v>
      </c>
      <c r="H1587" t="s">
        <v>8246</v>
      </c>
      <c r="I1587">
        <v>1421177959</v>
      </c>
      <c r="J1587" s="11">
        <f>(((I1587/60)/60)/24)+DATE(1970,1,1)+(-8/24)</f>
        <v>42017.485636574071</v>
      </c>
      <c r="K1587">
        <v>1418585959</v>
      </c>
      <c r="L1587" s="11">
        <f>(((K1587/60)/60)/24)+DATE(1970,1,1)+(-8/24)</f>
        <v>41987.485636574071</v>
      </c>
      <c r="M1587" t="b">
        <v>1</v>
      </c>
      <c r="N1587">
        <v>22</v>
      </c>
      <c r="O1587" t="b">
        <v>0</v>
      </c>
      <c r="P1587" t="s">
        <v>8285</v>
      </c>
      <c r="Q1587" s="6">
        <f>E1587/D1587</f>
        <v>2.7025E-2</v>
      </c>
      <c r="R1587" s="7">
        <f>IFERROR(E1587/N1587,"N/A")</f>
        <v>49.136363636363633</v>
      </c>
      <c r="S1587" t="str">
        <f>LEFT(P1587,SEARCH("/",P1587,1)-1)</f>
        <v>photography</v>
      </c>
      <c r="T1587" t="str">
        <f>RIGHT(P1587,(LEN(P1587)-SEARCH("/",P1587)))</f>
        <v>photobooks</v>
      </c>
      <c r="Y1587">
        <f t="shared" si="52"/>
        <v>12</v>
      </c>
      <c r="Z1587">
        <f t="shared" si="53"/>
        <v>22</v>
      </c>
    </row>
    <row r="1588" spans="1:26" x14ac:dyDescent="0.3">
      <c r="A1588">
        <v>185</v>
      </c>
      <c r="B1588" s="3" t="s">
        <v>187</v>
      </c>
      <c r="C1588" s="3" t="s">
        <v>4295</v>
      </c>
      <c r="D1588">
        <v>40000</v>
      </c>
      <c r="E1588">
        <v>2200</v>
      </c>
      <c r="F1588" t="s">
        <v>8221</v>
      </c>
      <c r="G1588" t="s">
        <v>8234</v>
      </c>
      <c r="H1588" t="s">
        <v>8254</v>
      </c>
      <c r="I1588">
        <v>1471557139</v>
      </c>
      <c r="J1588" s="11">
        <f>(((I1588/60)/60)/24)+DATE(1970,1,1)+(-8/24)</f>
        <v>42600.577997685185</v>
      </c>
      <c r="K1588">
        <v>1468965139</v>
      </c>
      <c r="L1588" s="11">
        <f>(((K1588/60)/60)/24)+DATE(1970,1,1)+(-8/24)</f>
        <v>42570.577997685185</v>
      </c>
      <c r="M1588" t="b">
        <v>0</v>
      </c>
      <c r="N1588">
        <v>10</v>
      </c>
      <c r="O1588" t="b">
        <v>0</v>
      </c>
      <c r="P1588" t="s">
        <v>8268</v>
      </c>
      <c r="Q1588" s="6">
        <f>E1588/D1588</f>
        <v>5.5E-2</v>
      </c>
      <c r="R1588" s="7">
        <f>IFERROR(E1588/N1588,"N/A")</f>
        <v>220</v>
      </c>
      <c r="S1588" t="str">
        <f>LEFT(P1588,SEARCH("/",P1588,1)-1)</f>
        <v>film &amp; video</v>
      </c>
      <c r="T1588" t="str">
        <f>RIGHT(P1588,(LEN(P1588)-SEARCH("/",P1588)))</f>
        <v>drama</v>
      </c>
      <c r="Y1588">
        <f t="shared" si="52"/>
        <v>13</v>
      </c>
      <c r="Z1588">
        <f t="shared" si="53"/>
        <v>18</v>
      </c>
    </row>
    <row r="1589" spans="1:26" ht="43.2" x14ac:dyDescent="0.3">
      <c r="A1589">
        <v>480</v>
      </c>
      <c r="B1589" s="3" t="s">
        <v>481</v>
      </c>
      <c r="C1589" s="3" t="s">
        <v>4590</v>
      </c>
      <c r="D1589">
        <v>40000</v>
      </c>
      <c r="E1589">
        <v>7764</v>
      </c>
      <c r="F1589" t="s">
        <v>8221</v>
      </c>
      <c r="G1589" t="s">
        <v>8224</v>
      </c>
      <c r="H1589" t="s">
        <v>8246</v>
      </c>
      <c r="I1589">
        <v>1376049615</v>
      </c>
      <c r="J1589" s="11">
        <f>(((I1589/60)/60)/24)+DATE(1970,1,1)+(-8/24)</f>
        <v>41495.166840277772</v>
      </c>
      <c r="K1589">
        <v>1373457615</v>
      </c>
      <c r="L1589" s="11">
        <f>(((K1589/60)/60)/24)+DATE(1970,1,1)+(-8/24)</f>
        <v>41465.166840277772</v>
      </c>
      <c r="M1589" t="b">
        <v>0</v>
      </c>
      <c r="N1589">
        <v>140</v>
      </c>
      <c r="O1589" t="b">
        <v>0</v>
      </c>
      <c r="P1589" t="s">
        <v>8270</v>
      </c>
      <c r="Q1589" s="6">
        <f>E1589/D1589</f>
        <v>0.19409999999999999</v>
      </c>
      <c r="R1589" s="7">
        <f>IFERROR(E1589/N1589,"N/A")</f>
        <v>55.457142857142856</v>
      </c>
      <c r="S1589" t="str">
        <f>LEFT(P1589,SEARCH("/",P1589,1)-1)</f>
        <v>film &amp; video</v>
      </c>
      <c r="T1589" t="str">
        <f>RIGHT(P1589,(LEN(P1589)-SEARCH("/",P1589)))</f>
        <v>animation</v>
      </c>
      <c r="Y1589">
        <f t="shared" si="52"/>
        <v>13</v>
      </c>
      <c r="Z1589">
        <f t="shared" si="53"/>
        <v>22</v>
      </c>
    </row>
    <row r="1590" spans="1:26" ht="43.2" x14ac:dyDescent="0.3">
      <c r="A1590">
        <v>3107</v>
      </c>
      <c r="B1590" s="3" t="s">
        <v>3107</v>
      </c>
      <c r="C1590" s="3" t="s">
        <v>7217</v>
      </c>
      <c r="D1590">
        <v>40000</v>
      </c>
      <c r="E1590">
        <v>7905</v>
      </c>
      <c r="F1590" t="s">
        <v>8221</v>
      </c>
      <c r="G1590" t="s">
        <v>8224</v>
      </c>
      <c r="H1590" t="s">
        <v>8246</v>
      </c>
      <c r="I1590">
        <v>1431372751</v>
      </c>
      <c r="J1590" s="11">
        <f>(((I1590/60)/60)/24)+DATE(1970,1,1)+(-8/24)</f>
        <v>42135.480914351843</v>
      </c>
      <c r="K1590">
        <v>1430767951</v>
      </c>
      <c r="L1590" s="11">
        <f>(((K1590/60)/60)/24)+DATE(1970,1,1)+(-8/24)</f>
        <v>42128.480914351843</v>
      </c>
      <c r="M1590" t="b">
        <v>0</v>
      </c>
      <c r="N1590">
        <v>29</v>
      </c>
      <c r="O1590" t="b">
        <v>0</v>
      </c>
      <c r="P1590" t="s">
        <v>8303</v>
      </c>
      <c r="Q1590" s="6">
        <f>E1590/D1590</f>
        <v>0.197625</v>
      </c>
      <c r="R1590" s="7">
        <f>IFERROR(E1590/N1590,"N/A")</f>
        <v>272.58620689655174</v>
      </c>
      <c r="S1590" t="str">
        <f>LEFT(P1590,SEARCH("/",P1590,1)-1)</f>
        <v>theater</v>
      </c>
      <c r="T1590" t="str">
        <f>RIGHT(P1590,(LEN(P1590)-SEARCH("/",P1590)))</f>
        <v>spaces</v>
      </c>
      <c r="Y1590">
        <f t="shared" si="52"/>
        <v>8</v>
      </c>
      <c r="Z1590">
        <f t="shared" si="53"/>
        <v>14</v>
      </c>
    </row>
    <row r="1591" spans="1:26" ht="43.2" x14ac:dyDescent="0.3">
      <c r="A1591">
        <v>708</v>
      </c>
      <c r="B1591" s="3" t="s">
        <v>709</v>
      </c>
      <c r="C1591" s="3" t="s">
        <v>4818</v>
      </c>
      <c r="D1591">
        <v>40000</v>
      </c>
      <c r="E1591">
        <v>8837</v>
      </c>
      <c r="F1591" t="s">
        <v>8221</v>
      </c>
      <c r="G1591" t="s">
        <v>8225</v>
      </c>
      <c r="H1591" t="s">
        <v>8247</v>
      </c>
      <c r="I1591">
        <v>1410616600</v>
      </c>
      <c r="J1591" s="11">
        <f>(((I1591/60)/60)/24)+DATE(1970,1,1)+(-8/24)</f>
        <v>41895.247685185182</v>
      </c>
      <c r="K1591">
        <v>1405432600</v>
      </c>
      <c r="L1591" s="11">
        <f>(((K1591/60)/60)/24)+DATE(1970,1,1)+(-8/24)</f>
        <v>41835.247685185182</v>
      </c>
      <c r="M1591" t="b">
        <v>0</v>
      </c>
      <c r="N1591">
        <v>369</v>
      </c>
      <c r="O1591" t="b">
        <v>0</v>
      </c>
      <c r="P1591" t="s">
        <v>8273</v>
      </c>
      <c r="Q1591" s="6">
        <f>E1591/D1591</f>
        <v>0.22092500000000001</v>
      </c>
      <c r="R1591" s="7">
        <f>IFERROR(E1591/N1591,"N/A")</f>
        <v>23.948509485094849</v>
      </c>
      <c r="S1591" t="str">
        <f>LEFT(P1591,SEARCH("/",P1591,1)-1)</f>
        <v>technology</v>
      </c>
      <c r="T1591" t="str">
        <f>RIGHT(P1591,(LEN(P1591)-SEARCH("/",P1591)))</f>
        <v>wearables</v>
      </c>
      <c r="Y1591">
        <f t="shared" si="52"/>
        <v>11</v>
      </c>
      <c r="Z1591">
        <f t="shared" si="53"/>
        <v>20</v>
      </c>
    </row>
    <row r="1592" spans="1:26" ht="43.2" x14ac:dyDescent="0.3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 s="11">
        <f>(((I1592/60)/60)/24)+DATE(1970,1,1)+(-8/24)</f>
        <v>42343.603032407402</v>
      </c>
      <c r="K1592">
        <v>1446762502</v>
      </c>
      <c r="L1592" s="11">
        <f>(((K1592/60)/60)/24)+DATE(1970,1,1)+(-8/24)</f>
        <v>42313.603032407402</v>
      </c>
      <c r="M1592" t="b">
        <v>0</v>
      </c>
      <c r="N1592">
        <v>16</v>
      </c>
      <c r="O1592" t="b">
        <v>0</v>
      </c>
      <c r="P1592" t="s">
        <v>8273</v>
      </c>
      <c r="Q1592" s="6">
        <f>E1592/D1592</f>
        <v>0.1976</v>
      </c>
      <c r="R1592" s="7">
        <f>IFERROR(E1592/N1592,"N/A")</f>
        <v>308.75</v>
      </c>
      <c r="S1592" t="str">
        <f>LEFT(P1592,SEARCH("/",P1592,1)-1)</f>
        <v>technology</v>
      </c>
      <c r="T1592" t="str">
        <f>RIGHT(P1592,(LEN(P1592)-SEARCH("/",P1592)))</f>
        <v>wearables</v>
      </c>
      <c r="Y1592">
        <f t="shared" si="52"/>
        <v>11</v>
      </c>
      <c r="Z1592">
        <f t="shared" si="53"/>
        <v>20</v>
      </c>
    </row>
    <row r="1593" spans="1:26" ht="43.2" x14ac:dyDescent="0.3">
      <c r="A1593">
        <v>1783</v>
      </c>
      <c r="B1593" s="3" t="s">
        <v>1784</v>
      </c>
      <c r="C1593" s="3" t="s">
        <v>5893</v>
      </c>
      <c r="D1593">
        <v>40000</v>
      </c>
      <c r="E1593">
        <v>9477</v>
      </c>
      <c r="F1593" t="s">
        <v>8221</v>
      </c>
      <c r="G1593" t="s">
        <v>8224</v>
      </c>
      <c r="H1593" t="s">
        <v>8246</v>
      </c>
      <c r="I1593">
        <v>1432248478</v>
      </c>
      <c r="J1593" s="11">
        <f>(((I1593/60)/60)/24)+DATE(1970,1,1)+(-8/24)</f>
        <v>42145.616643518515</v>
      </c>
      <c r="K1593">
        <v>1429656478</v>
      </c>
      <c r="L1593" s="11">
        <f>(((K1593/60)/60)/24)+DATE(1970,1,1)+(-8/24)</f>
        <v>42115.616643518515</v>
      </c>
      <c r="M1593" t="b">
        <v>1</v>
      </c>
      <c r="N1593">
        <v>185</v>
      </c>
      <c r="O1593" t="b">
        <v>0</v>
      </c>
      <c r="P1593" t="s">
        <v>8285</v>
      </c>
      <c r="Q1593" s="6">
        <f>E1593/D1593</f>
        <v>0.236925</v>
      </c>
      <c r="R1593" s="7">
        <f>IFERROR(E1593/N1593,"N/A")</f>
        <v>51.227027027027027</v>
      </c>
      <c r="S1593" t="str">
        <f>LEFT(P1593,SEARCH("/",P1593,1)-1)</f>
        <v>photography</v>
      </c>
      <c r="T1593" t="str">
        <f>RIGHT(P1593,(LEN(P1593)-SEARCH("/",P1593)))</f>
        <v>photobooks</v>
      </c>
      <c r="Y1593">
        <f t="shared" si="52"/>
        <v>12</v>
      </c>
      <c r="Z1593">
        <f t="shared" si="53"/>
        <v>22</v>
      </c>
    </row>
    <row r="1594" spans="1:26" ht="43.2" x14ac:dyDescent="0.3">
      <c r="A1594">
        <v>2673</v>
      </c>
      <c r="B1594" s="3" t="s">
        <v>2673</v>
      </c>
      <c r="C1594" s="3" t="s">
        <v>6783</v>
      </c>
      <c r="D1594">
        <v>40000</v>
      </c>
      <c r="E1594">
        <v>11032</v>
      </c>
      <c r="F1594" t="s">
        <v>8221</v>
      </c>
      <c r="G1594" t="s">
        <v>8224</v>
      </c>
      <c r="H1594" t="s">
        <v>8246</v>
      </c>
      <c r="I1594">
        <v>1414622700</v>
      </c>
      <c r="J1594" s="11">
        <f>(((I1594/60)/60)/24)+DATE(1970,1,1)+(-8/24)</f>
        <v>41941.614583333328</v>
      </c>
      <c r="K1594">
        <v>1412081999</v>
      </c>
      <c r="L1594" s="11">
        <f>(((K1594/60)/60)/24)+DATE(1970,1,1)+(-8/24)</f>
        <v>41912.208321759259</v>
      </c>
      <c r="M1594" t="b">
        <v>1</v>
      </c>
      <c r="N1594">
        <v>66</v>
      </c>
      <c r="O1594" t="b">
        <v>0</v>
      </c>
      <c r="P1594" t="s">
        <v>8302</v>
      </c>
      <c r="Q1594" s="6">
        <f>E1594/D1594</f>
        <v>0.27579999999999999</v>
      </c>
      <c r="R1594" s="7">
        <f>IFERROR(E1594/N1594,"N/A")</f>
        <v>167.15151515151516</v>
      </c>
      <c r="S1594" t="str">
        <f>LEFT(P1594,SEARCH("/",P1594,1)-1)</f>
        <v>technology</v>
      </c>
      <c r="T1594" t="str">
        <f>RIGHT(P1594,(LEN(P1594)-SEARCH("/",P1594)))</f>
        <v>makerspaces</v>
      </c>
      <c r="Y1594">
        <f t="shared" si="52"/>
        <v>11</v>
      </c>
      <c r="Z1594">
        <f t="shared" si="53"/>
        <v>22</v>
      </c>
    </row>
    <row r="1595" spans="1:26" ht="28.8" x14ac:dyDescent="0.3">
      <c r="A1595">
        <v>2130</v>
      </c>
      <c r="B1595" s="3" t="s">
        <v>2131</v>
      </c>
      <c r="C1595" s="3" t="s">
        <v>6240</v>
      </c>
      <c r="D1595">
        <v>42000</v>
      </c>
      <c r="E1595">
        <v>85</v>
      </c>
      <c r="F1595" t="s">
        <v>8221</v>
      </c>
      <c r="G1595" t="s">
        <v>8224</v>
      </c>
      <c r="H1595" t="s">
        <v>8246</v>
      </c>
      <c r="I1595">
        <v>1408154663</v>
      </c>
      <c r="J1595" s="11">
        <f>(((I1595/60)/60)/24)+DATE(1970,1,1)+(-8/24)</f>
        <v>41866.75304398148</v>
      </c>
      <c r="K1595">
        <v>1405130663</v>
      </c>
      <c r="L1595" s="11">
        <f>(((K1595/60)/60)/24)+DATE(1970,1,1)+(-8/24)</f>
        <v>41831.75304398148</v>
      </c>
      <c r="M1595" t="b">
        <v>0</v>
      </c>
      <c r="N1595">
        <v>4</v>
      </c>
      <c r="O1595" t="b">
        <v>0</v>
      </c>
      <c r="P1595" t="s">
        <v>8282</v>
      </c>
      <c r="Q1595" s="6">
        <f>E1595/D1595</f>
        <v>2.0238095238095236E-3</v>
      </c>
      <c r="R1595" s="7">
        <f>IFERROR(E1595/N1595,"N/A")</f>
        <v>21.25</v>
      </c>
      <c r="S1595" t="str">
        <f>LEFT(P1595,SEARCH("/",P1595,1)-1)</f>
        <v>games</v>
      </c>
      <c r="T1595" t="str">
        <f>RIGHT(P1595,(LEN(P1595)-SEARCH("/",P1595)))</f>
        <v>video games</v>
      </c>
      <c r="Y1595">
        <f t="shared" si="52"/>
        <v>6</v>
      </c>
      <c r="Z1595">
        <f t="shared" si="53"/>
        <v>17</v>
      </c>
    </row>
    <row r="1596" spans="1:26" ht="57.6" x14ac:dyDescent="0.3">
      <c r="A1596">
        <v>1911</v>
      </c>
      <c r="B1596" s="3" t="s">
        <v>1912</v>
      </c>
      <c r="C1596" s="3" t="s">
        <v>6021</v>
      </c>
      <c r="D1596">
        <v>42500</v>
      </c>
      <c r="E1596">
        <v>10</v>
      </c>
      <c r="F1596" t="s">
        <v>8221</v>
      </c>
      <c r="G1596" t="s">
        <v>8228</v>
      </c>
      <c r="H1596" t="s">
        <v>8250</v>
      </c>
      <c r="I1596">
        <v>1407545334</v>
      </c>
      <c r="J1596" s="11">
        <f>(((I1596/60)/60)/24)+DATE(1970,1,1)+(-8/24)</f>
        <v>41859.700624999998</v>
      </c>
      <c r="K1596">
        <v>1404953334</v>
      </c>
      <c r="L1596" s="11">
        <f>(((K1596/60)/60)/24)+DATE(1970,1,1)+(-8/24)</f>
        <v>41829.700624999998</v>
      </c>
      <c r="M1596" t="b">
        <v>0</v>
      </c>
      <c r="N1596">
        <v>1</v>
      </c>
      <c r="O1596" t="b">
        <v>0</v>
      </c>
      <c r="P1596" t="s">
        <v>8294</v>
      </c>
      <c r="Q1596" s="6">
        <f>E1596/D1596</f>
        <v>2.3529411764705883E-4</v>
      </c>
      <c r="R1596" s="7">
        <f>IFERROR(E1596/N1596,"N/A")</f>
        <v>10</v>
      </c>
      <c r="S1596" t="str">
        <f>LEFT(P1596,SEARCH("/",P1596,1)-1)</f>
        <v>technology</v>
      </c>
      <c r="T1596" t="str">
        <f>RIGHT(P1596,(LEN(P1596)-SEARCH("/",P1596)))</f>
        <v>gadgets</v>
      </c>
      <c r="Y1596">
        <f t="shared" si="52"/>
        <v>11</v>
      </c>
      <c r="Z1596">
        <f t="shared" si="53"/>
        <v>18</v>
      </c>
    </row>
    <row r="1597" spans="1:26" x14ac:dyDescent="0.3">
      <c r="A1597">
        <v>2507</v>
      </c>
      <c r="B1597" s="3" t="s">
        <v>2507</v>
      </c>
      <c r="C1597" s="3" t="s">
        <v>6617</v>
      </c>
      <c r="D1597">
        <v>42850</v>
      </c>
      <c r="E1597">
        <v>0</v>
      </c>
      <c r="F1597" t="s">
        <v>8221</v>
      </c>
      <c r="G1597" t="s">
        <v>8224</v>
      </c>
      <c r="H1597" t="s">
        <v>8246</v>
      </c>
      <c r="I1597">
        <v>1431308704</v>
      </c>
      <c r="J1597" s="11">
        <f>(((I1597/60)/60)/24)+DATE(1970,1,1)+(-8/24)</f>
        <v>42134.739629629628</v>
      </c>
      <c r="K1597">
        <v>1428716704</v>
      </c>
      <c r="L1597" s="11">
        <f>(((K1597/60)/60)/24)+DATE(1970,1,1)+(-8/24)</f>
        <v>42104.739629629628</v>
      </c>
      <c r="M1597" t="b">
        <v>0</v>
      </c>
      <c r="N1597">
        <v>0</v>
      </c>
      <c r="O1597" t="b">
        <v>0</v>
      </c>
      <c r="P1597" t="s">
        <v>8299</v>
      </c>
      <c r="Q1597" s="6">
        <f>E1597/D1597</f>
        <v>0</v>
      </c>
      <c r="R1597" s="7" t="str">
        <f>IFERROR(E1597/N1597,"N/A")</f>
        <v>N/A</v>
      </c>
      <c r="S1597" t="str">
        <f>LEFT(P1597,SEARCH("/",P1597,1)-1)</f>
        <v>food</v>
      </c>
      <c r="T1597" t="str">
        <f>RIGHT(P1597,(LEN(P1597)-SEARCH("/",P1597)))</f>
        <v>restaurants</v>
      </c>
      <c r="Y1597">
        <f t="shared" si="52"/>
        <v>5</v>
      </c>
      <c r="Z1597">
        <f t="shared" si="53"/>
        <v>16</v>
      </c>
    </row>
    <row r="1598" spans="1:26" ht="43.2" x14ac:dyDescent="0.3">
      <c r="A1598">
        <v>552</v>
      </c>
      <c r="B1598" s="3" t="s">
        <v>553</v>
      </c>
      <c r="C1598" s="3" t="s">
        <v>4662</v>
      </c>
      <c r="D1598">
        <v>45000</v>
      </c>
      <c r="E1598">
        <v>0</v>
      </c>
      <c r="F1598" t="s">
        <v>8221</v>
      </c>
      <c r="G1598" t="s">
        <v>8229</v>
      </c>
      <c r="H1598" t="s">
        <v>8251</v>
      </c>
      <c r="I1598">
        <v>1452350896</v>
      </c>
      <c r="J1598" s="11">
        <f>(((I1598/60)/60)/24)+DATE(1970,1,1)+(-8/24)</f>
        <v>42378.283518518518</v>
      </c>
      <c r="K1598">
        <v>1447166896</v>
      </c>
      <c r="L1598" s="11">
        <f>(((K1598/60)/60)/24)+DATE(1970,1,1)+(-8/24)</f>
        <v>42318.283518518518</v>
      </c>
      <c r="M1598" t="b">
        <v>0</v>
      </c>
      <c r="N1598">
        <v>0</v>
      </c>
      <c r="O1598" t="b">
        <v>0</v>
      </c>
      <c r="P1598" t="s">
        <v>8272</v>
      </c>
      <c r="Q1598" s="6">
        <f>E1598/D1598</f>
        <v>0</v>
      </c>
      <c r="R1598" s="7" t="str">
        <f>IFERROR(E1598/N1598,"N/A")</f>
        <v>N/A</v>
      </c>
      <c r="S1598" t="str">
        <f>LEFT(P1598,SEARCH("/",P1598,1)-1)</f>
        <v>technology</v>
      </c>
      <c r="T1598" t="str">
        <f>RIGHT(P1598,(LEN(P1598)-SEARCH("/",P1598)))</f>
        <v>web</v>
      </c>
      <c r="Y1598">
        <f t="shared" si="52"/>
        <v>11</v>
      </c>
      <c r="Z1598">
        <f t="shared" si="53"/>
        <v>14</v>
      </c>
    </row>
    <row r="1599" spans="1:26" ht="57.6" x14ac:dyDescent="0.3">
      <c r="A1599">
        <v>868</v>
      </c>
      <c r="B1599" s="3" t="s">
        <v>869</v>
      </c>
      <c r="C1599" s="3" t="s">
        <v>4978</v>
      </c>
      <c r="D1599">
        <v>45000</v>
      </c>
      <c r="E1599">
        <v>50</v>
      </c>
      <c r="F1599" t="s">
        <v>8221</v>
      </c>
      <c r="G1599" t="s">
        <v>8224</v>
      </c>
      <c r="H1599" t="s">
        <v>8246</v>
      </c>
      <c r="I1599">
        <v>1389055198</v>
      </c>
      <c r="J1599" s="11">
        <f>(((I1599/60)/60)/24)+DATE(1970,1,1)+(-8/24)</f>
        <v>41645.694421296292</v>
      </c>
      <c r="K1599">
        <v>1386463198</v>
      </c>
      <c r="L1599" s="11">
        <f>(((K1599/60)/60)/24)+DATE(1970,1,1)+(-8/24)</f>
        <v>41615.694421296292</v>
      </c>
      <c r="M1599" t="b">
        <v>0</v>
      </c>
      <c r="N1599">
        <v>1</v>
      </c>
      <c r="O1599" t="b">
        <v>0</v>
      </c>
      <c r="P1599" t="s">
        <v>8278</v>
      </c>
      <c r="Q1599" s="6">
        <f>E1599/D1599</f>
        <v>1.1111111111111111E-3</v>
      </c>
      <c r="R1599" s="7">
        <f>IFERROR(E1599/N1599,"N/A")</f>
        <v>50</v>
      </c>
      <c r="S1599" t="str">
        <f>LEFT(P1599,SEARCH("/",P1599,1)-1)</f>
        <v>music</v>
      </c>
      <c r="T1599" t="str">
        <f>RIGHT(P1599,(LEN(P1599)-SEARCH("/",P1599)))</f>
        <v>jazz</v>
      </c>
      <c r="Y1599">
        <f t="shared" si="52"/>
        <v>6</v>
      </c>
      <c r="Z1599">
        <f t="shared" si="53"/>
        <v>10</v>
      </c>
    </row>
    <row r="1600" spans="1:26" ht="43.2" x14ac:dyDescent="0.3">
      <c r="A1600">
        <v>2151</v>
      </c>
      <c r="B1600" s="3" t="s">
        <v>2152</v>
      </c>
      <c r="C1600" s="3" t="s">
        <v>6261</v>
      </c>
      <c r="D1600">
        <v>45000</v>
      </c>
      <c r="E1600">
        <v>118</v>
      </c>
      <c r="F1600" t="s">
        <v>8221</v>
      </c>
      <c r="G1600" t="s">
        <v>8224</v>
      </c>
      <c r="H1600" t="s">
        <v>8246</v>
      </c>
      <c r="I1600">
        <v>1467231614</v>
      </c>
      <c r="J1600" s="11">
        <f>(((I1600/60)/60)/24)+DATE(1970,1,1)+(-8/24)</f>
        <v>42550.514050925929</v>
      </c>
      <c r="K1600">
        <v>1464639614</v>
      </c>
      <c r="L1600" s="11">
        <f>(((K1600/60)/60)/24)+DATE(1970,1,1)+(-8/24)</f>
        <v>42520.514050925929</v>
      </c>
      <c r="M1600" t="b">
        <v>0</v>
      </c>
      <c r="N1600">
        <v>6</v>
      </c>
      <c r="O1600" t="b">
        <v>0</v>
      </c>
      <c r="P1600" t="s">
        <v>8282</v>
      </c>
      <c r="Q1600" s="6">
        <f>E1600/D1600</f>
        <v>2.6222222222222224E-3</v>
      </c>
      <c r="R1600" s="7">
        <f>IFERROR(E1600/N1600,"N/A")</f>
        <v>19.666666666666668</v>
      </c>
      <c r="S1600" t="str">
        <f>LEFT(P1600,SEARCH("/",P1600,1)-1)</f>
        <v>games</v>
      </c>
      <c r="T1600" t="str">
        <f>RIGHT(P1600,(LEN(P1600)-SEARCH("/",P1600)))</f>
        <v>video games</v>
      </c>
      <c r="Y1600">
        <f t="shared" si="52"/>
        <v>6</v>
      </c>
      <c r="Z1600">
        <f t="shared" si="53"/>
        <v>17</v>
      </c>
    </row>
    <row r="1601" spans="1:26" ht="28.8" x14ac:dyDescent="0.3">
      <c r="A1601">
        <v>2884</v>
      </c>
      <c r="B1601" s="3" t="s">
        <v>2884</v>
      </c>
      <c r="C1601" s="3" t="s">
        <v>6994</v>
      </c>
      <c r="D1601">
        <v>45000</v>
      </c>
      <c r="E1601">
        <v>185</v>
      </c>
      <c r="F1601" t="s">
        <v>8221</v>
      </c>
      <c r="G1601" t="s">
        <v>8224</v>
      </c>
      <c r="H1601" t="s">
        <v>8246</v>
      </c>
      <c r="I1601">
        <v>1417800435</v>
      </c>
      <c r="J1601" s="11">
        <f>(((I1601/60)/60)/24)+DATE(1970,1,1)+(-8/24)</f>
        <v>41978.393923611111</v>
      </c>
      <c r="K1601">
        <v>1415208435</v>
      </c>
      <c r="L1601" s="11">
        <f>(((K1601/60)/60)/24)+DATE(1970,1,1)+(-8/24)</f>
        <v>41948.393923611111</v>
      </c>
      <c r="M1601" t="b">
        <v>0</v>
      </c>
      <c r="N1601">
        <v>4</v>
      </c>
      <c r="O1601" t="b">
        <v>0</v>
      </c>
      <c r="P1601" t="s">
        <v>8271</v>
      </c>
      <c r="Q1601" s="6">
        <f>E1601/D1601</f>
        <v>4.1111111111111114E-3</v>
      </c>
      <c r="R1601" s="7">
        <f>IFERROR(E1601/N1601,"N/A")</f>
        <v>46.25</v>
      </c>
      <c r="S1601" t="str">
        <f>LEFT(P1601,SEARCH("/",P1601,1)-1)</f>
        <v>theater</v>
      </c>
      <c r="T1601" t="str">
        <f>RIGHT(P1601,(LEN(P1601)-SEARCH("/",P1601)))</f>
        <v>plays</v>
      </c>
      <c r="Y1601">
        <f t="shared" si="52"/>
        <v>8</v>
      </c>
      <c r="Z1601">
        <f t="shared" si="53"/>
        <v>13</v>
      </c>
    </row>
    <row r="1602" spans="1:26" ht="43.2" x14ac:dyDescent="0.3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 s="11">
        <f>(((I1602/60)/60)/24)+DATE(1970,1,1)+(-8/24)</f>
        <v>42834.657962962963</v>
      </c>
      <c r="K1602">
        <v>1489193248</v>
      </c>
      <c r="L1602" s="11">
        <f>(((K1602/60)/60)/24)+DATE(1970,1,1)+(-8/24)</f>
        <v>42804.69962962962</v>
      </c>
      <c r="M1602" t="b">
        <v>0</v>
      </c>
      <c r="N1602">
        <v>22</v>
      </c>
      <c r="O1602" t="b">
        <v>0</v>
      </c>
      <c r="P1602" t="s">
        <v>8293</v>
      </c>
      <c r="Q1602" s="6">
        <f>E1602/D1602</f>
        <v>0.20208000000000001</v>
      </c>
      <c r="R1602" s="7">
        <f>IFERROR(E1602/N1602,"N/A")</f>
        <v>114.81818181818181</v>
      </c>
      <c r="S1602" t="str">
        <f>LEFT(P1602,SEARCH("/",P1602,1)-1)</f>
        <v>music</v>
      </c>
      <c r="T1602" t="str">
        <f>RIGHT(P1602,(LEN(P1602)-SEARCH("/",P1602)))</f>
        <v>faith</v>
      </c>
      <c r="Y1602">
        <f t="shared" si="52"/>
        <v>6</v>
      </c>
      <c r="Z1602">
        <f t="shared" si="53"/>
        <v>11</v>
      </c>
    </row>
    <row r="1603" spans="1:26" ht="43.2" x14ac:dyDescent="0.3">
      <c r="A1603">
        <v>1143</v>
      </c>
      <c r="B1603" s="3" t="s">
        <v>1144</v>
      </c>
      <c r="C1603" s="3" t="s">
        <v>5253</v>
      </c>
      <c r="D1603">
        <v>45000</v>
      </c>
      <c r="E1603">
        <v>186</v>
      </c>
      <c r="F1603" t="s">
        <v>8221</v>
      </c>
      <c r="G1603" t="s">
        <v>8224</v>
      </c>
      <c r="H1603" t="s">
        <v>8246</v>
      </c>
      <c r="I1603">
        <v>1450327126</v>
      </c>
      <c r="J1603" s="11">
        <f>(((I1603/60)/60)/24)+DATE(1970,1,1)+(-8/24)</f>
        <v>42354.860254629624</v>
      </c>
      <c r="K1603">
        <v>1447735126</v>
      </c>
      <c r="L1603" s="11">
        <f>(((K1603/60)/60)/24)+DATE(1970,1,1)+(-8/24)</f>
        <v>42324.860254629624</v>
      </c>
      <c r="M1603" t="b">
        <v>0</v>
      </c>
      <c r="N1603">
        <v>8</v>
      </c>
      <c r="O1603" t="b">
        <v>0</v>
      </c>
      <c r="P1603" t="s">
        <v>8283</v>
      </c>
      <c r="Q1603" s="6">
        <f>E1603/D1603</f>
        <v>4.1333333333333335E-3</v>
      </c>
      <c r="R1603" s="7">
        <f>IFERROR(E1603/N1603,"N/A")</f>
        <v>23.25</v>
      </c>
      <c r="S1603" t="str">
        <f>LEFT(P1603,SEARCH("/",P1603,1)-1)</f>
        <v>games</v>
      </c>
      <c r="T1603" t="str">
        <f>RIGHT(P1603,(LEN(P1603)-SEARCH("/",P1603)))</f>
        <v>mobile games</v>
      </c>
      <c r="Y1603">
        <f t="shared" ref="Y1603:Y1666" si="54">SEARCH("/",P1603)</f>
        <v>6</v>
      </c>
      <c r="Z1603">
        <f t="shared" ref="Z1603:Z1666" si="55">LEN(P1603)</f>
        <v>18</v>
      </c>
    </row>
    <row r="1604" spans="1:26" ht="28.8" x14ac:dyDescent="0.3">
      <c r="A1604">
        <v>1088</v>
      </c>
      <c r="B1604" s="3" t="s">
        <v>1089</v>
      </c>
      <c r="C1604" s="3" t="s">
        <v>5198</v>
      </c>
      <c r="D1604">
        <v>45000</v>
      </c>
      <c r="E1604">
        <v>6382.34</v>
      </c>
      <c r="F1604" t="s">
        <v>8221</v>
      </c>
      <c r="G1604" t="s">
        <v>8224</v>
      </c>
      <c r="H1604" t="s">
        <v>8246</v>
      </c>
      <c r="I1604">
        <v>1398366667</v>
      </c>
      <c r="J1604" s="11">
        <f>(((I1604/60)/60)/24)+DATE(1970,1,1)+(-8/24)</f>
        <v>41753.466053240736</v>
      </c>
      <c r="K1604">
        <v>1395774667</v>
      </c>
      <c r="L1604" s="11">
        <f>(((K1604/60)/60)/24)+DATE(1970,1,1)+(-8/24)</f>
        <v>41723.466053240736</v>
      </c>
      <c r="M1604" t="b">
        <v>0</v>
      </c>
      <c r="N1604">
        <v>147</v>
      </c>
      <c r="O1604" t="b">
        <v>0</v>
      </c>
      <c r="P1604" t="s">
        <v>8282</v>
      </c>
      <c r="Q1604" s="6">
        <f>E1604/D1604</f>
        <v>0.14182977777777778</v>
      </c>
      <c r="R1604" s="7">
        <f>IFERROR(E1604/N1604,"N/A")</f>
        <v>43.41727891156463</v>
      </c>
      <c r="S1604" t="str">
        <f>LEFT(P1604,SEARCH("/",P1604,1)-1)</f>
        <v>games</v>
      </c>
      <c r="T1604" t="str">
        <f>RIGHT(P1604,(LEN(P1604)-SEARCH("/",P1604)))</f>
        <v>video games</v>
      </c>
      <c r="Y1604">
        <f t="shared" si="54"/>
        <v>6</v>
      </c>
      <c r="Z1604">
        <f t="shared" si="55"/>
        <v>17</v>
      </c>
    </row>
    <row r="1605" spans="1:26" ht="43.2" x14ac:dyDescent="0.3">
      <c r="A1605">
        <v>1800</v>
      </c>
      <c r="B1605" s="3" t="s">
        <v>1801</v>
      </c>
      <c r="C1605" s="3" t="s">
        <v>5910</v>
      </c>
      <c r="D1605">
        <v>46260</v>
      </c>
      <c r="E1605">
        <v>9460</v>
      </c>
      <c r="F1605" t="s">
        <v>8221</v>
      </c>
      <c r="G1605" t="s">
        <v>8225</v>
      </c>
      <c r="H1605" t="s">
        <v>8247</v>
      </c>
      <c r="I1605">
        <v>1476109970</v>
      </c>
      <c r="J1605" s="11">
        <f>(((I1605/60)/60)/24)+DATE(1970,1,1)+(-8/24)</f>
        <v>42653.272800925923</v>
      </c>
      <c r="K1605">
        <v>1473517970</v>
      </c>
      <c r="L1605" s="11">
        <f>(((K1605/60)/60)/24)+DATE(1970,1,1)+(-8/24)</f>
        <v>42623.272800925923</v>
      </c>
      <c r="M1605" t="b">
        <v>1</v>
      </c>
      <c r="N1605">
        <v>113</v>
      </c>
      <c r="O1605" t="b">
        <v>0</v>
      </c>
      <c r="P1605" t="s">
        <v>8285</v>
      </c>
      <c r="Q1605" s="6">
        <f>E1605/D1605</f>
        <v>0.20449632511889321</v>
      </c>
      <c r="R1605" s="7">
        <f>IFERROR(E1605/N1605,"N/A")</f>
        <v>83.716814159292042</v>
      </c>
      <c r="S1605" t="str">
        <f>LEFT(P1605,SEARCH("/",P1605,1)-1)</f>
        <v>photography</v>
      </c>
      <c r="T1605" t="str">
        <f>RIGHT(P1605,(LEN(P1605)-SEARCH("/",P1605)))</f>
        <v>photobooks</v>
      </c>
      <c r="Y1605">
        <f t="shared" si="54"/>
        <v>12</v>
      </c>
      <c r="Z1605">
        <f t="shared" si="55"/>
        <v>22</v>
      </c>
    </row>
    <row r="1606" spans="1:26" ht="28.8" x14ac:dyDescent="0.3">
      <c r="A1606">
        <v>1913</v>
      </c>
      <c r="B1606" s="3" t="s">
        <v>1914</v>
      </c>
      <c r="C1606" s="3" t="s">
        <v>6023</v>
      </c>
      <c r="D1606">
        <v>48000</v>
      </c>
      <c r="E1606">
        <v>637</v>
      </c>
      <c r="F1606" t="s">
        <v>8221</v>
      </c>
      <c r="G1606" t="s">
        <v>8225</v>
      </c>
      <c r="H1606" t="s">
        <v>8247</v>
      </c>
      <c r="I1606">
        <v>1412770578</v>
      </c>
      <c r="J1606" s="11">
        <f>(((I1606/60)/60)/24)+DATE(1970,1,1)+(-8/24)</f>
        <v>41920.177986111106</v>
      </c>
      <c r="K1606">
        <v>1410178578</v>
      </c>
      <c r="L1606" s="11">
        <f>(((K1606/60)/60)/24)+DATE(1970,1,1)+(-8/24)</f>
        <v>41890.177986111106</v>
      </c>
      <c r="M1606" t="b">
        <v>0</v>
      </c>
      <c r="N1606">
        <v>26</v>
      </c>
      <c r="O1606" t="b">
        <v>0</v>
      </c>
      <c r="P1606" t="s">
        <v>8294</v>
      </c>
      <c r="Q1606" s="6">
        <f>E1606/D1606</f>
        <v>1.3270833333333334E-2</v>
      </c>
      <c r="R1606" s="7">
        <f>IFERROR(E1606/N1606,"N/A")</f>
        <v>24.5</v>
      </c>
      <c r="S1606" t="str">
        <f>LEFT(P1606,SEARCH("/",P1606,1)-1)</f>
        <v>technology</v>
      </c>
      <c r="T1606" t="str">
        <f>RIGHT(P1606,(LEN(P1606)-SEARCH("/",P1606)))</f>
        <v>gadgets</v>
      </c>
      <c r="Y1606">
        <f t="shared" si="54"/>
        <v>11</v>
      </c>
      <c r="Z1606">
        <f t="shared" si="55"/>
        <v>18</v>
      </c>
    </row>
    <row r="1607" spans="1:26" ht="57.6" x14ac:dyDescent="0.3">
      <c r="A1607">
        <v>712</v>
      </c>
      <c r="B1607" s="3" t="s">
        <v>713</v>
      </c>
      <c r="C1607" s="3" t="s">
        <v>4822</v>
      </c>
      <c r="D1607">
        <v>48500</v>
      </c>
      <c r="E1607">
        <v>105</v>
      </c>
      <c r="F1607" t="s">
        <v>8221</v>
      </c>
      <c r="G1607" t="s">
        <v>8224</v>
      </c>
      <c r="H1607" t="s">
        <v>8246</v>
      </c>
      <c r="I1607">
        <v>1455466832</v>
      </c>
      <c r="J1607" s="11">
        <f>(((I1607/60)/60)/24)+DATE(1970,1,1)+(-8/24)</f>
        <v>42414.347592592596</v>
      </c>
      <c r="K1607">
        <v>1452874832</v>
      </c>
      <c r="L1607" s="11">
        <f>(((K1607/60)/60)/24)+DATE(1970,1,1)+(-8/24)</f>
        <v>42384.347592592596</v>
      </c>
      <c r="M1607" t="b">
        <v>0</v>
      </c>
      <c r="N1607">
        <v>4</v>
      </c>
      <c r="O1607" t="b">
        <v>0</v>
      </c>
      <c r="P1607" t="s">
        <v>8273</v>
      </c>
      <c r="Q1607" s="6">
        <f>E1607/D1607</f>
        <v>2.1649484536082476E-3</v>
      </c>
      <c r="R1607" s="7">
        <f>IFERROR(E1607/N1607,"N/A")</f>
        <v>26.25</v>
      </c>
      <c r="S1607" t="str">
        <f>LEFT(P1607,SEARCH("/",P1607,1)-1)</f>
        <v>technology</v>
      </c>
      <c r="T1607" t="str">
        <f>RIGHT(P1607,(LEN(P1607)-SEARCH("/",P1607)))</f>
        <v>wearables</v>
      </c>
      <c r="Y1607">
        <f t="shared" si="54"/>
        <v>11</v>
      </c>
      <c r="Z1607">
        <f t="shared" si="55"/>
        <v>20</v>
      </c>
    </row>
    <row r="1608" spans="1:26" ht="43.2" x14ac:dyDescent="0.3">
      <c r="A1608">
        <v>3098</v>
      </c>
      <c r="B1608" s="3" t="s">
        <v>3098</v>
      </c>
      <c r="C1608" s="3" t="s">
        <v>7208</v>
      </c>
      <c r="D1608">
        <v>48725</v>
      </c>
      <c r="E1608">
        <v>1758</v>
      </c>
      <c r="F1608" t="s">
        <v>8221</v>
      </c>
      <c r="G1608" t="s">
        <v>8224</v>
      </c>
      <c r="H1608" t="s">
        <v>8246</v>
      </c>
      <c r="I1608">
        <v>1454890620</v>
      </c>
      <c r="J1608" s="11">
        <f>(((I1608/60)/60)/24)+DATE(1970,1,1)+(-8/24)</f>
        <v>42407.678472222215</v>
      </c>
      <c r="K1608">
        <v>1450724449</v>
      </c>
      <c r="L1608" s="11">
        <f>(((K1608/60)/60)/24)+DATE(1970,1,1)+(-8/24)</f>
        <v>42359.45890046296</v>
      </c>
      <c r="M1608" t="b">
        <v>0</v>
      </c>
      <c r="N1608">
        <v>27</v>
      </c>
      <c r="O1608" t="b">
        <v>0</v>
      </c>
      <c r="P1608" t="s">
        <v>8303</v>
      </c>
      <c r="Q1608" s="6">
        <f>E1608/D1608</f>
        <v>3.608004104669061E-2</v>
      </c>
      <c r="R1608" s="7">
        <f>IFERROR(E1608/N1608,"N/A")</f>
        <v>65.111111111111114</v>
      </c>
      <c r="S1608" t="str">
        <f>LEFT(P1608,SEARCH("/",P1608,1)-1)</f>
        <v>theater</v>
      </c>
      <c r="T1608" t="str">
        <f>RIGHT(P1608,(LEN(P1608)-SEARCH("/",P1608)))</f>
        <v>spaces</v>
      </c>
      <c r="Y1608">
        <f t="shared" si="54"/>
        <v>8</v>
      </c>
      <c r="Z1608">
        <f t="shared" si="55"/>
        <v>14</v>
      </c>
    </row>
    <row r="1609" spans="1:26" ht="43.2" x14ac:dyDescent="0.3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 s="11">
        <f>(((I1609/60)/60)/24)+DATE(1970,1,1)+(-8/24)</f>
        <v>42820.510243055549</v>
      </c>
      <c r="K1609">
        <v>1487970885</v>
      </c>
      <c r="L1609" s="11">
        <f>(((K1609/60)/60)/24)+DATE(1970,1,1)+(-8/24)</f>
        <v>42790.55190972222</v>
      </c>
      <c r="M1609" t="b">
        <v>0</v>
      </c>
      <c r="N1609">
        <v>61</v>
      </c>
      <c r="O1609" t="b">
        <v>0</v>
      </c>
      <c r="P1609" t="s">
        <v>8298</v>
      </c>
      <c r="Q1609" s="6">
        <f>E1609/D1609</f>
        <v>0.20733333333333334</v>
      </c>
      <c r="R1609" s="7">
        <f>IFERROR(E1609/N1609,"N/A")</f>
        <v>25.491803278688526</v>
      </c>
      <c r="S1609" t="str">
        <f>LEFT(P1609,SEARCH("/",P1609,1)-1)</f>
        <v>food</v>
      </c>
      <c r="T1609" t="str">
        <f>RIGHT(P1609,(LEN(P1609)-SEARCH("/",P1609)))</f>
        <v>small batch</v>
      </c>
      <c r="Y1609">
        <f t="shared" si="54"/>
        <v>5</v>
      </c>
      <c r="Z1609">
        <f t="shared" si="55"/>
        <v>16</v>
      </c>
    </row>
    <row r="1610" spans="1:26" ht="28.8" x14ac:dyDescent="0.3">
      <c r="A1610">
        <v>952</v>
      </c>
      <c r="B1610" s="3" t="s">
        <v>953</v>
      </c>
      <c r="C1610" s="3" t="s">
        <v>5062</v>
      </c>
      <c r="D1610">
        <v>49000</v>
      </c>
      <c r="E1610">
        <v>19572</v>
      </c>
      <c r="F1610" t="s">
        <v>8221</v>
      </c>
      <c r="G1610" t="s">
        <v>8224</v>
      </c>
      <c r="H1610" t="s">
        <v>8246</v>
      </c>
      <c r="I1610">
        <v>1479483812</v>
      </c>
      <c r="J1610" s="11">
        <f>(((I1610/60)/60)/24)+DATE(1970,1,1)+(-8/24)</f>
        <v>42692.321898148148</v>
      </c>
      <c r="K1610">
        <v>1476888212</v>
      </c>
      <c r="L1610" s="11">
        <f>(((K1610/60)/60)/24)+DATE(1970,1,1)+(-8/24)</f>
        <v>42662.280231481483</v>
      </c>
      <c r="M1610" t="b">
        <v>0</v>
      </c>
      <c r="N1610">
        <v>196</v>
      </c>
      <c r="O1610" t="b">
        <v>0</v>
      </c>
      <c r="P1610" t="s">
        <v>8273</v>
      </c>
      <c r="Q1610" s="6">
        <f>E1610/D1610</f>
        <v>0.39942857142857141</v>
      </c>
      <c r="R1610" s="7">
        <f>IFERROR(E1610/N1610,"N/A")</f>
        <v>99.857142857142861</v>
      </c>
      <c r="S1610" t="str">
        <f>LEFT(P1610,SEARCH("/",P1610,1)-1)</f>
        <v>technology</v>
      </c>
      <c r="T1610" t="str">
        <f>RIGHT(P1610,(LEN(P1610)-SEARCH("/",P1610)))</f>
        <v>wearables</v>
      </c>
      <c r="Y1610">
        <f t="shared" si="54"/>
        <v>11</v>
      </c>
      <c r="Z1610">
        <f t="shared" si="55"/>
        <v>20</v>
      </c>
    </row>
    <row r="1611" spans="1:26" ht="43.2" x14ac:dyDescent="0.3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 s="11">
        <f>(((I1611/60)/60)/24)+DATE(1970,1,1)+(-8/24)</f>
        <v>42828.818530092591</v>
      </c>
      <c r="K1611">
        <v>1489376321</v>
      </c>
      <c r="L1611" s="11">
        <f>(((K1611/60)/60)/24)+DATE(1970,1,1)+(-8/24)</f>
        <v>42806.818530092591</v>
      </c>
      <c r="M1611" t="b">
        <v>0</v>
      </c>
      <c r="N1611">
        <v>7</v>
      </c>
      <c r="O1611" t="b">
        <v>0</v>
      </c>
      <c r="P1611" t="s">
        <v>8271</v>
      </c>
      <c r="Q1611" s="6">
        <f>E1611/D1611</f>
        <v>0.20849420849420849</v>
      </c>
      <c r="R1611" s="7">
        <f>IFERROR(E1611/N1611,"N/A")</f>
        <v>23.142857142857142</v>
      </c>
      <c r="S1611" t="str">
        <f>LEFT(P1611,SEARCH("/",P1611,1)-1)</f>
        <v>theater</v>
      </c>
      <c r="T1611" t="str">
        <f>RIGHT(P1611,(LEN(P1611)-SEARCH("/",P1611)))</f>
        <v>plays</v>
      </c>
      <c r="Y1611">
        <f t="shared" si="54"/>
        <v>8</v>
      </c>
      <c r="Z1611">
        <f t="shared" si="55"/>
        <v>13</v>
      </c>
    </row>
    <row r="1612" spans="1:26" x14ac:dyDescent="0.3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 s="11">
        <f>(((I1612/60)/60)/24)+DATE(1970,1,1)+(-8/24)</f>
        <v>42409.499999999993</v>
      </c>
      <c r="K1612">
        <v>1452631647</v>
      </c>
      <c r="L1612" s="11">
        <f>(((K1612/60)/60)/24)+DATE(1970,1,1)+(-8/24)</f>
        <v>42381.532951388886</v>
      </c>
      <c r="M1612" t="b">
        <v>0</v>
      </c>
      <c r="N1612">
        <v>43</v>
      </c>
      <c r="O1612" t="b">
        <v>0</v>
      </c>
      <c r="P1612" t="s">
        <v>8301</v>
      </c>
      <c r="Q1612" s="6">
        <f>E1612/D1612</f>
        <v>0.21033333333333334</v>
      </c>
      <c r="R1612" s="7">
        <f>IFERROR(E1612/N1612,"N/A")</f>
        <v>73.372093023255815</v>
      </c>
      <c r="S1612" t="str">
        <f>LEFT(P1612,SEARCH("/",P1612,1)-1)</f>
        <v>technology</v>
      </c>
      <c r="T1612" t="str">
        <f>RIGHT(P1612,(LEN(P1612)-SEARCH("/",P1612)))</f>
        <v>space exploration</v>
      </c>
      <c r="Y1612">
        <f t="shared" si="54"/>
        <v>11</v>
      </c>
      <c r="Z1612">
        <f t="shared" si="55"/>
        <v>28</v>
      </c>
    </row>
    <row r="1613" spans="1:26" ht="43.2" x14ac:dyDescent="0.3">
      <c r="A1613">
        <v>208</v>
      </c>
      <c r="B1613" s="3" t="s">
        <v>210</v>
      </c>
      <c r="C1613" s="3" t="s">
        <v>4318</v>
      </c>
      <c r="D1613">
        <v>50000</v>
      </c>
      <c r="E1613">
        <v>0</v>
      </c>
      <c r="F1613" t="s">
        <v>8221</v>
      </c>
      <c r="G1613" t="s">
        <v>8226</v>
      </c>
      <c r="H1613" t="s">
        <v>8248</v>
      </c>
      <c r="I1613">
        <v>1418719967</v>
      </c>
      <c r="J1613" s="11">
        <f>(((I1613/60)/60)/24)+DATE(1970,1,1)+(-8/24)</f>
        <v>41989.03665509259</v>
      </c>
      <c r="K1613">
        <v>1416127967</v>
      </c>
      <c r="L1613" s="11">
        <f>(((K1613/60)/60)/24)+DATE(1970,1,1)+(-8/24)</f>
        <v>41959.03665509259</v>
      </c>
      <c r="M1613" t="b">
        <v>0</v>
      </c>
      <c r="N1613">
        <v>0</v>
      </c>
      <c r="O1613" t="b">
        <v>0</v>
      </c>
      <c r="P1613" t="s">
        <v>8268</v>
      </c>
      <c r="Q1613" s="6">
        <f>E1613/D1613</f>
        <v>0</v>
      </c>
      <c r="R1613" s="7" t="str">
        <f>IFERROR(E1613/N1613,"N/A")</f>
        <v>N/A</v>
      </c>
      <c r="S1613" t="str">
        <f>LEFT(P1613,SEARCH("/",P1613,1)-1)</f>
        <v>film &amp; video</v>
      </c>
      <c r="T1613" t="str">
        <f>RIGHT(P1613,(LEN(P1613)-SEARCH("/",P1613)))</f>
        <v>drama</v>
      </c>
      <c r="Y1613">
        <f t="shared" si="54"/>
        <v>13</v>
      </c>
      <c r="Z1613">
        <f t="shared" si="55"/>
        <v>18</v>
      </c>
    </row>
    <row r="1614" spans="1:26" x14ac:dyDescent="0.3">
      <c r="A1614">
        <v>221</v>
      </c>
      <c r="B1614" s="3" t="s">
        <v>223</v>
      </c>
      <c r="C1614" s="3" t="s">
        <v>4331</v>
      </c>
      <c r="D1614">
        <v>50000</v>
      </c>
      <c r="E1614">
        <v>0</v>
      </c>
      <c r="F1614" t="s">
        <v>8221</v>
      </c>
      <c r="G1614" t="s">
        <v>8224</v>
      </c>
      <c r="H1614" t="s">
        <v>8246</v>
      </c>
      <c r="I1614">
        <v>1427569564</v>
      </c>
      <c r="J1614" s="11">
        <f>(((I1614/60)/60)/24)+DATE(1970,1,1)+(-8/24)</f>
        <v>42091.462546296294</v>
      </c>
      <c r="K1614">
        <v>1422389164</v>
      </c>
      <c r="L1614" s="11">
        <f>(((K1614/60)/60)/24)+DATE(1970,1,1)+(-8/24)</f>
        <v>42031.504212962966</v>
      </c>
      <c r="M1614" t="b">
        <v>0</v>
      </c>
      <c r="N1614">
        <v>0</v>
      </c>
      <c r="O1614" t="b">
        <v>0</v>
      </c>
      <c r="P1614" t="s">
        <v>8268</v>
      </c>
      <c r="Q1614" s="6">
        <f>E1614/D1614</f>
        <v>0</v>
      </c>
      <c r="R1614" s="7" t="str">
        <f>IFERROR(E1614/N1614,"N/A")</f>
        <v>N/A</v>
      </c>
      <c r="S1614" t="str">
        <f>LEFT(P1614,SEARCH("/",P1614,1)-1)</f>
        <v>film &amp; video</v>
      </c>
      <c r="T1614" t="str">
        <f>RIGHT(P1614,(LEN(P1614)-SEARCH("/",P1614)))</f>
        <v>drama</v>
      </c>
      <c r="Y1614">
        <f t="shared" si="54"/>
        <v>13</v>
      </c>
      <c r="Z1614">
        <f t="shared" si="55"/>
        <v>18</v>
      </c>
    </row>
    <row r="1615" spans="1:26" ht="43.2" x14ac:dyDescent="0.3">
      <c r="A1615">
        <v>487</v>
      </c>
      <c r="B1615" s="3" t="s">
        <v>488</v>
      </c>
      <c r="C1615" s="3" t="s">
        <v>4597</v>
      </c>
      <c r="D1615">
        <v>50000</v>
      </c>
      <c r="E1615">
        <v>0</v>
      </c>
      <c r="F1615" t="s">
        <v>8221</v>
      </c>
      <c r="G1615" t="s">
        <v>8229</v>
      </c>
      <c r="H1615" t="s">
        <v>8251</v>
      </c>
      <c r="I1615">
        <v>1482678994</v>
      </c>
      <c r="J1615" s="11">
        <f>(((I1615/60)/60)/24)+DATE(1970,1,1)+(-8/24)</f>
        <v>42729.303171296291</v>
      </c>
      <c r="K1615">
        <v>1477491394</v>
      </c>
      <c r="L1615" s="11">
        <f>(((K1615/60)/60)/24)+DATE(1970,1,1)+(-8/24)</f>
        <v>42669.261504629627</v>
      </c>
      <c r="M1615" t="b">
        <v>0</v>
      </c>
      <c r="N1615">
        <v>0</v>
      </c>
      <c r="O1615" t="b">
        <v>0</v>
      </c>
      <c r="P1615" t="s">
        <v>8270</v>
      </c>
      <c r="Q1615" s="6">
        <f>E1615/D1615</f>
        <v>0</v>
      </c>
      <c r="R1615" s="7" t="str">
        <f>IFERROR(E1615/N1615,"N/A")</f>
        <v>N/A</v>
      </c>
      <c r="S1615" t="str">
        <f>LEFT(P1615,SEARCH("/",P1615,1)-1)</f>
        <v>film &amp; video</v>
      </c>
      <c r="T1615" t="str">
        <f>RIGHT(P1615,(LEN(P1615)-SEARCH("/",P1615)))</f>
        <v>animation</v>
      </c>
      <c r="Y1615">
        <f t="shared" si="54"/>
        <v>13</v>
      </c>
      <c r="Z1615">
        <f t="shared" si="55"/>
        <v>22</v>
      </c>
    </row>
    <row r="1616" spans="1:26" ht="43.2" x14ac:dyDescent="0.3">
      <c r="A1616">
        <v>562</v>
      </c>
      <c r="B1616" s="3" t="s">
        <v>563</v>
      </c>
      <c r="C1616" s="3" t="s">
        <v>4672</v>
      </c>
      <c r="D1616">
        <v>50000</v>
      </c>
      <c r="E1616">
        <v>0</v>
      </c>
      <c r="F1616" t="s">
        <v>8221</v>
      </c>
      <c r="G1616" t="s">
        <v>8233</v>
      </c>
      <c r="H1616" t="s">
        <v>8249</v>
      </c>
      <c r="I1616">
        <v>1482052815</v>
      </c>
      <c r="J1616" s="11">
        <f>(((I1616/60)/60)/24)+DATE(1970,1,1)+(-8/24)</f>
        <v>42722.05572916667</v>
      </c>
      <c r="K1616">
        <v>1479460815</v>
      </c>
      <c r="L1616" s="11">
        <f>(((K1616/60)/60)/24)+DATE(1970,1,1)+(-8/24)</f>
        <v>42692.05572916667</v>
      </c>
      <c r="M1616" t="b">
        <v>0</v>
      </c>
      <c r="N1616">
        <v>0</v>
      </c>
      <c r="O1616" t="b">
        <v>0</v>
      </c>
      <c r="P1616" t="s">
        <v>8272</v>
      </c>
      <c r="Q1616" s="6">
        <f>E1616/D1616</f>
        <v>0</v>
      </c>
      <c r="R1616" s="7" t="str">
        <f>IFERROR(E1616/N1616,"N/A")</f>
        <v>N/A</v>
      </c>
      <c r="S1616" t="str">
        <f>LEFT(P1616,SEARCH("/",P1616,1)-1)</f>
        <v>technology</v>
      </c>
      <c r="T1616" t="str">
        <f>RIGHT(P1616,(LEN(P1616)-SEARCH("/",P1616)))</f>
        <v>web</v>
      </c>
      <c r="Y1616">
        <f t="shared" si="54"/>
        <v>11</v>
      </c>
      <c r="Z1616">
        <f t="shared" si="55"/>
        <v>14</v>
      </c>
    </row>
    <row r="1617" spans="1:26" ht="43.2" x14ac:dyDescent="0.3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 s="11">
        <f>(((I1617/60)/60)/24)+DATE(1970,1,1)+(-8/24)</f>
        <v>42578.583333333336</v>
      </c>
      <c r="K1617">
        <v>1467151204</v>
      </c>
      <c r="L1617" s="11">
        <f>(((K1617/60)/60)/24)+DATE(1970,1,1)+(-8/24)</f>
        <v>42549.583379629628</v>
      </c>
      <c r="M1617" t="b">
        <v>0</v>
      </c>
      <c r="N1617">
        <v>59</v>
      </c>
      <c r="O1617" t="b">
        <v>0</v>
      </c>
      <c r="P1617" t="s">
        <v>8290</v>
      </c>
      <c r="Q1617" s="6">
        <f>E1617/D1617</f>
        <v>0.21249999999999999</v>
      </c>
      <c r="R1617" s="7">
        <f>IFERROR(E1617/N1617,"N/A")</f>
        <v>108.05084745762711</v>
      </c>
      <c r="S1617" t="str">
        <f>LEFT(P1617,SEARCH("/",P1617,1)-1)</f>
        <v>publishing</v>
      </c>
      <c r="T1617" t="str">
        <f>RIGHT(P1617,(LEN(P1617)-SEARCH("/",P1617)))</f>
        <v>art books</v>
      </c>
      <c r="Y1617">
        <f t="shared" si="54"/>
        <v>11</v>
      </c>
      <c r="Z1617">
        <f t="shared" si="55"/>
        <v>20</v>
      </c>
    </row>
    <row r="1618" spans="1:26" ht="43.2" x14ac:dyDescent="0.3">
      <c r="A1618">
        <v>1416</v>
      </c>
      <c r="B1618" s="3" t="s">
        <v>1417</v>
      </c>
      <c r="C1618" s="3" t="s">
        <v>5526</v>
      </c>
      <c r="D1618">
        <v>50000</v>
      </c>
      <c r="E1618">
        <v>0</v>
      </c>
      <c r="F1618" t="s">
        <v>8221</v>
      </c>
      <c r="G1618" t="s">
        <v>8224</v>
      </c>
      <c r="H1618" t="s">
        <v>8246</v>
      </c>
      <c r="I1618">
        <v>1448147619</v>
      </c>
      <c r="J1618" s="11">
        <f>(((I1618/60)/60)/24)+DATE(1970,1,1)+(-8/24)</f>
        <v>42329.634479166663</v>
      </c>
      <c r="K1618">
        <v>1445552019</v>
      </c>
      <c r="L1618" s="11">
        <f>(((K1618/60)/60)/24)+DATE(1970,1,1)+(-8/24)</f>
        <v>42299.592812499999</v>
      </c>
      <c r="M1618" t="b">
        <v>0</v>
      </c>
      <c r="N1618">
        <v>0</v>
      </c>
      <c r="O1618" t="b">
        <v>0</v>
      </c>
      <c r="P1618" t="s">
        <v>8287</v>
      </c>
      <c r="Q1618" s="6">
        <f>E1618/D1618</f>
        <v>0</v>
      </c>
      <c r="R1618" s="7" t="str">
        <f>IFERROR(E1618/N1618,"N/A")</f>
        <v>N/A</v>
      </c>
      <c r="S1618" t="str">
        <f>LEFT(P1618,SEARCH("/",P1618,1)-1)</f>
        <v>publishing</v>
      </c>
      <c r="T1618" t="str">
        <f>RIGHT(P1618,(LEN(P1618)-SEARCH("/",P1618)))</f>
        <v>translations</v>
      </c>
      <c r="Y1618">
        <f t="shared" si="54"/>
        <v>11</v>
      </c>
      <c r="Z1618">
        <f t="shared" si="55"/>
        <v>23</v>
      </c>
    </row>
    <row r="1619" spans="1:26" ht="28.8" x14ac:dyDescent="0.3">
      <c r="A1619">
        <v>2894</v>
      </c>
      <c r="B1619" s="3" t="s">
        <v>2894</v>
      </c>
      <c r="C1619" s="3" t="s">
        <v>7004</v>
      </c>
      <c r="D1619">
        <v>50000</v>
      </c>
      <c r="E1619">
        <v>0</v>
      </c>
      <c r="F1619" t="s">
        <v>8221</v>
      </c>
      <c r="G1619" t="s">
        <v>8224</v>
      </c>
      <c r="H1619" t="s">
        <v>8246</v>
      </c>
      <c r="I1619">
        <v>1428100815</v>
      </c>
      <c r="J1619" s="11">
        <f>(((I1619/60)/60)/24)+DATE(1970,1,1)+(-8/24)</f>
        <v>42097.611284722218</v>
      </c>
      <c r="K1619">
        <v>1422920415</v>
      </c>
      <c r="L1619" s="11">
        <f>(((K1619/60)/60)/24)+DATE(1970,1,1)+(-8/24)</f>
        <v>42037.652951388889</v>
      </c>
      <c r="M1619" t="b">
        <v>0</v>
      </c>
      <c r="N1619">
        <v>0</v>
      </c>
      <c r="O1619" t="b">
        <v>0</v>
      </c>
      <c r="P1619" t="s">
        <v>8271</v>
      </c>
      <c r="Q1619" s="6">
        <f>E1619/D1619</f>
        <v>0</v>
      </c>
      <c r="R1619" s="7" t="str">
        <f>IFERROR(E1619/N1619,"N/A")</f>
        <v>N/A</v>
      </c>
      <c r="S1619" t="str">
        <f>LEFT(P1619,SEARCH("/",P1619,1)-1)</f>
        <v>theater</v>
      </c>
      <c r="T1619" t="str">
        <f>RIGHT(P1619,(LEN(P1619)-SEARCH("/",P1619)))</f>
        <v>plays</v>
      </c>
      <c r="Y1619">
        <f t="shared" si="54"/>
        <v>8</v>
      </c>
      <c r="Z1619">
        <f t="shared" si="55"/>
        <v>13</v>
      </c>
    </row>
    <row r="1620" spans="1:26" ht="57.6" x14ac:dyDescent="0.3">
      <c r="A1620">
        <v>2945</v>
      </c>
      <c r="B1620" s="3" t="s">
        <v>2945</v>
      </c>
      <c r="C1620" s="3" t="s">
        <v>7055</v>
      </c>
      <c r="D1620">
        <v>50000</v>
      </c>
      <c r="E1620">
        <v>0</v>
      </c>
      <c r="F1620" t="s">
        <v>8221</v>
      </c>
      <c r="G1620" t="s">
        <v>8224</v>
      </c>
      <c r="H1620" t="s">
        <v>8246</v>
      </c>
      <c r="I1620">
        <v>1432437660</v>
      </c>
      <c r="J1620" s="11">
        <f>(((I1620/60)/60)/24)+DATE(1970,1,1)+(-8/24)</f>
        <v>42147.806250000001</v>
      </c>
      <c r="K1620">
        <v>1429845660</v>
      </c>
      <c r="L1620" s="11">
        <f>(((K1620/60)/60)/24)+DATE(1970,1,1)+(-8/24)</f>
        <v>42117.806250000001</v>
      </c>
      <c r="M1620" t="b">
        <v>0</v>
      </c>
      <c r="N1620">
        <v>0</v>
      </c>
      <c r="O1620" t="b">
        <v>0</v>
      </c>
      <c r="P1620" t="s">
        <v>8303</v>
      </c>
      <c r="Q1620" s="6">
        <f>E1620/D1620</f>
        <v>0</v>
      </c>
      <c r="R1620" s="7" t="str">
        <f>IFERROR(E1620/N1620,"N/A")</f>
        <v>N/A</v>
      </c>
      <c r="S1620" t="str">
        <f>LEFT(P1620,SEARCH("/",P1620,1)-1)</f>
        <v>theater</v>
      </c>
      <c r="T1620" t="str">
        <f>RIGHT(P1620,(LEN(P1620)-SEARCH("/",P1620)))</f>
        <v>spaces</v>
      </c>
      <c r="Y1620">
        <f t="shared" si="54"/>
        <v>8</v>
      </c>
      <c r="Z1620">
        <f t="shared" si="55"/>
        <v>14</v>
      </c>
    </row>
    <row r="1621" spans="1:26" ht="43.2" x14ac:dyDescent="0.3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 s="11">
        <f>(((I1621/60)/60)/24)+DATE(1970,1,1)+(-8/24)</f>
        <v>42277.874305555553</v>
      </c>
      <c r="K1621">
        <v>1441022120</v>
      </c>
      <c r="L1621" s="11">
        <f>(((K1621/60)/60)/24)+DATE(1970,1,1)+(-8/24)</f>
        <v>42247.163425925923</v>
      </c>
      <c r="M1621" t="b">
        <v>0</v>
      </c>
      <c r="N1621">
        <v>121</v>
      </c>
      <c r="O1621" t="b">
        <v>0</v>
      </c>
      <c r="P1621" t="s">
        <v>8272</v>
      </c>
      <c r="Q1621" s="6">
        <f>E1621/D1621</f>
        <v>0.21363333333333334</v>
      </c>
      <c r="R1621" s="7">
        <f>IFERROR(E1621/N1621,"N/A")</f>
        <v>105.93388429752066</v>
      </c>
      <c r="S1621" t="str">
        <f>LEFT(P1621,SEARCH("/",P1621,1)-1)</f>
        <v>technology</v>
      </c>
      <c r="T1621" t="str">
        <f>RIGHT(P1621,(LEN(P1621)-SEARCH("/",P1621)))</f>
        <v>web</v>
      </c>
      <c r="Y1621">
        <f t="shared" si="54"/>
        <v>11</v>
      </c>
      <c r="Z1621">
        <f t="shared" si="55"/>
        <v>14</v>
      </c>
    </row>
    <row r="1622" spans="1:26" ht="43.2" x14ac:dyDescent="0.3">
      <c r="A1622">
        <v>3057</v>
      </c>
      <c r="B1622" s="3" t="s">
        <v>3057</v>
      </c>
      <c r="C1622" s="3" t="s">
        <v>7167</v>
      </c>
      <c r="D1622">
        <v>50000</v>
      </c>
      <c r="E1622">
        <v>0</v>
      </c>
      <c r="F1622" t="s">
        <v>8221</v>
      </c>
      <c r="G1622" t="s">
        <v>8225</v>
      </c>
      <c r="H1622" t="s">
        <v>8247</v>
      </c>
      <c r="I1622">
        <v>1459694211</v>
      </c>
      <c r="J1622" s="11">
        <f>(((I1622/60)/60)/24)+DATE(1970,1,1)+(-8/24)</f>
        <v>42463.275590277779</v>
      </c>
      <c r="K1622">
        <v>1457105811</v>
      </c>
      <c r="L1622" s="11">
        <f>(((K1622/60)/60)/24)+DATE(1970,1,1)+(-8/24)</f>
        <v>42433.317256944443</v>
      </c>
      <c r="M1622" t="b">
        <v>0</v>
      </c>
      <c r="N1622">
        <v>0</v>
      </c>
      <c r="O1622" t="b">
        <v>0</v>
      </c>
      <c r="P1622" t="s">
        <v>8303</v>
      </c>
      <c r="Q1622" s="6">
        <f>E1622/D1622</f>
        <v>0</v>
      </c>
      <c r="R1622" s="7" t="str">
        <f>IFERROR(E1622/N1622,"N/A")</f>
        <v>N/A</v>
      </c>
      <c r="S1622" t="str">
        <f>LEFT(P1622,SEARCH("/",P1622,1)-1)</f>
        <v>theater</v>
      </c>
      <c r="T1622" t="str">
        <f>RIGHT(P1622,(LEN(P1622)-SEARCH("/",P1622)))</f>
        <v>spaces</v>
      </c>
      <c r="Y1622">
        <f t="shared" si="54"/>
        <v>8</v>
      </c>
      <c r="Z1622">
        <f t="shared" si="55"/>
        <v>14</v>
      </c>
    </row>
    <row r="1623" spans="1:26" ht="43.2" x14ac:dyDescent="0.3">
      <c r="A1623">
        <v>171</v>
      </c>
      <c r="B1623" s="3" t="s">
        <v>173</v>
      </c>
      <c r="C1623" s="3" t="s">
        <v>4281</v>
      </c>
      <c r="D1623">
        <v>50000</v>
      </c>
      <c r="E1623">
        <v>1</v>
      </c>
      <c r="F1623" t="s">
        <v>8221</v>
      </c>
      <c r="G1623" t="s">
        <v>8224</v>
      </c>
      <c r="H1623" t="s">
        <v>8246</v>
      </c>
      <c r="I1623">
        <v>1470975614</v>
      </c>
      <c r="J1623" s="11">
        <f>(((I1623/60)/60)/24)+DATE(1970,1,1)+(-8/24)</f>
        <v>42593.847384259258</v>
      </c>
      <c r="K1623">
        <v>1465791614</v>
      </c>
      <c r="L1623" s="11">
        <f>(((K1623/60)/60)/24)+DATE(1970,1,1)+(-8/24)</f>
        <v>42533.847384259258</v>
      </c>
      <c r="M1623" t="b">
        <v>0</v>
      </c>
      <c r="N1623">
        <v>1</v>
      </c>
      <c r="O1623" t="b">
        <v>0</v>
      </c>
      <c r="P1623" t="s">
        <v>8268</v>
      </c>
      <c r="Q1623" s="6">
        <f>E1623/D1623</f>
        <v>2.0000000000000002E-5</v>
      </c>
      <c r="R1623" s="7">
        <f>IFERROR(E1623/N1623,"N/A")</f>
        <v>1</v>
      </c>
      <c r="S1623" t="str">
        <f>LEFT(P1623,SEARCH("/",P1623,1)-1)</f>
        <v>film &amp; video</v>
      </c>
      <c r="T1623" t="str">
        <f>RIGHT(P1623,(LEN(P1623)-SEARCH("/",P1623)))</f>
        <v>drama</v>
      </c>
      <c r="Y1623">
        <f t="shared" si="54"/>
        <v>13</v>
      </c>
      <c r="Z1623">
        <f t="shared" si="55"/>
        <v>18</v>
      </c>
    </row>
    <row r="1624" spans="1:26" ht="28.8" x14ac:dyDescent="0.3">
      <c r="A1624">
        <v>2427</v>
      </c>
      <c r="B1624" s="3" t="s">
        <v>2428</v>
      </c>
      <c r="C1624" s="3" t="s">
        <v>6537</v>
      </c>
      <c r="D1624">
        <v>50000</v>
      </c>
      <c r="E1624">
        <v>1</v>
      </c>
      <c r="F1624" t="s">
        <v>8221</v>
      </c>
      <c r="G1624" t="s">
        <v>8224</v>
      </c>
      <c r="H1624" t="s">
        <v>8246</v>
      </c>
      <c r="I1624">
        <v>1458715133</v>
      </c>
      <c r="J1624" s="11">
        <f>(((I1624/60)/60)/24)+DATE(1970,1,1)+(-8/24)</f>
        <v>42451.943668981483</v>
      </c>
      <c r="K1624">
        <v>1455262733</v>
      </c>
      <c r="L1624" s="11">
        <f>(((K1624/60)/60)/24)+DATE(1970,1,1)+(-8/24)</f>
        <v>42411.98533564814</v>
      </c>
      <c r="M1624" t="b">
        <v>0</v>
      </c>
      <c r="N1624">
        <v>1</v>
      </c>
      <c r="O1624" t="b">
        <v>0</v>
      </c>
      <c r="P1624" t="s">
        <v>8284</v>
      </c>
      <c r="Q1624" s="6">
        <f>E1624/D1624</f>
        <v>2.0000000000000002E-5</v>
      </c>
      <c r="R1624" s="7">
        <f>IFERROR(E1624/N1624,"N/A")</f>
        <v>1</v>
      </c>
      <c r="S1624" t="str">
        <f>LEFT(P1624,SEARCH("/",P1624,1)-1)</f>
        <v>food</v>
      </c>
      <c r="T1624" t="str">
        <f>RIGHT(P1624,(LEN(P1624)-SEARCH("/",P1624)))</f>
        <v>food trucks</v>
      </c>
      <c r="Y1624">
        <f t="shared" si="54"/>
        <v>5</v>
      </c>
      <c r="Z1624">
        <f t="shared" si="55"/>
        <v>16</v>
      </c>
    </row>
    <row r="1625" spans="1:26" ht="57.6" x14ac:dyDescent="0.3">
      <c r="A1625">
        <v>3200</v>
      </c>
      <c r="B1625" s="3" t="s">
        <v>3200</v>
      </c>
      <c r="C1625" s="3" t="s">
        <v>7310</v>
      </c>
      <c r="D1625">
        <v>50000</v>
      </c>
      <c r="E1625">
        <v>1</v>
      </c>
      <c r="F1625" t="s">
        <v>8221</v>
      </c>
      <c r="G1625" t="s">
        <v>8224</v>
      </c>
      <c r="H1625" t="s">
        <v>8246</v>
      </c>
      <c r="I1625">
        <v>1461994440</v>
      </c>
      <c r="J1625" s="11">
        <f>(((I1625/60)/60)/24)+DATE(1970,1,1)+(-8/24)</f>
        <v>42489.898611111108</v>
      </c>
      <c r="K1625">
        <v>1459410101</v>
      </c>
      <c r="L1625" s="11">
        <f>(((K1625/60)/60)/24)+DATE(1970,1,1)+(-8/24)</f>
        <v>42459.987280092588</v>
      </c>
      <c r="M1625" t="b">
        <v>0</v>
      </c>
      <c r="N1625">
        <v>1</v>
      </c>
      <c r="O1625" t="b">
        <v>0</v>
      </c>
      <c r="P1625" t="s">
        <v>8305</v>
      </c>
      <c r="Q1625" s="6">
        <f>E1625/D1625</f>
        <v>2.0000000000000002E-5</v>
      </c>
      <c r="R1625" s="7">
        <f>IFERROR(E1625/N1625,"N/A")</f>
        <v>1</v>
      </c>
      <c r="S1625" t="str">
        <f>LEFT(P1625,SEARCH("/",P1625,1)-1)</f>
        <v>theater</v>
      </c>
      <c r="T1625" t="str">
        <f>RIGHT(P1625,(LEN(P1625)-SEARCH("/",P1625)))</f>
        <v>musical</v>
      </c>
      <c r="Y1625">
        <f t="shared" si="54"/>
        <v>8</v>
      </c>
      <c r="Z1625">
        <f t="shared" si="55"/>
        <v>15</v>
      </c>
    </row>
    <row r="1626" spans="1:26" ht="43.2" x14ac:dyDescent="0.3">
      <c r="A1626">
        <v>3993</v>
      </c>
      <c r="B1626" s="3" t="s">
        <v>3989</v>
      </c>
      <c r="C1626" s="3" t="s">
        <v>8099</v>
      </c>
      <c r="D1626">
        <v>50000</v>
      </c>
      <c r="E1626">
        <v>3</v>
      </c>
      <c r="F1626" t="s">
        <v>8221</v>
      </c>
      <c r="G1626" t="s">
        <v>8224</v>
      </c>
      <c r="H1626" t="s">
        <v>8246</v>
      </c>
      <c r="I1626">
        <v>1431549912</v>
      </c>
      <c r="J1626" s="11">
        <f>(((I1626/60)/60)/24)+DATE(1970,1,1)+(-8/24)</f>
        <v>42137.531388888885</v>
      </c>
      <c r="K1626">
        <v>1428957912</v>
      </c>
      <c r="L1626" s="11">
        <f>(((K1626/60)/60)/24)+DATE(1970,1,1)+(-8/24)</f>
        <v>42107.531388888885</v>
      </c>
      <c r="M1626" t="b">
        <v>0</v>
      </c>
      <c r="N1626">
        <v>1</v>
      </c>
      <c r="O1626" t="b">
        <v>0</v>
      </c>
      <c r="P1626" t="s">
        <v>8271</v>
      </c>
      <c r="Q1626" s="6">
        <f>E1626/D1626</f>
        <v>6.0000000000000002E-5</v>
      </c>
      <c r="R1626" s="7">
        <f>IFERROR(E1626/N1626,"N/A")</f>
        <v>3</v>
      </c>
      <c r="S1626" t="str">
        <f>LEFT(P1626,SEARCH("/",P1626,1)-1)</f>
        <v>theater</v>
      </c>
      <c r="T1626" t="str">
        <f>RIGHT(P1626,(LEN(P1626)-SEARCH("/",P1626)))</f>
        <v>plays</v>
      </c>
      <c r="Y1626">
        <f t="shared" si="54"/>
        <v>8</v>
      </c>
      <c r="Z1626">
        <f t="shared" si="55"/>
        <v>13</v>
      </c>
    </row>
    <row r="1627" spans="1:26" ht="28.8" x14ac:dyDescent="0.3">
      <c r="A1627">
        <v>1181</v>
      </c>
      <c r="B1627" s="3" t="s">
        <v>1182</v>
      </c>
      <c r="C1627" s="3" t="s">
        <v>5291</v>
      </c>
      <c r="D1627">
        <v>50000</v>
      </c>
      <c r="E1627">
        <v>4</v>
      </c>
      <c r="F1627" t="s">
        <v>8221</v>
      </c>
      <c r="G1627" t="s">
        <v>8224</v>
      </c>
      <c r="H1627" t="s">
        <v>8246</v>
      </c>
      <c r="I1627">
        <v>1425197321</v>
      </c>
      <c r="J1627" s="11">
        <f>(((I1627/60)/60)/24)+DATE(1970,1,1)+(-8/24)</f>
        <v>42064.006030092591</v>
      </c>
      <c r="K1627">
        <v>1422605321</v>
      </c>
      <c r="L1627" s="11">
        <f>(((K1627/60)/60)/24)+DATE(1970,1,1)+(-8/24)</f>
        <v>42034.006030092591</v>
      </c>
      <c r="M1627" t="b">
        <v>0</v>
      </c>
      <c r="N1627">
        <v>3</v>
      </c>
      <c r="O1627" t="b">
        <v>0</v>
      </c>
      <c r="P1627" t="s">
        <v>8284</v>
      </c>
      <c r="Q1627" s="6">
        <f>E1627/D1627</f>
        <v>8.0000000000000007E-5</v>
      </c>
      <c r="R1627" s="7">
        <f>IFERROR(E1627/N1627,"N/A")</f>
        <v>1.3333333333333333</v>
      </c>
      <c r="S1627" t="str">
        <f>LEFT(P1627,SEARCH("/",P1627,1)-1)</f>
        <v>food</v>
      </c>
      <c r="T1627" t="str">
        <f>RIGHT(P1627,(LEN(P1627)-SEARCH("/",P1627)))</f>
        <v>food trucks</v>
      </c>
      <c r="Y1627">
        <f t="shared" si="54"/>
        <v>5</v>
      </c>
      <c r="Z1627">
        <f t="shared" si="55"/>
        <v>16</v>
      </c>
    </row>
    <row r="1628" spans="1:26" ht="43.2" x14ac:dyDescent="0.3">
      <c r="A1628">
        <v>161</v>
      </c>
      <c r="B1628" s="3" t="s">
        <v>163</v>
      </c>
      <c r="C1628" s="3" t="s">
        <v>4271</v>
      </c>
      <c r="D1628">
        <v>50000</v>
      </c>
      <c r="E1628">
        <v>5</v>
      </c>
      <c r="F1628" t="s">
        <v>8221</v>
      </c>
      <c r="G1628" t="s">
        <v>8224</v>
      </c>
      <c r="H1628" t="s">
        <v>8246</v>
      </c>
      <c r="I1628">
        <v>1404318595</v>
      </c>
      <c r="J1628" s="11">
        <f>(((I1628/60)/60)/24)+DATE(1970,1,1)+(-8/24)</f>
        <v>41822.354108796295</v>
      </c>
      <c r="K1628">
        <v>1401726595</v>
      </c>
      <c r="L1628" s="11">
        <f>(((K1628/60)/60)/24)+DATE(1970,1,1)+(-8/24)</f>
        <v>41792.354108796295</v>
      </c>
      <c r="M1628" t="b">
        <v>0</v>
      </c>
      <c r="N1628">
        <v>1</v>
      </c>
      <c r="O1628" t="b">
        <v>0</v>
      </c>
      <c r="P1628" t="s">
        <v>8268</v>
      </c>
      <c r="Q1628" s="6">
        <f>E1628/D1628</f>
        <v>1E-4</v>
      </c>
      <c r="R1628" s="7">
        <f>IFERROR(E1628/N1628,"N/A")</f>
        <v>5</v>
      </c>
      <c r="S1628" t="str">
        <f>LEFT(P1628,SEARCH("/",P1628,1)-1)</f>
        <v>film &amp; video</v>
      </c>
      <c r="T1628" t="str">
        <f>RIGHT(P1628,(LEN(P1628)-SEARCH("/",P1628)))</f>
        <v>drama</v>
      </c>
      <c r="Y1628">
        <f t="shared" si="54"/>
        <v>13</v>
      </c>
      <c r="Z1628">
        <f t="shared" si="55"/>
        <v>18</v>
      </c>
    </row>
    <row r="1629" spans="1:26" ht="43.2" x14ac:dyDescent="0.3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 s="11">
        <f>(((I1629/60)/60)/24)+DATE(1970,1,1)+(-8/24)</f>
        <v>42832.44835648148</v>
      </c>
      <c r="K1629">
        <v>1489517138</v>
      </c>
      <c r="L1629" s="11">
        <f>(((K1629/60)/60)/24)+DATE(1970,1,1)+(-8/24)</f>
        <v>42808.44835648148</v>
      </c>
      <c r="M1629" t="b">
        <v>0</v>
      </c>
      <c r="N1629">
        <v>10</v>
      </c>
      <c r="O1629" t="b">
        <v>0</v>
      </c>
      <c r="P1629" t="s">
        <v>8293</v>
      </c>
      <c r="Q1629" s="6">
        <f>E1629/D1629</f>
        <v>0.21714285714285714</v>
      </c>
      <c r="R1629" s="7">
        <f>IFERROR(E1629/N1629,"N/A")</f>
        <v>76</v>
      </c>
      <c r="S1629" t="str">
        <f>LEFT(P1629,SEARCH("/",P1629,1)-1)</f>
        <v>music</v>
      </c>
      <c r="T1629" t="str">
        <f>RIGHT(P1629,(LEN(P1629)-SEARCH("/",P1629)))</f>
        <v>faith</v>
      </c>
      <c r="Y1629">
        <f t="shared" si="54"/>
        <v>6</v>
      </c>
      <c r="Z1629">
        <f t="shared" si="55"/>
        <v>11</v>
      </c>
    </row>
    <row r="1630" spans="1:26" ht="43.2" x14ac:dyDescent="0.3">
      <c r="A1630">
        <v>2589</v>
      </c>
      <c r="B1630" s="3" t="s">
        <v>2589</v>
      </c>
      <c r="C1630" s="3" t="s">
        <v>6699</v>
      </c>
      <c r="D1630">
        <v>50000</v>
      </c>
      <c r="E1630">
        <v>5</v>
      </c>
      <c r="F1630" t="s">
        <v>8221</v>
      </c>
      <c r="G1630" t="s">
        <v>8232</v>
      </c>
      <c r="H1630" t="s">
        <v>8253</v>
      </c>
      <c r="I1630">
        <v>1458733927</v>
      </c>
      <c r="J1630" s="11">
        <f>(((I1630/60)/60)/24)+DATE(1970,1,1)+(-8/24)</f>
        <v>42452.161192129628</v>
      </c>
      <c r="K1630">
        <v>1456145527</v>
      </c>
      <c r="L1630" s="11">
        <f>(((K1630/60)/60)/24)+DATE(1970,1,1)+(-8/24)</f>
        <v>42422.202858796292</v>
      </c>
      <c r="M1630" t="b">
        <v>0</v>
      </c>
      <c r="N1630">
        <v>1</v>
      </c>
      <c r="O1630" t="b">
        <v>0</v>
      </c>
      <c r="P1630" t="s">
        <v>8284</v>
      </c>
      <c r="Q1630" s="6">
        <f>E1630/D1630</f>
        <v>1E-4</v>
      </c>
      <c r="R1630" s="7">
        <f>IFERROR(E1630/N1630,"N/A")</f>
        <v>5</v>
      </c>
      <c r="S1630" t="str">
        <f>LEFT(P1630,SEARCH("/",P1630,1)-1)</f>
        <v>food</v>
      </c>
      <c r="T1630" t="str">
        <f>RIGHT(P1630,(LEN(P1630)-SEARCH("/",P1630)))</f>
        <v>food trucks</v>
      </c>
      <c r="Y1630">
        <f t="shared" si="54"/>
        <v>5</v>
      </c>
      <c r="Z1630">
        <f t="shared" si="55"/>
        <v>16</v>
      </c>
    </row>
    <row r="1631" spans="1:26" ht="43.2" x14ac:dyDescent="0.3">
      <c r="A1631">
        <v>425</v>
      </c>
      <c r="B1631" s="3" t="s">
        <v>426</v>
      </c>
      <c r="C1631" s="3" t="s">
        <v>4535</v>
      </c>
      <c r="D1631">
        <v>50000</v>
      </c>
      <c r="E1631">
        <v>6</v>
      </c>
      <c r="F1631" t="s">
        <v>8221</v>
      </c>
      <c r="G1631" t="s">
        <v>8224</v>
      </c>
      <c r="H1631" t="s">
        <v>8246</v>
      </c>
      <c r="I1631">
        <v>1448660404</v>
      </c>
      <c r="J1631" s="11">
        <f>(((I1631/60)/60)/24)+DATE(1970,1,1)+(-8/24)</f>
        <v>42335.569490740738</v>
      </c>
      <c r="K1631">
        <v>1443472804</v>
      </c>
      <c r="L1631" s="11">
        <f>(((K1631/60)/60)/24)+DATE(1970,1,1)+(-8/24)</f>
        <v>42275.527824074066</v>
      </c>
      <c r="M1631" t="b">
        <v>0</v>
      </c>
      <c r="N1631">
        <v>2</v>
      </c>
      <c r="O1631" t="b">
        <v>0</v>
      </c>
      <c r="P1631" t="s">
        <v>8270</v>
      </c>
      <c r="Q1631" s="6">
        <f>E1631/D1631</f>
        <v>1.2E-4</v>
      </c>
      <c r="R1631" s="7">
        <f>IFERROR(E1631/N1631,"N/A")</f>
        <v>3</v>
      </c>
      <c r="S1631" t="str">
        <f>LEFT(P1631,SEARCH("/",P1631,1)-1)</f>
        <v>film &amp; video</v>
      </c>
      <c r="T1631" t="str">
        <f>RIGHT(P1631,(LEN(P1631)-SEARCH("/",P1631)))</f>
        <v>animation</v>
      </c>
      <c r="Y1631">
        <f t="shared" si="54"/>
        <v>13</v>
      </c>
      <c r="Z1631">
        <f t="shared" si="55"/>
        <v>22</v>
      </c>
    </row>
    <row r="1632" spans="1:26" ht="43.2" x14ac:dyDescent="0.3">
      <c r="A1632">
        <v>2685</v>
      </c>
      <c r="B1632" s="3" t="s">
        <v>2685</v>
      </c>
      <c r="C1632" s="3" t="s">
        <v>6795</v>
      </c>
      <c r="D1632">
        <v>50000</v>
      </c>
      <c r="E1632">
        <v>10</v>
      </c>
      <c r="F1632" t="s">
        <v>8221</v>
      </c>
      <c r="G1632" t="s">
        <v>8224</v>
      </c>
      <c r="H1632" t="s">
        <v>8246</v>
      </c>
      <c r="I1632">
        <v>1430149330</v>
      </c>
      <c r="J1632" s="11">
        <f>(((I1632/60)/60)/24)+DATE(1970,1,1)+(-8/24)</f>
        <v>42121.320949074077</v>
      </c>
      <c r="K1632">
        <v>1424968930</v>
      </c>
      <c r="L1632" s="11">
        <f>(((K1632/60)/60)/24)+DATE(1970,1,1)+(-8/24)</f>
        <v>42061.362615740734</v>
      </c>
      <c r="M1632" t="b">
        <v>0</v>
      </c>
      <c r="N1632">
        <v>1</v>
      </c>
      <c r="O1632" t="b">
        <v>0</v>
      </c>
      <c r="P1632" t="s">
        <v>8284</v>
      </c>
      <c r="Q1632" s="6">
        <f>E1632/D1632</f>
        <v>2.0000000000000001E-4</v>
      </c>
      <c r="R1632" s="7">
        <f>IFERROR(E1632/N1632,"N/A")</f>
        <v>10</v>
      </c>
      <c r="S1632" t="str">
        <f>LEFT(P1632,SEARCH("/",P1632,1)-1)</f>
        <v>food</v>
      </c>
      <c r="T1632" t="str">
        <f>RIGHT(P1632,(LEN(P1632)-SEARCH("/",P1632)))</f>
        <v>food trucks</v>
      </c>
      <c r="Y1632">
        <f t="shared" si="54"/>
        <v>5</v>
      </c>
      <c r="Z1632">
        <f t="shared" si="55"/>
        <v>16</v>
      </c>
    </row>
    <row r="1633" spans="1:26" ht="28.8" x14ac:dyDescent="0.3">
      <c r="A1633">
        <v>674</v>
      </c>
      <c r="B1633" s="3" t="s">
        <v>675</v>
      </c>
      <c r="C1633" s="3" t="s">
        <v>4784</v>
      </c>
      <c r="D1633">
        <v>50000</v>
      </c>
      <c r="E1633">
        <v>15</v>
      </c>
      <c r="F1633" t="s">
        <v>8221</v>
      </c>
      <c r="G1633" t="s">
        <v>8224</v>
      </c>
      <c r="H1633" t="s">
        <v>8246</v>
      </c>
      <c r="I1633">
        <v>1407811627</v>
      </c>
      <c r="J1633" s="11">
        <f>(((I1633/60)/60)/24)+DATE(1970,1,1)+(-8/24)</f>
        <v>41862.782719907402</v>
      </c>
      <c r="K1633">
        <v>1402627627</v>
      </c>
      <c r="L1633" s="11">
        <f>(((K1633/60)/60)/24)+DATE(1970,1,1)+(-8/24)</f>
        <v>41802.782719907402</v>
      </c>
      <c r="M1633" t="b">
        <v>0</v>
      </c>
      <c r="N1633">
        <v>2</v>
      </c>
      <c r="O1633" t="b">
        <v>0</v>
      </c>
      <c r="P1633" t="s">
        <v>8273</v>
      </c>
      <c r="Q1633" s="6">
        <f>E1633/D1633</f>
        <v>2.9999999999999997E-4</v>
      </c>
      <c r="R1633" s="7">
        <f>IFERROR(E1633/N1633,"N/A")</f>
        <v>7.5</v>
      </c>
      <c r="S1633" t="str">
        <f>LEFT(P1633,SEARCH("/",P1633,1)-1)</f>
        <v>technology</v>
      </c>
      <c r="T1633" t="str">
        <f>RIGHT(P1633,(LEN(P1633)-SEARCH("/",P1633)))</f>
        <v>wearables</v>
      </c>
      <c r="Y1633">
        <f t="shared" si="54"/>
        <v>11</v>
      </c>
      <c r="Z1633">
        <f t="shared" si="55"/>
        <v>20</v>
      </c>
    </row>
    <row r="1634" spans="1:26" ht="43.2" x14ac:dyDescent="0.3">
      <c r="A1634">
        <v>213</v>
      </c>
      <c r="B1634" s="3" t="s">
        <v>215</v>
      </c>
      <c r="C1634" s="3" t="s">
        <v>4323</v>
      </c>
      <c r="D1634">
        <v>50000</v>
      </c>
      <c r="E1634">
        <v>20</v>
      </c>
      <c r="F1634" t="s">
        <v>8221</v>
      </c>
      <c r="G1634" t="s">
        <v>8224</v>
      </c>
      <c r="H1634" t="s">
        <v>8246</v>
      </c>
      <c r="I1634">
        <v>1439734001</v>
      </c>
      <c r="J1634" s="11">
        <f>(((I1634/60)/60)/24)+DATE(1970,1,1)+(-8/24)</f>
        <v>42232.254641203697</v>
      </c>
      <c r="K1634">
        <v>1437142547</v>
      </c>
      <c r="L1634" s="11">
        <f>(((K1634/60)/60)/24)+DATE(1970,1,1)+(-8/24)</f>
        <v>42202.260960648149</v>
      </c>
      <c r="M1634" t="b">
        <v>0</v>
      </c>
      <c r="N1634">
        <v>1</v>
      </c>
      <c r="O1634" t="b">
        <v>0</v>
      </c>
      <c r="P1634" t="s">
        <v>8268</v>
      </c>
      <c r="Q1634" s="6">
        <f>E1634/D1634</f>
        <v>4.0000000000000002E-4</v>
      </c>
      <c r="R1634" s="7">
        <f>IFERROR(E1634/N1634,"N/A")</f>
        <v>20</v>
      </c>
      <c r="S1634" t="str">
        <f>LEFT(P1634,SEARCH("/",P1634,1)-1)</f>
        <v>film &amp; video</v>
      </c>
      <c r="T1634" t="str">
        <f>RIGHT(P1634,(LEN(P1634)-SEARCH("/",P1634)))</f>
        <v>drama</v>
      </c>
      <c r="Y1634">
        <f t="shared" si="54"/>
        <v>13</v>
      </c>
      <c r="Z1634">
        <f t="shared" si="55"/>
        <v>18</v>
      </c>
    </row>
    <row r="1635" spans="1:26" ht="43.2" x14ac:dyDescent="0.3">
      <c r="A1635">
        <v>2863</v>
      </c>
      <c r="B1635" s="3" t="s">
        <v>2863</v>
      </c>
      <c r="C1635" s="3" t="s">
        <v>6973</v>
      </c>
      <c r="D1635">
        <v>50000</v>
      </c>
      <c r="E1635">
        <v>20</v>
      </c>
      <c r="F1635" t="s">
        <v>8221</v>
      </c>
      <c r="G1635" t="s">
        <v>8224</v>
      </c>
      <c r="H1635" t="s">
        <v>8246</v>
      </c>
      <c r="I1635">
        <v>1410279123</v>
      </c>
      <c r="J1635" s="11">
        <f>(((I1635/60)/60)/24)+DATE(1970,1,1)+(-8/24)</f>
        <v>41891.34170138889</v>
      </c>
      <c r="K1635">
        <v>1405095123</v>
      </c>
      <c r="L1635" s="11">
        <f>(((K1635/60)/60)/24)+DATE(1970,1,1)+(-8/24)</f>
        <v>41831.34170138889</v>
      </c>
      <c r="M1635" t="b">
        <v>0</v>
      </c>
      <c r="N1635">
        <v>1</v>
      </c>
      <c r="O1635" t="b">
        <v>0</v>
      </c>
      <c r="P1635" t="s">
        <v>8271</v>
      </c>
      <c r="Q1635" s="6">
        <f>E1635/D1635</f>
        <v>4.0000000000000002E-4</v>
      </c>
      <c r="R1635" s="7">
        <f>IFERROR(E1635/N1635,"N/A")</f>
        <v>20</v>
      </c>
      <c r="S1635" t="str">
        <f>LEFT(P1635,SEARCH("/",P1635,1)-1)</f>
        <v>theater</v>
      </c>
      <c r="T1635" t="str">
        <f>RIGHT(P1635,(LEN(P1635)-SEARCH("/",P1635)))</f>
        <v>plays</v>
      </c>
      <c r="Y1635">
        <f t="shared" si="54"/>
        <v>8</v>
      </c>
      <c r="Z1635">
        <f t="shared" si="55"/>
        <v>13</v>
      </c>
    </row>
    <row r="1636" spans="1:26" x14ac:dyDescent="0.3">
      <c r="A1636">
        <v>3108</v>
      </c>
      <c r="B1636" s="3" t="s">
        <v>3108</v>
      </c>
      <c r="C1636" s="3" t="s">
        <v>7218</v>
      </c>
      <c r="D1636">
        <v>50000</v>
      </c>
      <c r="E1636">
        <v>26</v>
      </c>
      <c r="F1636" t="s">
        <v>8221</v>
      </c>
      <c r="G1636" t="s">
        <v>8224</v>
      </c>
      <c r="H1636" t="s">
        <v>8246</v>
      </c>
      <c r="I1636">
        <v>1430234394</v>
      </c>
      <c r="J1636" s="11">
        <f>(((I1636/60)/60)/24)+DATE(1970,1,1)+(-8/24)</f>
        <v>42122.305486111109</v>
      </c>
      <c r="K1636">
        <v>1425053994</v>
      </c>
      <c r="L1636" s="11">
        <f>(((K1636/60)/60)/24)+DATE(1970,1,1)+(-8/24)</f>
        <v>42062.34715277778</v>
      </c>
      <c r="M1636" t="b">
        <v>0</v>
      </c>
      <c r="N1636">
        <v>2</v>
      </c>
      <c r="O1636" t="b">
        <v>0</v>
      </c>
      <c r="P1636" t="s">
        <v>8303</v>
      </c>
      <c r="Q1636" s="6">
        <f>E1636/D1636</f>
        <v>5.1999999999999995E-4</v>
      </c>
      <c r="R1636" s="7">
        <f>IFERROR(E1636/N1636,"N/A")</f>
        <v>13</v>
      </c>
      <c r="S1636" t="str">
        <f>LEFT(P1636,SEARCH("/",P1636,1)-1)</f>
        <v>theater</v>
      </c>
      <c r="T1636" t="str">
        <f>RIGHT(P1636,(LEN(P1636)-SEARCH("/",P1636)))</f>
        <v>spaces</v>
      </c>
      <c r="Y1636">
        <f t="shared" si="54"/>
        <v>8</v>
      </c>
      <c r="Z1636">
        <f t="shared" si="55"/>
        <v>14</v>
      </c>
    </row>
    <row r="1637" spans="1:26" ht="43.2" x14ac:dyDescent="0.3">
      <c r="A1637">
        <v>599</v>
      </c>
      <c r="B1637" s="3" t="s">
        <v>600</v>
      </c>
      <c r="C1637" s="3" t="s">
        <v>4709</v>
      </c>
      <c r="D1637">
        <v>50000</v>
      </c>
      <c r="E1637">
        <v>31</v>
      </c>
      <c r="F1637" t="s">
        <v>8221</v>
      </c>
      <c r="G1637" t="s">
        <v>8224</v>
      </c>
      <c r="H1637" t="s">
        <v>8246</v>
      </c>
      <c r="I1637">
        <v>1425827760</v>
      </c>
      <c r="J1637" s="11">
        <f>(((I1637/60)/60)/24)+DATE(1970,1,1)+(-8/24)</f>
        <v>42071.302777777775</v>
      </c>
      <c r="K1637">
        <v>1423769402</v>
      </c>
      <c r="L1637" s="11">
        <f>(((K1637/60)/60)/24)+DATE(1970,1,1)+(-8/24)</f>
        <v>42047.479189814818</v>
      </c>
      <c r="M1637" t="b">
        <v>0</v>
      </c>
      <c r="N1637">
        <v>2</v>
      </c>
      <c r="O1637" t="b">
        <v>0</v>
      </c>
      <c r="P1637" t="s">
        <v>8272</v>
      </c>
      <c r="Q1637" s="6">
        <f>E1637/D1637</f>
        <v>6.2E-4</v>
      </c>
      <c r="R1637" s="7">
        <f>IFERROR(E1637/N1637,"N/A")</f>
        <v>15.5</v>
      </c>
      <c r="S1637" t="str">
        <f>LEFT(P1637,SEARCH("/",P1637,1)-1)</f>
        <v>technology</v>
      </c>
      <c r="T1637" t="str">
        <f>RIGHT(P1637,(LEN(P1637)-SEARCH("/",P1637)))</f>
        <v>web</v>
      </c>
      <c r="Y1637">
        <f t="shared" si="54"/>
        <v>11</v>
      </c>
      <c r="Z1637">
        <f t="shared" si="55"/>
        <v>14</v>
      </c>
    </row>
    <row r="1638" spans="1:26" ht="43.2" x14ac:dyDescent="0.3">
      <c r="A1638">
        <v>1904</v>
      </c>
      <c r="B1638" s="3" t="s">
        <v>1905</v>
      </c>
      <c r="C1638" s="3" t="s">
        <v>6014</v>
      </c>
      <c r="D1638">
        <v>50000</v>
      </c>
      <c r="E1638">
        <v>50</v>
      </c>
      <c r="F1638" t="s">
        <v>8221</v>
      </c>
      <c r="G1638" t="s">
        <v>8224</v>
      </c>
      <c r="H1638" t="s">
        <v>8246</v>
      </c>
      <c r="I1638">
        <v>1451752021</v>
      </c>
      <c r="J1638" s="11">
        <f>(((I1638/60)/60)/24)+DATE(1970,1,1)+(-8/24)</f>
        <v>42371.352094907408</v>
      </c>
      <c r="K1638">
        <v>1447864021</v>
      </c>
      <c r="L1638" s="11">
        <f>(((K1638/60)/60)/24)+DATE(1970,1,1)+(-8/24)</f>
        <v>42326.352094907408</v>
      </c>
      <c r="M1638" t="b">
        <v>0</v>
      </c>
      <c r="N1638">
        <v>2</v>
      </c>
      <c r="O1638" t="b">
        <v>0</v>
      </c>
      <c r="P1638" t="s">
        <v>8294</v>
      </c>
      <c r="Q1638" s="6">
        <f>E1638/D1638</f>
        <v>1E-3</v>
      </c>
      <c r="R1638" s="7">
        <f>IFERROR(E1638/N1638,"N/A")</f>
        <v>25</v>
      </c>
      <c r="S1638" t="str">
        <f>LEFT(P1638,SEARCH("/",P1638,1)-1)</f>
        <v>technology</v>
      </c>
      <c r="T1638" t="str">
        <f>RIGHT(P1638,(LEN(P1638)-SEARCH("/",P1638)))</f>
        <v>gadgets</v>
      </c>
      <c r="Y1638">
        <f t="shared" si="54"/>
        <v>11</v>
      </c>
      <c r="Z1638">
        <f t="shared" si="55"/>
        <v>18</v>
      </c>
    </row>
    <row r="1639" spans="1:26" ht="43.2" x14ac:dyDescent="0.3">
      <c r="A1639">
        <v>682</v>
      </c>
      <c r="B1639" s="3" t="s">
        <v>683</v>
      </c>
      <c r="C1639" s="3" t="s">
        <v>4792</v>
      </c>
      <c r="D1639">
        <v>50000</v>
      </c>
      <c r="E1639">
        <v>53</v>
      </c>
      <c r="F1639" t="s">
        <v>8221</v>
      </c>
      <c r="G1639" t="s">
        <v>8224</v>
      </c>
      <c r="H1639" t="s">
        <v>8246</v>
      </c>
      <c r="I1639">
        <v>1489512122</v>
      </c>
      <c r="J1639" s="11">
        <f>(((I1639/60)/60)/24)+DATE(1970,1,1)+(-8/24)</f>
        <v>42808.39030092593</v>
      </c>
      <c r="K1639">
        <v>1486923722</v>
      </c>
      <c r="L1639" s="11">
        <f>(((K1639/60)/60)/24)+DATE(1970,1,1)+(-8/24)</f>
        <v>42778.431967592587</v>
      </c>
      <c r="M1639" t="b">
        <v>0</v>
      </c>
      <c r="N1639">
        <v>4</v>
      </c>
      <c r="O1639" t="b">
        <v>0</v>
      </c>
      <c r="P1639" t="s">
        <v>8273</v>
      </c>
      <c r="Q1639" s="6">
        <f>E1639/D1639</f>
        <v>1.06E-3</v>
      </c>
      <c r="R1639" s="7">
        <f>IFERROR(E1639/N1639,"N/A")</f>
        <v>13.25</v>
      </c>
      <c r="S1639" t="str">
        <f>LEFT(P1639,SEARCH("/",P1639,1)-1)</f>
        <v>technology</v>
      </c>
      <c r="T1639" t="str">
        <f>RIGHT(P1639,(LEN(P1639)-SEARCH("/",P1639)))</f>
        <v>wearables</v>
      </c>
      <c r="Y1639">
        <f t="shared" si="54"/>
        <v>11</v>
      </c>
      <c r="Z1639">
        <f t="shared" si="55"/>
        <v>20</v>
      </c>
    </row>
    <row r="1640" spans="1:26" ht="43.2" x14ac:dyDescent="0.3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 s="11">
        <f>(((I1640/60)/60)/24)+DATE(1970,1,1)+(-8/24)</f>
        <v>42552.833333333336</v>
      </c>
      <c r="K1640">
        <v>1464763109</v>
      </c>
      <c r="L1640" s="11">
        <f>(((K1640/60)/60)/24)+DATE(1970,1,1)+(-8/24)</f>
        <v>42521.943391203698</v>
      </c>
      <c r="M1640" t="b">
        <v>0</v>
      </c>
      <c r="N1640">
        <v>50</v>
      </c>
      <c r="O1640" t="b">
        <v>0</v>
      </c>
      <c r="P1640" t="s">
        <v>8273</v>
      </c>
      <c r="Q1640" s="6">
        <f>E1640/D1640</f>
        <v>0.22494285714285714</v>
      </c>
      <c r="R1640" s="7">
        <f>IFERROR(E1640/N1640,"N/A")</f>
        <v>157.46</v>
      </c>
      <c r="S1640" t="str">
        <f>LEFT(P1640,SEARCH("/",P1640,1)-1)</f>
        <v>technology</v>
      </c>
      <c r="T1640" t="str">
        <f>RIGHT(P1640,(LEN(P1640)-SEARCH("/",P1640)))</f>
        <v>wearables</v>
      </c>
      <c r="Y1640">
        <f t="shared" si="54"/>
        <v>11</v>
      </c>
      <c r="Z1640">
        <f t="shared" si="55"/>
        <v>20</v>
      </c>
    </row>
    <row r="1641" spans="1:26" ht="43.2" x14ac:dyDescent="0.3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 s="11">
        <f>(((I1641/60)/60)/24)+DATE(1970,1,1)+(-8/24)</f>
        <v>42821.345127314817</v>
      </c>
      <c r="K1641">
        <v>1488820619</v>
      </c>
      <c r="L1641" s="11">
        <f>(((K1641/60)/60)/24)+DATE(1970,1,1)+(-8/24)</f>
        <v>42800.386793981481</v>
      </c>
      <c r="M1641" t="b">
        <v>0</v>
      </c>
      <c r="N1641">
        <v>12</v>
      </c>
      <c r="O1641" t="b">
        <v>0</v>
      </c>
      <c r="P1641" t="s">
        <v>8271</v>
      </c>
      <c r="Q1641" s="6">
        <f>E1641/D1641</f>
        <v>0.22500000000000001</v>
      </c>
      <c r="R1641" s="7">
        <f>IFERROR(E1641/N1641,"N/A")</f>
        <v>18.75</v>
      </c>
      <c r="S1641" t="str">
        <f>LEFT(P1641,SEARCH("/",P1641,1)-1)</f>
        <v>theater</v>
      </c>
      <c r="T1641" t="str">
        <f>RIGHT(P1641,(LEN(P1641)-SEARCH("/",P1641)))</f>
        <v>plays</v>
      </c>
      <c r="Y1641">
        <f t="shared" si="54"/>
        <v>8</v>
      </c>
      <c r="Z1641">
        <f t="shared" si="55"/>
        <v>13</v>
      </c>
    </row>
    <row r="1642" spans="1:26" ht="28.8" x14ac:dyDescent="0.3">
      <c r="A1642">
        <v>2688</v>
      </c>
      <c r="B1642" s="3" t="s">
        <v>2688</v>
      </c>
      <c r="C1642" s="3" t="s">
        <v>6798</v>
      </c>
      <c r="D1642">
        <v>50000</v>
      </c>
      <c r="E1642">
        <v>74</v>
      </c>
      <c r="F1642" t="s">
        <v>8221</v>
      </c>
      <c r="G1642" t="s">
        <v>8224</v>
      </c>
      <c r="H1642" t="s">
        <v>8246</v>
      </c>
      <c r="I1642">
        <v>1424746800</v>
      </c>
      <c r="J1642" s="11">
        <f>(((I1642/60)/60)/24)+DATE(1970,1,1)+(-8/24)</f>
        <v>42058.791666666664</v>
      </c>
      <c r="K1642">
        <v>1422067870</v>
      </c>
      <c r="L1642" s="11">
        <f>(((K1642/60)/60)/24)+DATE(1970,1,1)+(-8/24)</f>
        <v>42027.785532407412</v>
      </c>
      <c r="M1642" t="b">
        <v>0</v>
      </c>
      <c r="N1642">
        <v>14</v>
      </c>
      <c r="O1642" t="b">
        <v>0</v>
      </c>
      <c r="P1642" t="s">
        <v>8284</v>
      </c>
      <c r="Q1642" s="6">
        <f>E1642/D1642</f>
        <v>1.48E-3</v>
      </c>
      <c r="R1642" s="7">
        <f>IFERROR(E1642/N1642,"N/A")</f>
        <v>5.2857142857142856</v>
      </c>
      <c r="S1642" t="str">
        <f>LEFT(P1642,SEARCH("/",P1642,1)-1)</f>
        <v>food</v>
      </c>
      <c r="T1642" t="str">
        <f>RIGHT(P1642,(LEN(P1642)-SEARCH("/",P1642)))</f>
        <v>food trucks</v>
      </c>
      <c r="Y1642">
        <f t="shared" si="54"/>
        <v>5</v>
      </c>
      <c r="Z1642">
        <f t="shared" si="55"/>
        <v>16</v>
      </c>
    </row>
    <row r="1643" spans="1:26" ht="28.8" x14ac:dyDescent="0.3">
      <c r="A1643">
        <v>1149</v>
      </c>
      <c r="B1643" s="3" t="s">
        <v>1150</v>
      </c>
      <c r="C1643" s="3" t="s">
        <v>5259</v>
      </c>
      <c r="D1643">
        <v>50000</v>
      </c>
      <c r="E1643">
        <v>75</v>
      </c>
      <c r="F1643" t="s">
        <v>8221</v>
      </c>
      <c r="G1643" t="s">
        <v>8224</v>
      </c>
      <c r="H1643" t="s">
        <v>8246</v>
      </c>
      <c r="I1643">
        <v>1466096566</v>
      </c>
      <c r="J1643" s="11">
        <f>(((I1643/60)/60)/24)+DATE(1970,1,1)+(-8/24)</f>
        <v>42537.376921296294</v>
      </c>
      <c r="K1643">
        <v>1463504566</v>
      </c>
      <c r="L1643" s="11">
        <f>(((K1643/60)/60)/24)+DATE(1970,1,1)+(-8/24)</f>
        <v>42507.376921296294</v>
      </c>
      <c r="M1643" t="b">
        <v>0</v>
      </c>
      <c r="N1643">
        <v>2</v>
      </c>
      <c r="O1643" t="b">
        <v>0</v>
      </c>
      <c r="P1643" t="s">
        <v>8284</v>
      </c>
      <c r="Q1643" s="6">
        <f>E1643/D1643</f>
        <v>1.5E-3</v>
      </c>
      <c r="R1643" s="7">
        <f>IFERROR(E1643/N1643,"N/A")</f>
        <v>37.5</v>
      </c>
      <c r="S1643" t="str">
        <f>LEFT(P1643,SEARCH("/",P1643,1)-1)</f>
        <v>food</v>
      </c>
      <c r="T1643" t="str">
        <f>RIGHT(P1643,(LEN(P1643)-SEARCH("/",P1643)))</f>
        <v>food trucks</v>
      </c>
      <c r="Y1643">
        <f t="shared" si="54"/>
        <v>5</v>
      </c>
      <c r="Z1643">
        <f t="shared" si="55"/>
        <v>16</v>
      </c>
    </row>
    <row r="1644" spans="1:26" ht="43.2" x14ac:dyDescent="0.3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 s="11">
        <f>(((I1644/60)/60)/24)+DATE(1970,1,1)+(-8/24)</f>
        <v>42329.383506944439</v>
      </c>
      <c r="K1644">
        <v>1444666335</v>
      </c>
      <c r="L1644" s="11">
        <f>(((K1644/60)/60)/24)+DATE(1970,1,1)+(-8/24)</f>
        <v>42289.341840277775</v>
      </c>
      <c r="M1644" t="b">
        <v>0</v>
      </c>
      <c r="N1644">
        <v>355</v>
      </c>
      <c r="O1644" t="b">
        <v>0</v>
      </c>
      <c r="P1644" t="s">
        <v>8273</v>
      </c>
      <c r="Q1644" s="6">
        <f>E1644/D1644</f>
        <v>0.22878799999999999</v>
      </c>
      <c r="R1644" s="7">
        <f>IFERROR(E1644/N1644,"N/A")</f>
        <v>161.11830985915492</v>
      </c>
      <c r="S1644" t="str">
        <f>LEFT(P1644,SEARCH("/",P1644,1)-1)</f>
        <v>technology</v>
      </c>
      <c r="T1644" t="str">
        <f>RIGHT(P1644,(LEN(P1644)-SEARCH("/",P1644)))</f>
        <v>wearables</v>
      </c>
      <c r="Y1644">
        <f t="shared" si="54"/>
        <v>11</v>
      </c>
      <c r="Z1644">
        <f t="shared" si="55"/>
        <v>20</v>
      </c>
    </row>
    <row r="1645" spans="1:26" ht="43.2" x14ac:dyDescent="0.3">
      <c r="A1645">
        <v>2510</v>
      </c>
      <c r="B1645" s="3" t="s">
        <v>2510</v>
      </c>
      <c r="C1645" s="3" t="s">
        <v>6620</v>
      </c>
      <c r="D1645">
        <v>50000</v>
      </c>
      <c r="E1645">
        <v>75</v>
      </c>
      <c r="F1645" t="s">
        <v>8221</v>
      </c>
      <c r="G1645" t="s">
        <v>8224</v>
      </c>
      <c r="H1645" t="s">
        <v>8246</v>
      </c>
      <c r="I1645">
        <v>1431647772</v>
      </c>
      <c r="J1645" s="11">
        <f>(((I1645/60)/60)/24)+DATE(1970,1,1)+(-8/24)</f>
        <v>42138.66402777777</v>
      </c>
      <c r="K1645">
        <v>1426463772</v>
      </c>
      <c r="L1645" s="11">
        <f>(((K1645/60)/60)/24)+DATE(1970,1,1)+(-8/24)</f>
        <v>42078.66402777777</v>
      </c>
      <c r="M1645" t="b">
        <v>0</v>
      </c>
      <c r="N1645">
        <v>2</v>
      </c>
      <c r="O1645" t="b">
        <v>0</v>
      </c>
      <c r="P1645" t="s">
        <v>8299</v>
      </c>
      <c r="Q1645" s="6">
        <f>E1645/D1645</f>
        <v>1.5E-3</v>
      </c>
      <c r="R1645" s="7">
        <f>IFERROR(E1645/N1645,"N/A")</f>
        <v>37.5</v>
      </c>
      <c r="S1645" t="str">
        <f>LEFT(P1645,SEARCH("/",P1645,1)-1)</f>
        <v>food</v>
      </c>
      <c r="T1645" t="str">
        <f>RIGHT(P1645,(LEN(P1645)-SEARCH("/",P1645)))</f>
        <v>restaurants</v>
      </c>
      <c r="Y1645">
        <f t="shared" si="54"/>
        <v>5</v>
      </c>
      <c r="Z1645">
        <f t="shared" si="55"/>
        <v>16</v>
      </c>
    </row>
    <row r="1646" spans="1:26" ht="43.2" x14ac:dyDescent="0.3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 s="11">
        <f>(((I1646/60)/60)/24)+DATE(1970,1,1)+(-8/24)</f>
        <v>41829.190925925926</v>
      </c>
      <c r="K1646">
        <v>1402317296</v>
      </c>
      <c r="L1646" s="11">
        <f>(((K1646/60)/60)/24)+DATE(1970,1,1)+(-8/24)</f>
        <v>41799.190925925926</v>
      </c>
      <c r="M1646" t="b">
        <v>0</v>
      </c>
      <c r="N1646">
        <v>35</v>
      </c>
      <c r="O1646" t="b">
        <v>0</v>
      </c>
      <c r="P1646" t="s">
        <v>8290</v>
      </c>
      <c r="Q1646" s="6">
        <f>E1646/D1646</f>
        <v>0.2291</v>
      </c>
      <c r="R1646" s="7">
        <f>IFERROR(E1646/N1646,"N/A")</f>
        <v>65.457142857142856</v>
      </c>
      <c r="S1646" t="str">
        <f>LEFT(P1646,SEARCH("/",P1646,1)-1)</f>
        <v>publishing</v>
      </c>
      <c r="T1646" t="str">
        <f>RIGHT(P1646,(LEN(P1646)-SEARCH("/",P1646)))</f>
        <v>art books</v>
      </c>
      <c r="Y1646">
        <f t="shared" si="54"/>
        <v>11</v>
      </c>
      <c r="Z1646">
        <f t="shared" si="55"/>
        <v>20</v>
      </c>
    </row>
    <row r="1647" spans="1:26" ht="43.2" x14ac:dyDescent="0.3">
      <c r="A1647">
        <v>3052</v>
      </c>
      <c r="B1647" s="3" t="s">
        <v>3052</v>
      </c>
      <c r="C1647" s="3" t="s">
        <v>7162</v>
      </c>
      <c r="D1647">
        <v>50000</v>
      </c>
      <c r="E1647">
        <v>75</v>
      </c>
      <c r="F1647" t="s">
        <v>8221</v>
      </c>
      <c r="G1647" t="s">
        <v>8224</v>
      </c>
      <c r="H1647" t="s">
        <v>8246</v>
      </c>
      <c r="I1647">
        <v>1432828740</v>
      </c>
      <c r="J1647" s="11">
        <f>(((I1647/60)/60)/24)+DATE(1970,1,1)+(-8/24)</f>
        <v>42152.332638888889</v>
      </c>
      <c r="K1647">
        <v>1430237094</v>
      </c>
      <c r="L1647" s="11">
        <f>(((K1647/60)/60)/24)+DATE(1970,1,1)+(-8/24)</f>
        <v>42122.336736111109</v>
      </c>
      <c r="M1647" t="b">
        <v>0</v>
      </c>
      <c r="N1647">
        <v>2</v>
      </c>
      <c r="O1647" t="b">
        <v>0</v>
      </c>
      <c r="P1647" t="s">
        <v>8303</v>
      </c>
      <c r="Q1647" s="6">
        <f>E1647/D1647</f>
        <v>1.5E-3</v>
      </c>
      <c r="R1647" s="7">
        <f>IFERROR(E1647/N1647,"N/A")</f>
        <v>37.5</v>
      </c>
      <c r="S1647" t="str">
        <f>LEFT(P1647,SEARCH("/",P1647,1)-1)</f>
        <v>theater</v>
      </c>
      <c r="T1647" t="str">
        <f>RIGHT(P1647,(LEN(P1647)-SEARCH("/",P1647)))</f>
        <v>spaces</v>
      </c>
      <c r="Y1647">
        <f t="shared" si="54"/>
        <v>8</v>
      </c>
      <c r="Z1647">
        <f t="shared" si="55"/>
        <v>14</v>
      </c>
    </row>
    <row r="1648" spans="1:26" ht="43.2" x14ac:dyDescent="0.3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 s="11">
        <f>(((I1648/60)/60)/24)+DATE(1970,1,1)+(-8/24)</f>
        <v>42149.82849537037</v>
      </c>
      <c r="K1648">
        <v>1427428382</v>
      </c>
      <c r="L1648" s="11">
        <f>(((K1648/60)/60)/24)+DATE(1970,1,1)+(-8/24)</f>
        <v>42089.82849537037</v>
      </c>
      <c r="M1648" t="b">
        <v>0</v>
      </c>
      <c r="N1648">
        <v>67</v>
      </c>
      <c r="O1648" t="b">
        <v>0</v>
      </c>
      <c r="P1648" t="s">
        <v>8267</v>
      </c>
      <c r="Q1648" s="6">
        <f>E1648/D1648</f>
        <v>0.23163076923076922</v>
      </c>
      <c r="R1648" s="7">
        <f>IFERROR(E1648/N1648,"N/A")</f>
        <v>449.43283582089555</v>
      </c>
      <c r="S1648" t="str">
        <f>LEFT(P1648,SEARCH("/",P1648,1)-1)</f>
        <v>film &amp; video</v>
      </c>
      <c r="T1648" t="str">
        <f>RIGHT(P1648,(LEN(P1648)-SEARCH("/",P1648)))</f>
        <v>science fiction</v>
      </c>
      <c r="Y1648">
        <f t="shared" si="54"/>
        <v>13</v>
      </c>
      <c r="Z1648">
        <f t="shared" si="55"/>
        <v>28</v>
      </c>
    </row>
    <row r="1649" spans="1:26" ht="43.2" x14ac:dyDescent="0.3">
      <c r="A1649">
        <v>904</v>
      </c>
      <c r="B1649" s="3" t="s">
        <v>905</v>
      </c>
      <c r="C1649" s="3" t="s">
        <v>5014</v>
      </c>
      <c r="D1649">
        <v>50000</v>
      </c>
      <c r="E1649">
        <v>151</v>
      </c>
      <c r="F1649" t="s">
        <v>8221</v>
      </c>
      <c r="G1649" t="s">
        <v>8224</v>
      </c>
      <c r="H1649" t="s">
        <v>8246</v>
      </c>
      <c r="I1649">
        <v>1451786137</v>
      </c>
      <c r="J1649" s="11">
        <f>(((I1649/60)/60)/24)+DATE(1970,1,1)+(-8/24)</f>
        <v>42371.74695601852</v>
      </c>
      <c r="K1649">
        <v>1449194137</v>
      </c>
      <c r="L1649" s="11">
        <f>(((K1649/60)/60)/24)+DATE(1970,1,1)+(-8/24)</f>
        <v>42341.74695601852</v>
      </c>
      <c r="M1649" t="b">
        <v>0</v>
      </c>
      <c r="N1649">
        <v>3</v>
      </c>
      <c r="O1649" t="b">
        <v>0</v>
      </c>
      <c r="P1649" t="s">
        <v>8278</v>
      </c>
      <c r="Q1649" s="6">
        <f>E1649/D1649</f>
        <v>3.0200000000000001E-3</v>
      </c>
      <c r="R1649" s="7">
        <f>IFERROR(E1649/N1649,"N/A")</f>
        <v>50.333333333333336</v>
      </c>
      <c r="S1649" t="str">
        <f>LEFT(P1649,SEARCH("/",P1649,1)-1)</f>
        <v>music</v>
      </c>
      <c r="T1649" t="str">
        <f>RIGHT(P1649,(LEN(P1649)-SEARCH("/",P1649)))</f>
        <v>jazz</v>
      </c>
      <c r="Y1649">
        <f t="shared" si="54"/>
        <v>6</v>
      </c>
      <c r="Z1649">
        <f t="shared" si="55"/>
        <v>10</v>
      </c>
    </row>
    <row r="1650" spans="1:26" ht="43.2" x14ac:dyDescent="0.3">
      <c r="A1650">
        <v>862</v>
      </c>
      <c r="B1650" s="3" t="s">
        <v>863</v>
      </c>
      <c r="C1650" s="3" t="s">
        <v>4972</v>
      </c>
      <c r="D1650">
        <v>50000</v>
      </c>
      <c r="E1650">
        <v>170</v>
      </c>
      <c r="F1650" t="s">
        <v>8221</v>
      </c>
      <c r="G1650" t="s">
        <v>8225</v>
      </c>
      <c r="H1650" t="s">
        <v>8247</v>
      </c>
      <c r="I1650">
        <v>1384179548</v>
      </c>
      <c r="J1650" s="11">
        <f>(((I1650/60)/60)/24)+DATE(1970,1,1)+(-8/24)</f>
        <v>41589.263287037036</v>
      </c>
      <c r="K1650">
        <v>1381583948</v>
      </c>
      <c r="L1650" s="11">
        <f>(((K1650/60)/60)/24)+DATE(1970,1,1)+(-8/24)</f>
        <v>41559.221620370365</v>
      </c>
      <c r="M1650" t="b">
        <v>0</v>
      </c>
      <c r="N1650">
        <v>4</v>
      </c>
      <c r="O1650" t="b">
        <v>0</v>
      </c>
      <c r="P1650" t="s">
        <v>8278</v>
      </c>
      <c r="Q1650" s="6">
        <f>E1650/D1650</f>
        <v>3.3999999999999998E-3</v>
      </c>
      <c r="R1650" s="7">
        <f>IFERROR(E1650/N1650,"N/A")</f>
        <v>42.5</v>
      </c>
      <c r="S1650" t="str">
        <f>LEFT(P1650,SEARCH("/",P1650,1)-1)</f>
        <v>music</v>
      </c>
      <c r="T1650" t="str">
        <f>RIGHT(P1650,(LEN(P1650)-SEARCH("/",P1650)))</f>
        <v>jazz</v>
      </c>
      <c r="Y1650">
        <f t="shared" si="54"/>
        <v>6</v>
      </c>
      <c r="Z1650">
        <f t="shared" si="55"/>
        <v>10</v>
      </c>
    </row>
    <row r="1651" spans="1:26" ht="43.2" x14ac:dyDescent="0.3">
      <c r="A1651">
        <v>1110</v>
      </c>
      <c r="B1651" s="3" t="s">
        <v>1111</v>
      </c>
      <c r="C1651" s="3" t="s">
        <v>5220</v>
      </c>
      <c r="D1651">
        <v>50000</v>
      </c>
      <c r="E1651">
        <v>255</v>
      </c>
      <c r="F1651" t="s">
        <v>8221</v>
      </c>
      <c r="G1651" t="s">
        <v>8224</v>
      </c>
      <c r="H1651" t="s">
        <v>8246</v>
      </c>
      <c r="I1651">
        <v>1354919022</v>
      </c>
      <c r="J1651" s="11">
        <f>(((I1651/60)/60)/24)+DATE(1970,1,1)+(-8/24)</f>
        <v>41250.59979166666</v>
      </c>
      <c r="K1651">
        <v>1352327022</v>
      </c>
      <c r="L1651" s="11">
        <f>(((K1651/60)/60)/24)+DATE(1970,1,1)+(-8/24)</f>
        <v>41220.59979166666</v>
      </c>
      <c r="M1651" t="b">
        <v>0</v>
      </c>
      <c r="N1651">
        <v>11</v>
      </c>
      <c r="O1651" t="b">
        <v>0</v>
      </c>
      <c r="P1651" t="s">
        <v>8282</v>
      </c>
      <c r="Q1651" s="6">
        <f>E1651/D1651</f>
        <v>5.1000000000000004E-3</v>
      </c>
      <c r="R1651" s="7">
        <f>IFERROR(E1651/N1651,"N/A")</f>
        <v>23.181818181818183</v>
      </c>
      <c r="S1651" t="str">
        <f>LEFT(P1651,SEARCH("/",P1651,1)-1)</f>
        <v>games</v>
      </c>
      <c r="T1651" t="str">
        <f>RIGHT(P1651,(LEN(P1651)-SEARCH("/",P1651)))</f>
        <v>video games</v>
      </c>
      <c r="Y1651">
        <f t="shared" si="54"/>
        <v>6</v>
      </c>
      <c r="Z1651">
        <f t="shared" si="55"/>
        <v>17</v>
      </c>
    </row>
    <row r="1652" spans="1:26" ht="43.2" x14ac:dyDescent="0.3">
      <c r="A1652">
        <v>691</v>
      </c>
      <c r="B1652" s="3" t="s">
        <v>692</v>
      </c>
      <c r="C1652" s="3" t="s">
        <v>4801</v>
      </c>
      <c r="D1652">
        <v>50000</v>
      </c>
      <c r="E1652">
        <v>260</v>
      </c>
      <c r="F1652" t="s">
        <v>8221</v>
      </c>
      <c r="G1652" t="s">
        <v>8224</v>
      </c>
      <c r="H1652" t="s">
        <v>8246</v>
      </c>
      <c r="I1652">
        <v>1435711246</v>
      </c>
      <c r="J1652" s="11">
        <f>(((I1652/60)/60)/24)+DATE(1970,1,1)+(-8/24)</f>
        <v>42185.694976851846</v>
      </c>
      <c r="K1652">
        <v>1433292046</v>
      </c>
      <c r="L1652" s="11">
        <f>(((K1652/60)/60)/24)+DATE(1970,1,1)+(-8/24)</f>
        <v>42157.694976851846</v>
      </c>
      <c r="M1652" t="b">
        <v>0</v>
      </c>
      <c r="N1652">
        <v>10</v>
      </c>
      <c r="O1652" t="b">
        <v>0</v>
      </c>
      <c r="P1652" t="s">
        <v>8273</v>
      </c>
      <c r="Q1652" s="6">
        <f>E1652/D1652</f>
        <v>5.1999999999999998E-3</v>
      </c>
      <c r="R1652" s="7">
        <f>IFERROR(E1652/N1652,"N/A")</f>
        <v>26</v>
      </c>
      <c r="S1652" t="str">
        <f>LEFT(P1652,SEARCH("/",P1652,1)-1)</f>
        <v>technology</v>
      </c>
      <c r="T1652" t="str">
        <f>RIGHT(P1652,(LEN(P1652)-SEARCH("/",P1652)))</f>
        <v>wearables</v>
      </c>
      <c r="Y1652">
        <f t="shared" si="54"/>
        <v>11</v>
      </c>
      <c r="Z1652">
        <f t="shared" si="55"/>
        <v>20</v>
      </c>
    </row>
    <row r="1653" spans="1:26" ht="43.2" x14ac:dyDescent="0.3">
      <c r="A1653">
        <v>974</v>
      </c>
      <c r="B1653" s="3" t="s">
        <v>975</v>
      </c>
      <c r="C1653" s="3" t="s">
        <v>5084</v>
      </c>
      <c r="D1653">
        <v>50000</v>
      </c>
      <c r="E1653">
        <v>280</v>
      </c>
      <c r="F1653" t="s">
        <v>8221</v>
      </c>
      <c r="G1653" t="s">
        <v>8224</v>
      </c>
      <c r="H1653" t="s">
        <v>8246</v>
      </c>
      <c r="I1653">
        <v>1458925156</v>
      </c>
      <c r="J1653" s="11">
        <f>(((I1653/60)/60)/24)+DATE(1970,1,1)+(-8/24)</f>
        <v>42454.374490740738</v>
      </c>
      <c r="K1653">
        <v>1456336756</v>
      </c>
      <c r="L1653" s="11">
        <f>(((K1653/60)/60)/24)+DATE(1970,1,1)+(-8/24)</f>
        <v>42424.416157407402</v>
      </c>
      <c r="M1653" t="b">
        <v>0</v>
      </c>
      <c r="N1653">
        <v>3</v>
      </c>
      <c r="O1653" t="b">
        <v>0</v>
      </c>
      <c r="P1653" t="s">
        <v>8273</v>
      </c>
      <c r="Q1653" s="6">
        <f>E1653/D1653</f>
        <v>5.5999999999999999E-3</v>
      </c>
      <c r="R1653" s="7">
        <f>IFERROR(E1653/N1653,"N/A")</f>
        <v>93.333333333333329</v>
      </c>
      <c r="S1653" t="str">
        <f>LEFT(P1653,SEARCH("/",P1653,1)-1)</f>
        <v>technology</v>
      </c>
      <c r="T1653" t="str">
        <f>RIGHT(P1653,(LEN(P1653)-SEARCH("/",P1653)))</f>
        <v>wearables</v>
      </c>
      <c r="Y1653">
        <f t="shared" si="54"/>
        <v>11</v>
      </c>
      <c r="Z1653">
        <f t="shared" si="55"/>
        <v>20</v>
      </c>
    </row>
    <row r="1654" spans="1:26" ht="43.2" x14ac:dyDescent="0.3">
      <c r="A1654">
        <v>2121</v>
      </c>
      <c r="B1654" s="3" t="s">
        <v>2122</v>
      </c>
      <c r="C1654" s="3" t="s">
        <v>6231</v>
      </c>
      <c r="D1654">
        <v>50000</v>
      </c>
      <c r="E1654">
        <v>284</v>
      </c>
      <c r="F1654" t="s">
        <v>8221</v>
      </c>
      <c r="G1654" t="s">
        <v>8240</v>
      </c>
      <c r="H1654" t="s">
        <v>8257</v>
      </c>
      <c r="I1654">
        <v>1484156948</v>
      </c>
      <c r="J1654" s="11">
        <f>(((I1654/60)/60)/24)+DATE(1970,1,1)+(-8/24)</f>
        <v>42746.409120370365</v>
      </c>
      <c r="K1654">
        <v>1481564948</v>
      </c>
      <c r="L1654" s="11">
        <f>(((K1654/60)/60)/24)+DATE(1970,1,1)+(-8/24)</f>
        <v>42716.409120370365</v>
      </c>
      <c r="M1654" t="b">
        <v>0</v>
      </c>
      <c r="N1654">
        <v>10</v>
      </c>
      <c r="O1654" t="b">
        <v>0</v>
      </c>
      <c r="P1654" t="s">
        <v>8282</v>
      </c>
      <c r="Q1654" s="6">
        <f>E1654/D1654</f>
        <v>5.6800000000000002E-3</v>
      </c>
      <c r="R1654" s="7">
        <f>IFERROR(E1654/N1654,"N/A")</f>
        <v>28.4</v>
      </c>
      <c r="S1654" t="str">
        <f>LEFT(P1654,SEARCH("/",P1654,1)-1)</f>
        <v>games</v>
      </c>
      <c r="T1654" t="str">
        <f>RIGHT(P1654,(LEN(P1654)-SEARCH("/",P1654)))</f>
        <v>video games</v>
      </c>
      <c r="Y1654">
        <f t="shared" si="54"/>
        <v>6</v>
      </c>
      <c r="Z1654">
        <f t="shared" si="55"/>
        <v>17</v>
      </c>
    </row>
    <row r="1655" spans="1:26" ht="43.2" x14ac:dyDescent="0.3">
      <c r="A1655">
        <v>220</v>
      </c>
      <c r="B1655" s="3" t="s">
        <v>222</v>
      </c>
      <c r="C1655" s="3" t="s">
        <v>4330</v>
      </c>
      <c r="D1655">
        <v>50000</v>
      </c>
      <c r="E1655">
        <v>360</v>
      </c>
      <c r="F1655" t="s">
        <v>8221</v>
      </c>
      <c r="G1655" t="s">
        <v>8224</v>
      </c>
      <c r="H1655" t="s">
        <v>8246</v>
      </c>
      <c r="I1655">
        <v>1440101160</v>
      </c>
      <c r="J1655" s="11">
        <f>(((I1655/60)/60)/24)+DATE(1970,1,1)+(-8/24)</f>
        <v>42236.504166666658</v>
      </c>
      <c r="K1655">
        <v>1436542030</v>
      </c>
      <c r="L1655" s="11">
        <f>(((K1655/60)/60)/24)+DATE(1970,1,1)+(-8/24)</f>
        <v>42195.310532407406</v>
      </c>
      <c r="M1655" t="b">
        <v>0</v>
      </c>
      <c r="N1655">
        <v>3</v>
      </c>
      <c r="O1655" t="b">
        <v>0</v>
      </c>
      <c r="P1655" t="s">
        <v>8268</v>
      </c>
      <c r="Q1655" s="6">
        <f>E1655/D1655</f>
        <v>7.1999999999999998E-3</v>
      </c>
      <c r="R1655" s="7">
        <f>IFERROR(E1655/N1655,"N/A")</f>
        <v>120</v>
      </c>
      <c r="S1655" t="str">
        <f>LEFT(P1655,SEARCH("/",P1655,1)-1)</f>
        <v>film &amp; video</v>
      </c>
      <c r="T1655" t="str">
        <f>RIGHT(P1655,(LEN(P1655)-SEARCH("/",P1655)))</f>
        <v>drama</v>
      </c>
      <c r="Y1655">
        <f t="shared" si="54"/>
        <v>13</v>
      </c>
      <c r="Z1655">
        <f t="shared" si="55"/>
        <v>18</v>
      </c>
    </row>
    <row r="1656" spans="1:26" ht="43.2" x14ac:dyDescent="0.3">
      <c r="A1656">
        <v>450</v>
      </c>
      <c r="B1656" s="3" t="s">
        <v>451</v>
      </c>
      <c r="C1656" s="3" t="s">
        <v>4560</v>
      </c>
      <c r="D1656">
        <v>50000</v>
      </c>
      <c r="E1656">
        <v>396</v>
      </c>
      <c r="F1656" t="s">
        <v>8221</v>
      </c>
      <c r="G1656" t="s">
        <v>8224</v>
      </c>
      <c r="H1656" t="s">
        <v>8246</v>
      </c>
      <c r="I1656">
        <v>1392417800</v>
      </c>
      <c r="J1656" s="11">
        <f>(((I1656/60)/60)/24)+DATE(1970,1,1)+(-8/24)</f>
        <v>41684.61342592592</v>
      </c>
      <c r="K1656">
        <v>1389825800</v>
      </c>
      <c r="L1656" s="11">
        <f>(((K1656/60)/60)/24)+DATE(1970,1,1)+(-8/24)</f>
        <v>41654.61342592592</v>
      </c>
      <c r="M1656" t="b">
        <v>0</v>
      </c>
      <c r="N1656">
        <v>7</v>
      </c>
      <c r="O1656" t="b">
        <v>0</v>
      </c>
      <c r="P1656" t="s">
        <v>8270</v>
      </c>
      <c r="Q1656" s="6">
        <f>E1656/D1656</f>
        <v>7.92E-3</v>
      </c>
      <c r="R1656" s="7">
        <f>IFERROR(E1656/N1656,"N/A")</f>
        <v>56.571428571428569</v>
      </c>
      <c r="S1656" t="str">
        <f>LEFT(P1656,SEARCH("/",P1656,1)-1)</f>
        <v>film &amp; video</v>
      </c>
      <c r="T1656" t="str">
        <f>RIGHT(P1656,(LEN(P1656)-SEARCH("/",P1656)))</f>
        <v>animation</v>
      </c>
      <c r="Y1656">
        <f t="shared" si="54"/>
        <v>13</v>
      </c>
      <c r="Z1656">
        <f t="shared" si="55"/>
        <v>22</v>
      </c>
    </row>
    <row r="1657" spans="1:26" ht="57.6" x14ac:dyDescent="0.3">
      <c r="A1657">
        <v>508</v>
      </c>
      <c r="B1657" s="3" t="s">
        <v>509</v>
      </c>
      <c r="C1657" s="3" t="s">
        <v>4618</v>
      </c>
      <c r="D1657">
        <v>50000</v>
      </c>
      <c r="E1657">
        <v>400</v>
      </c>
      <c r="F1657" t="s">
        <v>8221</v>
      </c>
      <c r="G1657" t="s">
        <v>8224</v>
      </c>
      <c r="H1657" t="s">
        <v>8246</v>
      </c>
      <c r="I1657">
        <v>1337955240</v>
      </c>
      <c r="J1657" s="11">
        <f>(((I1657/60)/60)/24)+DATE(1970,1,1)+(-8/24)</f>
        <v>41054.259722222218</v>
      </c>
      <c r="K1657">
        <v>1332808501</v>
      </c>
      <c r="L1657" s="11">
        <f>(((K1657/60)/60)/24)+DATE(1970,1,1)+(-8/24)</f>
        <v>40994.690983796296</v>
      </c>
      <c r="M1657" t="b">
        <v>0</v>
      </c>
      <c r="N1657">
        <v>3</v>
      </c>
      <c r="O1657" t="b">
        <v>0</v>
      </c>
      <c r="P1657" t="s">
        <v>8270</v>
      </c>
      <c r="Q1657" s="6">
        <f>E1657/D1657</f>
        <v>8.0000000000000002E-3</v>
      </c>
      <c r="R1657" s="7">
        <f>IFERROR(E1657/N1657,"N/A")</f>
        <v>133.33333333333334</v>
      </c>
      <c r="S1657" t="str">
        <f>LEFT(P1657,SEARCH("/",P1657,1)-1)</f>
        <v>film &amp; video</v>
      </c>
      <c r="T1657" t="str">
        <f>RIGHT(P1657,(LEN(P1657)-SEARCH("/",P1657)))</f>
        <v>animation</v>
      </c>
      <c r="Y1657">
        <f t="shared" si="54"/>
        <v>13</v>
      </c>
      <c r="Z1657">
        <f t="shared" si="55"/>
        <v>22</v>
      </c>
    </row>
    <row r="1658" spans="1:26" x14ac:dyDescent="0.3">
      <c r="A1658">
        <v>2150</v>
      </c>
      <c r="B1658" s="3" t="s">
        <v>2151</v>
      </c>
      <c r="C1658" s="3" t="s">
        <v>6260</v>
      </c>
      <c r="D1658">
        <v>50000</v>
      </c>
      <c r="E1658">
        <v>405</v>
      </c>
      <c r="F1658" t="s">
        <v>8221</v>
      </c>
      <c r="G1658" t="s">
        <v>8234</v>
      </c>
      <c r="H1658" t="s">
        <v>8254</v>
      </c>
      <c r="I1658">
        <v>1468392599</v>
      </c>
      <c r="J1658" s="11">
        <f>(((I1658/60)/60)/24)+DATE(1970,1,1)+(-8/24)</f>
        <v>42563.951377314814</v>
      </c>
      <c r="K1658">
        <v>1465800599</v>
      </c>
      <c r="L1658" s="11">
        <f>(((K1658/60)/60)/24)+DATE(1970,1,1)+(-8/24)</f>
        <v>42533.951377314814</v>
      </c>
      <c r="M1658" t="b">
        <v>0</v>
      </c>
      <c r="N1658">
        <v>4</v>
      </c>
      <c r="O1658" t="b">
        <v>0</v>
      </c>
      <c r="P1658" t="s">
        <v>8282</v>
      </c>
      <c r="Q1658" s="6">
        <f>E1658/D1658</f>
        <v>8.0999999999999996E-3</v>
      </c>
      <c r="R1658" s="7">
        <f>IFERROR(E1658/N1658,"N/A")</f>
        <v>101.25</v>
      </c>
      <c r="S1658" t="str">
        <f>LEFT(P1658,SEARCH("/",P1658,1)-1)</f>
        <v>games</v>
      </c>
      <c r="T1658" t="str">
        <f>RIGHT(P1658,(LEN(P1658)-SEARCH("/",P1658)))</f>
        <v>video games</v>
      </c>
      <c r="Y1658">
        <f t="shared" si="54"/>
        <v>6</v>
      </c>
      <c r="Z1658">
        <f t="shared" si="55"/>
        <v>17</v>
      </c>
    </row>
    <row r="1659" spans="1:26" ht="43.2" x14ac:dyDescent="0.3">
      <c r="A1659">
        <v>1083</v>
      </c>
      <c r="B1659" s="3" t="s">
        <v>1084</v>
      </c>
      <c r="C1659" s="3" t="s">
        <v>5193</v>
      </c>
      <c r="D1659">
        <v>50000</v>
      </c>
      <c r="E1659">
        <v>410</v>
      </c>
      <c r="F1659" t="s">
        <v>8221</v>
      </c>
      <c r="G1659" t="s">
        <v>8229</v>
      </c>
      <c r="H1659" t="s">
        <v>8251</v>
      </c>
      <c r="I1659">
        <v>1406994583</v>
      </c>
      <c r="J1659" s="11">
        <f>(((I1659/60)/60)/24)+DATE(1970,1,1)+(-8/24)</f>
        <v>41853.326192129629</v>
      </c>
      <c r="K1659">
        <v>1401810583</v>
      </c>
      <c r="L1659" s="11">
        <f>(((K1659/60)/60)/24)+DATE(1970,1,1)+(-8/24)</f>
        <v>41793.326192129629</v>
      </c>
      <c r="M1659" t="b">
        <v>0</v>
      </c>
      <c r="N1659">
        <v>1</v>
      </c>
      <c r="O1659" t="b">
        <v>0</v>
      </c>
      <c r="P1659" t="s">
        <v>8282</v>
      </c>
      <c r="Q1659" s="6">
        <f>E1659/D1659</f>
        <v>8.2000000000000007E-3</v>
      </c>
      <c r="R1659" s="7">
        <f>IFERROR(E1659/N1659,"N/A")</f>
        <v>410</v>
      </c>
      <c r="S1659" t="str">
        <f>LEFT(P1659,SEARCH("/",P1659,1)-1)</f>
        <v>games</v>
      </c>
      <c r="T1659" t="str">
        <f>RIGHT(P1659,(LEN(P1659)-SEARCH("/",P1659)))</f>
        <v>video games</v>
      </c>
      <c r="Y1659">
        <f t="shared" si="54"/>
        <v>6</v>
      </c>
      <c r="Z1659">
        <f t="shared" si="55"/>
        <v>17</v>
      </c>
    </row>
    <row r="1660" spans="1:26" ht="57.6" x14ac:dyDescent="0.3">
      <c r="A1660">
        <v>956</v>
      </c>
      <c r="B1660" s="3" t="s">
        <v>957</v>
      </c>
      <c r="C1660" s="3" t="s">
        <v>5066</v>
      </c>
      <c r="D1660">
        <v>50000</v>
      </c>
      <c r="E1660">
        <v>861</v>
      </c>
      <c r="F1660" t="s">
        <v>8221</v>
      </c>
      <c r="G1660" t="s">
        <v>8224</v>
      </c>
      <c r="H1660" t="s">
        <v>8246</v>
      </c>
      <c r="I1660">
        <v>1430081759</v>
      </c>
      <c r="J1660" s="11">
        <f>(((I1660/60)/60)/24)+DATE(1970,1,1)+(-8/24)</f>
        <v>42120.538877314808</v>
      </c>
      <c r="K1660">
        <v>1424901359</v>
      </c>
      <c r="L1660" s="11">
        <f>(((K1660/60)/60)/24)+DATE(1970,1,1)+(-8/24)</f>
        <v>42060.580543981479</v>
      </c>
      <c r="M1660" t="b">
        <v>0</v>
      </c>
      <c r="N1660">
        <v>17</v>
      </c>
      <c r="O1660" t="b">
        <v>0</v>
      </c>
      <c r="P1660" t="s">
        <v>8273</v>
      </c>
      <c r="Q1660" s="6">
        <f>E1660/D1660</f>
        <v>1.7219999999999999E-2</v>
      </c>
      <c r="R1660" s="7">
        <f>IFERROR(E1660/N1660,"N/A")</f>
        <v>50.647058823529413</v>
      </c>
      <c r="S1660" t="str">
        <f>LEFT(P1660,SEARCH("/",P1660,1)-1)</f>
        <v>technology</v>
      </c>
      <c r="T1660" t="str">
        <f>RIGHT(P1660,(LEN(P1660)-SEARCH("/",P1660)))</f>
        <v>wearables</v>
      </c>
      <c r="Y1660">
        <f t="shared" si="54"/>
        <v>11</v>
      </c>
      <c r="Z1660">
        <f t="shared" si="55"/>
        <v>20</v>
      </c>
    </row>
    <row r="1661" spans="1:26" ht="43.2" x14ac:dyDescent="0.3">
      <c r="A1661">
        <v>1778</v>
      </c>
      <c r="B1661" s="3" t="s">
        <v>1779</v>
      </c>
      <c r="C1661" s="3" t="s">
        <v>5888</v>
      </c>
      <c r="D1661">
        <v>50000</v>
      </c>
      <c r="E1661">
        <v>995</v>
      </c>
      <c r="F1661" t="s">
        <v>8221</v>
      </c>
      <c r="G1661" t="s">
        <v>8224</v>
      </c>
      <c r="H1661" t="s">
        <v>8246</v>
      </c>
      <c r="I1661">
        <v>1427485395</v>
      </c>
      <c r="J1661" s="11">
        <f>(((I1661/60)/60)/24)+DATE(1970,1,1)+(-8/24)</f>
        <v>42090.488368055558</v>
      </c>
      <c r="K1661">
        <v>1423600995</v>
      </c>
      <c r="L1661" s="11">
        <f>(((K1661/60)/60)/24)+DATE(1970,1,1)+(-8/24)</f>
        <v>42045.530034722215</v>
      </c>
      <c r="M1661" t="b">
        <v>1</v>
      </c>
      <c r="N1661">
        <v>15</v>
      </c>
      <c r="O1661" t="b">
        <v>0</v>
      </c>
      <c r="P1661" t="s">
        <v>8285</v>
      </c>
      <c r="Q1661" s="6">
        <f>E1661/D1661</f>
        <v>1.9900000000000001E-2</v>
      </c>
      <c r="R1661" s="7">
        <f>IFERROR(E1661/N1661,"N/A")</f>
        <v>66.333333333333329</v>
      </c>
      <c r="S1661" t="str">
        <f>LEFT(P1661,SEARCH("/",P1661,1)-1)</f>
        <v>photography</v>
      </c>
      <c r="T1661" t="str">
        <f>RIGHT(P1661,(LEN(P1661)-SEARCH("/",P1661)))</f>
        <v>photobooks</v>
      </c>
      <c r="Y1661">
        <f t="shared" si="54"/>
        <v>12</v>
      </c>
      <c r="Z1661">
        <f t="shared" si="55"/>
        <v>22</v>
      </c>
    </row>
    <row r="1662" spans="1:26" ht="57.6" x14ac:dyDescent="0.3">
      <c r="A1662">
        <v>941</v>
      </c>
      <c r="B1662" s="3" t="s">
        <v>942</v>
      </c>
      <c r="C1662" s="3" t="s">
        <v>5051</v>
      </c>
      <c r="D1662">
        <v>50000</v>
      </c>
      <c r="E1662">
        <v>1161</v>
      </c>
      <c r="F1662" t="s">
        <v>8221</v>
      </c>
      <c r="G1662" t="s">
        <v>8224</v>
      </c>
      <c r="H1662" t="s">
        <v>8246</v>
      </c>
      <c r="I1662">
        <v>1486693145</v>
      </c>
      <c r="J1662" s="11">
        <f>(((I1662/60)/60)/24)+DATE(1970,1,1)+(-8/24)</f>
        <v>42775.763252314813</v>
      </c>
      <c r="K1662">
        <v>1484101145</v>
      </c>
      <c r="L1662" s="11">
        <f>(((K1662/60)/60)/24)+DATE(1970,1,1)+(-8/24)</f>
        <v>42745.763252314813</v>
      </c>
      <c r="M1662" t="b">
        <v>0</v>
      </c>
      <c r="N1662">
        <v>31</v>
      </c>
      <c r="O1662" t="b">
        <v>0</v>
      </c>
      <c r="P1662" t="s">
        <v>8273</v>
      </c>
      <c r="Q1662" s="6">
        <f>E1662/D1662</f>
        <v>2.3220000000000001E-2</v>
      </c>
      <c r="R1662" s="7">
        <f>IFERROR(E1662/N1662,"N/A")</f>
        <v>37.451612903225808</v>
      </c>
      <c r="S1662" t="str">
        <f>LEFT(P1662,SEARCH("/",P1662,1)-1)</f>
        <v>technology</v>
      </c>
      <c r="T1662" t="str">
        <f>RIGHT(P1662,(LEN(P1662)-SEARCH("/",P1662)))</f>
        <v>wearables</v>
      </c>
      <c r="Y1662">
        <f t="shared" si="54"/>
        <v>11</v>
      </c>
      <c r="Z1662">
        <f t="shared" si="55"/>
        <v>20</v>
      </c>
    </row>
    <row r="1663" spans="1:26" ht="43.2" x14ac:dyDescent="0.3">
      <c r="A1663">
        <v>2587</v>
      </c>
      <c r="B1663" s="3" t="s">
        <v>2587</v>
      </c>
      <c r="C1663" s="3" t="s">
        <v>6697</v>
      </c>
      <c r="D1663">
        <v>50000</v>
      </c>
      <c r="E1663">
        <v>1217</v>
      </c>
      <c r="F1663" t="s">
        <v>8221</v>
      </c>
      <c r="G1663" t="s">
        <v>8224</v>
      </c>
      <c r="H1663" t="s">
        <v>8246</v>
      </c>
      <c r="I1663">
        <v>1451491953</v>
      </c>
      <c r="J1663" s="11">
        <f>(((I1663/60)/60)/24)+DATE(1970,1,1)+(-8/24)</f>
        <v>42368.342048611106</v>
      </c>
      <c r="K1663">
        <v>1448899953</v>
      </c>
      <c r="L1663" s="11">
        <f>(((K1663/60)/60)/24)+DATE(1970,1,1)+(-8/24)</f>
        <v>42338.342048611106</v>
      </c>
      <c r="M1663" t="b">
        <v>0</v>
      </c>
      <c r="N1663">
        <v>6</v>
      </c>
      <c r="O1663" t="b">
        <v>0</v>
      </c>
      <c r="P1663" t="s">
        <v>8284</v>
      </c>
      <c r="Q1663" s="6">
        <f>E1663/D1663</f>
        <v>2.4340000000000001E-2</v>
      </c>
      <c r="R1663" s="7">
        <f>IFERROR(E1663/N1663,"N/A")</f>
        <v>202.83333333333334</v>
      </c>
      <c r="S1663" t="str">
        <f>LEFT(P1663,SEARCH("/",P1663,1)-1)</f>
        <v>food</v>
      </c>
      <c r="T1663" t="str">
        <f>RIGHT(P1663,(LEN(P1663)-SEARCH("/",P1663)))</f>
        <v>food trucks</v>
      </c>
      <c r="Y1663">
        <f t="shared" si="54"/>
        <v>5</v>
      </c>
      <c r="Z1663">
        <f t="shared" si="55"/>
        <v>16</v>
      </c>
    </row>
    <row r="1664" spans="1:26" ht="43.2" x14ac:dyDescent="0.3">
      <c r="A1664">
        <v>660</v>
      </c>
      <c r="B1664" s="3" t="s">
        <v>661</v>
      </c>
      <c r="C1664" s="3" t="s">
        <v>4770</v>
      </c>
      <c r="D1664">
        <v>50000</v>
      </c>
      <c r="E1664">
        <v>1529</v>
      </c>
      <c r="F1664" t="s">
        <v>8221</v>
      </c>
      <c r="G1664" t="s">
        <v>8224</v>
      </c>
      <c r="H1664" t="s">
        <v>8246</v>
      </c>
      <c r="I1664">
        <v>1415558879</v>
      </c>
      <c r="J1664" s="11">
        <f>(((I1664/60)/60)/24)+DATE(1970,1,1)+(-8/24)</f>
        <v>41952.449988425928</v>
      </c>
      <c r="K1664">
        <v>1412963279</v>
      </c>
      <c r="L1664" s="11">
        <f>(((K1664/60)/60)/24)+DATE(1970,1,1)+(-8/24)</f>
        <v>41922.408321759256</v>
      </c>
      <c r="M1664" t="b">
        <v>0</v>
      </c>
      <c r="N1664">
        <v>18</v>
      </c>
      <c r="O1664" t="b">
        <v>0</v>
      </c>
      <c r="P1664" t="s">
        <v>8273</v>
      </c>
      <c r="Q1664" s="6">
        <f>E1664/D1664</f>
        <v>3.058E-2</v>
      </c>
      <c r="R1664" s="7">
        <f>IFERROR(E1664/N1664,"N/A")</f>
        <v>84.944444444444443</v>
      </c>
      <c r="S1664" t="str">
        <f>LEFT(P1664,SEARCH("/",P1664,1)-1)</f>
        <v>technology</v>
      </c>
      <c r="T1664" t="str">
        <f>RIGHT(P1664,(LEN(P1664)-SEARCH("/",P1664)))</f>
        <v>wearables</v>
      </c>
      <c r="Y1664">
        <f t="shared" si="54"/>
        <v>11</v>
      </c>
      <c r="Z1664">
        <f t="shared" si="55"/>
        <v>20</v>
      </c>
    </row>
    <row r="1665" spans="1:26" ht="43.2" x14ac:dyDescent="0.3">
      <c r="A1665">
        <v>2600</v>
      </c>
      <c r="B1665" s="3" t="s">
        <v>2600</v>
      </c>
      <c r="C1665" s="3" t="s">
        <v>6710</v>
      </c>
      <c r="D1665">
        <v>50000</v>
      </c>
      <c r="E1665">
        <v>3466</v>
      </c>
      <c r="F1665" t="s">
        <v>8221</v>
      </c>
      <c r="G1665" t="s">
        <v>8224</v>
      </c>
      <c r="H1665" t="s">
        <v>8246</v>
      </c>
      <c r="I1665">
        <v>1458938200</v>
      </c>
      <c r="J1665" s="11">
        <f>(((I1665/60)/60)/24)+DATE(1970,1,1)+(-8/24)</f>
        <v>42454.525462962956</v>
      </c>
      <c r="K1665">
        <v>1453757800</v>
      </c>
      <c r="L1665" s="11">
        <f>(((K1665/60)/60)/24)+DATE(1970,1,1)+(-8/24)</f>
        <v>42394.567129629628</v>
      </c>
      <c r="M1665" t="b">
        <v>0</v>
      </c>
      <c r="N1665">
        <v>30</v>
      </c>
      <c r="O1665" t="b">
        <v>0</v>
      </c>
      <c r="P1665" t="s">
        <v>8284</v>
      </c>
      <c r="Q1665" s="6">
        <f>E1665/D1665</f>
        <v>6.9320000000000007E-2</v>
      </c>
      <c r="R1665" s="7">
        <f>IFERROR(E1665/N1665,"N/A")</f>
        <v>115.53333333333333</v>
      </c>
      <c r="S1665" t="str">
        <f>LEFT(P1665,SEARCH("/",P1665,1)-1)</f>
        <v>food</v>
      </c>
      <c r="T1665" t="str">
        <f>RIGHT(P1665,(LEN(P1665)-SEARCH("/",P1665)))</f>
        <v>food trucks</v>
      </c>
      <c r="Y1665">
        <f t="shared" si="54"/>
        <v>5</v>
      </c>
      <c r="Z1665">
        <f t="shared" si="55"/>
        <v>16</v>
      </c>
    </row>
    <row r="1666" spans="1:26" ht="43.2" x14ac:dyDescent="0.3">
      <c r="A1666">
        <v>667</v>
      </c>
      <c r="B1666" s="3" t="s">
        <v>668</v>
      </c>
      <c r="C1666" s="3" t="s">
        <v>4777</v>
      </c>
      <c r="D1666">
        <v>50000</v>
      </c>
      <c r="E1666">
        <v>5010</v>
      </c>
      <c r="F1666" t="s">
        <v>8221</v>
      </c>
      <c r="G1666" t="s">
        <v>8237</v>
      </c>
      <c r="H1666" t="s">
        <v>8249</v>
      </c>
      <c r="I1666">
        <v>1477731463</v>
      </c>
      <c r="J1666" s="11">
        <f>(((I1666/60)/60)/24)+DATE(1970,1,1)+(-8/24)</f>
        <v>42672.040081018517</v>
      </c>
      <c r="K1666">
        <v>1474275463</v>
      </c>
      <c r="L1666" s="11">
        <f>(((K1666/60)/60)/24)+DATE(1970,1,1)+(-8/24)</f>
        <v>42632.040081018517</v>
      </c>
      <c r="M1666" t="b">
        <v>0</v>
      </c>
      <c r="N1666">
        <v>28</v>
      </c>
      <c r="O1666" t="b">
        <v>0</v>
      </c>
      <c r="P1666" t="s">
        <v>8273</v>
      </c>
      <c r="Q1666" s="6">
        <f>E1666/D1666</f>
        <v>0.1002</v>
      </c>
      <c r="R1666" s="7">
        <f>IFERROR(E1666/N1666,"N/A")</f>
        <v>178.92857142857142</v>
      </c>
      <c r="S1666" t="str">
        <f>LEFT(P1666,SEARCH("/",P1666,1)-1)</f>
        <v>technology</v>
      </c>
      <c r="T1666" t="str">
        <f>RIGHT(P1666,(LEN(P1666)-SEARCH("/",P1666)))</f>
        <v>wearables</v>
      </c>
      <c r="Y1666">
        <f t="shared" si="54"/>
        <v>11</v>
      </c>
      <c r="Z1666">
        <f t="shared" si="55"/>
        <v>20</v>
      </c>
    </row>
    <row r="1667" spans="1:26" ht="43.2" x14ac:dyDescent="0.3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 s="11">
        <f>(((I1667/60)/60)/24)+DATE(1970,1,1)+(-8/24)</f>
        <v>42831.056041666663</v>
      </c>
      <c r="K1667">
        <v>1488882042</v>
      </c>
      <c r="L1667" s="11">
        <f>(((K1667/60)/60)/24)+DATE(1970,1,1)+(-8/24)</f>
        <v>42801.097708333335</v>
      </c>
      <c r="M1667" t="b">
        <v>0</v>
      </c>
      <c r="N1667">
        <v>11</v>
      </c>
      <c r="O1667" t="b">
        <v>0</v>
      </c>
      <c r="P1667" t="s">
        <v>8293</v>
      </c>
      <c r="Q1667" s="6">
        <f>E1667/D1667</f>
        <v>0.254</v>
      </c>
      <c r="R1667" s="7">
        <f>IFERROR(E1667/N1667,"N/A")</f>
        <v>57.727272727272727</v>
      </c>
      <c r="S1667" t="str">
        <f>LEFT(P1667,SEARCH("/",P1667,1)-1)</f>
        <v>music</v>
      </c>
      <c r="T1667" t="str">
        <f>RIGHT(P1667,(LEN(P1667)-SEARCH("/",P1667)))</f>
        <v>faith</v>
      </c>
      <c r="Y1667">
        <f t="shared" ref="Y1667:Y1730" si="56">SEARCH("/",P1667)</f>
        <v>6</v>
      </c>
      <c r="Z1667">
        <f t="shared" ref="Z1667:Z1730" si="57">LEN(P1667)</f>
        <v>11</v>
      </c>
    </row>
    <row r="1668" spans="1:26" ht="43.2" x14ac:dyDescent="0.3">
      <c r="A1668">
        <v>1180</v>
      </c>
      <c r="B1668" s="3" t="s">
        <v>1181</v>
      </c>
      <c r="C1668" s="3" t="s">
        <v>5290</v>
      </c>
      <c r="D1668">
        <v>50000</v>
      </c>
      <c r="E1668">
        <v>5875</v>
      </c>
      <c r="F1668" t="s">
        <v>8221</v>
      </c>
      <c r="G1668" t="s">
        <v>8224</v>
      </c>
      <c r="H1668" t="s">
        <v>8246</v>
      </c>
      <c r="I1668">
        <v>1403983314</v>
      </c>
      <c r="J1668" s="11">
        <f>(((I1668/60)/60)/24)+DATE(1970,1,1)+(-8/24)</f>
        <v>41818.473541666666</v>
      </c>
      <c r="K1668">
        <v>1400786514</v>
      </c>
      <c r="L1668" s="11">
        <f>(((K1668/60)/60)/24)+DATE(1970,1,1)+(-8/24)</f>
        <v>41781.473541666666</v>
      </c>
      <c r="M1668" t="b">
        <v>0</v>
      </c>
      <c r="N1668">
        <v>85</v>
      </c>
      <c r="O1668" t="b">
        <v>0</v>
      </c>
      <c r="P1668" t="s">
        <v>8284</v>
      </c>
      <c r="Q1668" s="6">
        <f>E1668/D1668</f>
        <v>0.11749999999999999</v>
      </c>
      <c r="R1668" s="7">
        <f>IFERROR(E1668/N1668,"N/A")</f>
        <v>69.117647058823536</v>
      </c>
      <c r="S1668" t="str">
        <f>LEFT(P1668,SEARCH("/",P1668,1)-1)</f>
        <v>food</v>
      </c>
      <c r="T1668" t="str">
        <f>RIGHT(P1668,(LEN(P1668)-SEARCH("/",P1668)))</f>
        <v>food trucks</v>
      </c>
      <c r="Y1668">
        <f t="shared" si="56"/>
        <v>5</v>
      </c>
      <c r="Z1668">
        <f t="shared" si="57"/>
        <v>16</v>
      </c>
    </row>
    <row r="1669" spans="1:26" ht="43.2" x14ac:dyDescent="0.3">
      <c r="A1669">
        <v>987</v>
      </c>
      <c r="B1669" s="3" t="s">
        <v>988</v>
      </c>
      <c r="C1669" s="3" t="s">
        <v>5097</v>
      </c>
      <c r="D1669">
        <v>50000</v>
      </c>
      <c r="E1669">
        <v>6610</v>
      </c>
      <c r="F1669" t="s">
        <v>8221</v>
      </c>
      <c r="G1669" t="s">
        <v>8233</v>
      </c>
      <c r="H1669" t="s">
        <v>8249</v>
      </c>
      <c r="I1669">
        <v>1403507050</v>
      </c>
      <c r="J1669" s="11">
        <f>(((I1669/60)/60)/24)+DATE(1970,1,1)+(-8/24)</f>
        <v>41812.961226851847</v>
      </c>
      <c r="K1669">
        <v>1400051050</v>
      </c>
      <c r="L1669" s="11">
        <f>(((K1669/60)/60)/24)+DATE(1970,1,1)+(-8/24)</f>
        <v>41772.961226851847</v>
      </c>
      <c r="M1669" t="b">
        <v>0</v>
      </c>
      <c r="N1669">
        <v>41</v>
      </c>
      <c r="O1669" t="b">
        <v>0</v>
      </c>
      <c r="P1669" t="s">
        <v>8273</v>
      </c>
      <c r="Q1669" s="6">
        <f>E1669/D1669</f>
        <v>0.13220000000000001</v>
      </c>
      <c r="R1669" s="7">
        <f>IFERROR(E1669/N1669,"N/A")</f>
        <v>161.21951219512195</v>
      </c>
      <c r="S1669" t="str">
        <f>LEFT(P1669,SEARCH("/",P1669,1)-1)</f>
        <v>technology</v>
      </c>
      <c r="T1669" t="str">
        <f>RIGHT(P1669,(LEN(P1669)-SEARCH("/",P1669)))</f>
        <v>wearables</v>
      </c>
      <c r="Y1669">
        <f t="shared" si="56"/>
        <v>11</v>
      </c>
      <c r="Z1669">
        <f t="shared" si="57"/>
        <v>20</v>
      </c>
    </row>
    <row r="1670" spans="1:26" ht="43.2" x14ac:dyDescent="0.3">
      <c r="A1670">
        <v>944</v>
      </c>
      <c r="B1670" s="3" t="s">
        <v>945</v>
      </c>
      <c r="C1670" s="3" t="s">
        <v>5054</v>
      </c>
      <c r="D1670">
        <v>50000</v>
      </c>
      <c r="E1670">
        <v>6663</v>
      </c>
      <c r="F1670" t="s">
        <v>8221</v>
      </c>
      <c r="G1670" t="s">
        <v>8224</v>
      </c>
      <c r="H1670" t="s">
        <v>8246</v>
      </c>
      <c r="I1670">
        <v>1460988000</v>
      </c>
      <c r="J1670" s="11">
        <f>(((I1670/60)/60)/24)+DATE(1970,1,1)+(-8/24)</f>
        <v>42478.249999999993</v>
      </c>
      <c r="K1670">
        <v>1458050450</v>
      </c>
      <c r="L1670" s="11">
        <f>(((K1670/60)/60)/24)+DATE(1970,1,1)+(-8/24)</f>
        <v>42444.250578703701</v>
      </c>
      <c r="M1670" t="b">
        <v>0</v>
      </c>
      <c r="N1670">
        <v>96</v>
      </c>
      <c r="O1670" t="b">
        <v>0</v>
      </c>
      <c r="P1670" t="s">
        <v>8273</v>
      </c>
      <c r="Q1670" s="6">
        <f>E1670/D1670</f>
        <v>0.13325999999999999</v>
      </c>
      <c r="R1670" s="7">
        <f>IFERROR(E1670/N1670,"N/A")</f>
        <v>69.40625</v>
      </c>
      <c r="S1670" t="str">
        <f>LEFT(P1670,SEARCH("/",P1670,1)-1)</f>
        <v>technology</v>
      </c>
      <c r="T1670" t="str">
        <f>RIGHT(P1670,(LEN(P1670)-SEARCH("/",P1670)))</f>
        <v>wearables</v>
      </c>
      <c r="Y1670">
        <f t="shared" si="56"/>
        <v>11</v>
      </c>
      <c r="Z1670">
        <f t="shared" si="57"/>
        <v>20</v>
      </c>
    </row>
    <row r="1671" spans="1:26" ht="28.8" x14ac:dyDescent="0.3">
      <c r="A1671">
        <v>513</v>
      </c>
      <c r="B1671" s="3" t="s">
        <v>514</v>
      </c>
      <c r="C1671" s="3" t="s">
        <v>4623</v>
      </c>
      <c r="D1671">
        <v>50000</v>
      </c>
      <c r="E1671">
        <v>6962</v>
      </c>
      <c r="F1671" t="s">
        <v>8221</v>
      </c>
      <c r="G1671" t="s">
        <v>8224</v>
      </c>
      <c r="H1671" t="s">
        <v>8246</v>
      </c>
      <c r="I1671">
        <v>1471244400</v>
      </c>
      <c r="J1671" s="11">
        <f>(((I1671/60)/60)/24)+DATE(1970,1,1)+(-8/24)</f>
        <v>42596.958333333336</v>
      </c>
      <c r="K1671">
        <v>1467387705</v>
      </c>
      <c r="L1671" s="11">
        <f>(((K1671/60)/60)/24)+DATE(1970,1,1)+(-8/24)</f>
        <v>42552.320659722223</v>
      </c>
      <c r="M1671" t="b">
        <v>0</v>
      </c>
      <c r="N1671">
        <v>68</v>
      </c>
      <c r="O1671" t="b">
        <v>0</v>
      </c>
      <c r="P1671" t="s">
        <v>8270</v>
      </c>
      <c r="Q1671" s="6">
        <f>E1671/D1671</f>
        <v>0.13924</v>
      </c>
      <c r="R1671" s="7">
        <f>IFERROR(E1671/N1671,"N/A")</f>
        <v>102.38235294117646</v>
      </c>
      <c r="S1671" t="str">
        <f>LEFT(P1671,SEARCH("/",P1671,1)-1)</f>
        <v>film &amp; video</v>
      </c>
      <c r="T1671" t="str">
        <f>RIGHT(P1671,(LEN(P1671)-SEARCH("/",P1671)))</f>
        <v>animation</v>
      </c>
      <c r="Y1671">
        <f t="shared" si="56"/>
        <v>13</v>
      </c>
      <c r="Z1671">
        <f t="shared" si="57"/>
        <v>22</v>
      </c>
    </row>
    <row r="1672" spans="1:26" ht="28.8" x14ac:dyDescent="0.3">
      <c r="A1672">
        <v>219</v>
      </c>
      <c r="B1672" s="3" t="s">
        <v>221</v>
      </c>
      <c r="C1672" s="3" t="s">
        <v>4329</v>
      </c>
      <c r="D1672">
        <v>50000</v>
      </c>
      <c r="E1672">
        <v>8815</v>
      </c>
      <c r="F1672" t="s">
        <v>8221</v>
      </c>
      <c r="G1672" t="s">
        <v>8224</v>
      </c>
      <c r="H1672" t="s">
        <v>8246</v>
      </c>
      <c r="I1672">
        <v>1459493940</v>
      </c>
      <c r="J1672" s="11">
        <f>(((I1672/60)/60)/24)+DATE(1970,1,1)+(-8/24)</f>
        <v>42460.957638888889</v>
      </c>
      <c r="K1672">
        <v>1456732225</v>
      </c>
      <c r="L1672" s="11">
        <f>(((K1672/60)/60)/24)+DATE(1970,1,1)+(-8/24)</f>
        <v>42428.993344907409</v>
      </c>
      <c r="M1672" t="b">
        <v>0</v>
      </c>
      <c r="N1672">
        <v>76</v>
      </c>
      <c r="O1672" t="b">
        <v>0</v>
      </c>
      <c r="P1672" t="s">
        <v>8268</v>
      </c>
      <c r="Q1672" s="6">
        <f>E1672/D1672</f>
        <v>0.17630000000000001</v>
      </c>
      <c r="R1672" s="7">
        <f>IFERROR(E1672/N1672,"N/A")</f>
        <v>115.98684210526316</v>
      </c>
      <c r="S1672" t="str">
        <f>LEFT(P1672,SEARCH("/",P1672,1)-1)</f>
        <v>film &amp; video</v>
      </c>
      <c r="T1672" t="str">
        <f>RIGHT(P1672,(LEN(P1672)-SEARCH("/",P1672)))</f>
        <v>drama</v>
      </c>
      <c r="Y1672">
        <f t="shared" si="56"/>
        <v>13</v>
      </c>
      <c r="Z1672">
        <f t="shared" si="57"/>
        <v>18</v>
      </c>
    </row>
    <row r="1673" spans="1:26" ht="57.6" x14ac:dyDescent="0.3">
      <c r="A1673">
        <v>3893</v>
      </c>
      <c r="B1673" s="3" t="s">
        <v>3890</v>
      </c>
      <c r="C1673" s="3" t="s">
        <v>8001</v>
      </c>
      <c r="D1673">
        <v>50000</v>
      </c>
      <c r="E1673">
        <v>10775</v>
      </c>
      <c r="F1673" t="s">
        <v>8221</v>
      </c>
      <c r="G1673" t="s">
        <v>8224</v>
      </c>
      <c r="H1673" t="s">
        <v>8246</v>
      </c>
      <c r="I1673">
        <v>1404194400</v>
      </c>
      <c r="J1673" s="11">
        <f>(((I1673/60)/60)/24)+DATE(1970,1,1)+(-8/24)</f>
        <v>41820.916666666664</v>
      </c>
      <c r="K1673">
        <v>1400600840</v>
      </c>
      <c r="L1673" s="11">
        <f>(((K1673/60)/60)/24)+DATE(1970,1,1)+(-8/24)</f>
        <v>41779.324537037035</v>
      </c>
      <c r="M1673" t="b">
        <v>0</v>
      </c>
      <c r="N1673">
        <v>84</v>
      </c>
      <c r="O1673" t="b">
        <v>0</v>
      </c>
      <c r="P1673" t="s">
        <v>8271</v>
      </c>
      <c r="Q1673" s="6">
        <f>E1673/D1673</f>
        <v>0.2155</v>
      </c>
      <c r="R1673" s="7">
        <f>IFERROR(E1673/N1673,"N/A")</f>
        <v>128.27380952380952</v>
      </c>
      <c r="S1673" t="str">
        <f>LEFT(P1673,SEARCH("/",P1673,1)-1)</f>
        <v>theater</v>
      </c>
      <c r="T1673" t="str">
        <f>RIGHT(P1673,(LEN(P1673)-SEARCH("/",P1673)))</f>
        <v>plays</v>
      </c>
      <c r="Y1673">
        <f t="shared" si="56"/>
        <v>8</v>
      </c>
      <c r="Z1673">
        <f t="shared" si="57"/>
        <v>13</v>
      </c>
    </row>
    <row r="1674" spans="1:26" ht="43.2" x14ac:dyDescent="0.3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 s="11">
        <f>(((I1674/60)/60)/24)+DATE(1970,1,1)+(-8/24)</f>
        <v>42572.395833333336</v>
      </c>
      <c r="K1674">
        <v>1466611108</v>
      </c>
      <c r="L1674" s="11">
        <f>(((K1674/60)/60)/24)+DATE(1970,1,1)+(-8/24)</f>
        <v>42543.332268518519</v>
      </c>
      <c r="M1674" t="b">
        <v>0</v>
      </c>
      <c r="N1674">
        <v>86</v>
      </c>
      <c r="O1674" t="b">
        <v>0</v>
      </c>
      <c r="P1674" t="s">
        <v>8273</v>
      </c>
      <c r="Q1674" s="6">
        <f>E1674/D1674</f>
        <v>0.25976666666666665</v>
      </c>
      <c r="R1674" s="7">
        <f>IFERROR(E1674/N1674,"N/A")</f>
        <v>90.616279069767444</v>
      </c>
      <c r="S1674" t="str">
        <f>LEFT(P1674,SEARCH("/",P1674,1)-1)</f>
        <v>technology</v>
      </c>
      <c r="T1674" t="str">
        <f>RIGHT(P1674,(LEN(P1674)-SEARCH("/",P1674)))</f>
        <v>wearables</v>
      </c>
      <c r="Y1674">
        <f t="shared" si="56"/>
        <v>11</v>
      </c>
      <c r="Z1674">
        <f t="shared" si="57"/>
        <v>20</v>
      </c>
    </row>
    <row r="1675" spans="1:26" ht="43.2" x14ac:dyDescent="0.3">
      <c r="A1675">
        <v>672</v>
      </c>
      <c r="B1675" s="3" t="s">
        <v>673</v>
      </c>
      <c r="C1675" s="3" t="s">
        <v>4782</v>
      </c>
      <c r="D1675">
        <v>50000</v>
      </c>
      <c r="E1675">
        <v>10814</v>
      </c>
      <c r="F1675" t="s">
        <v>8221</v>
      </c>
      <c r="G1675" t="s">
        <v>8224</v>
      </c>
      <c r="H1675" t="s">
        <v>8246</v>
      </c>
      <c r="I1675">
        <v>1420088340</v>
      </c>
      <c r="J1675" s="11">
        <f>(((I1675/60)/60)/24)+DATE(1970,1,1)+(-8/24)</f>
        <v>42004.874305555553</v>
      </c>
      <c r="K1675">
        <v>1417410964</v>
      </c>
      <c r="L1675" s="11">
        <f>(((K1675/60)/60)/24)+DATE(1970,1,1)+(-8/24)</f>
        <v>41973.886157407404</v>
      </c>
      <c r="M1675" t="b">
        <v>0</v>
      </c>
      <c r="N1675">
        <v>215</v>
      </c>
      <c r="O1675" t="b">
        <v>0</v>
      </c>
      <c r="P1675" t="s">
        <v>8273</v>
      </c>
      <c r="Q1675" s="6">
        <f>E1675/D1675</f>
        <v>0.21628</v>
      </c>
      <c r="R1675" s="7">
        <f>IFERROR(E1675/N1675,"N/A")</f>
        <v>50.29767441860465</v>
      </c>
      <c r="S1675" t="str">
        <f>LEFT(P1675,SEARCH("/",P1675,1)-1)</f>
        <v>technology</v>
      </c>
      <c r="T1675" t="str">
        <f>RIGHT(P1675,(LEN(P1675)-SEARCH("/",P1675)))</f>
        <v>wearables</v>
      </c>
      <c r="Y1675">
        <f t="shared" si="56"/>
        <v>11</v>
      </c>
      <c r="Z1675">
        <f t="shared" si="57"/>
        <v>20</v>
      </c>
    </row>
    <row r="1676" spans="1:26" ht="43.2" x14ac:dyDescent="0.3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 s="11">
        <f>(((I1676/60)/60)/24)+DATE(1970,1,1)+(-8/24)</f>
        <v>42825.833333333336</v>
      </c>
      <c r="K1676">
        <v>1488418990</v>
      </c>
      <c r="L1676" s="11">
        <f>(((K1676/60)/60)/24)+DATE(1970,1,1)+(-8/24)</f>
        <v>42795.738310185181</v>
      </c>
      <c r="M1676" t="b">
        <v>0</v>
      </c>
      <c r="N1676">
        <v>79</v>
      </c>
      <c r="O1676" t="b">
        <v>0</v>
      </c>
      <c r="P1676" t="s">
        <v>8293</v>
      </c>
      <c r="Q1676" s="6">
        <f>E1676/D1676</f>
        <v>0.2606</v>
      </c>
      <c r="R1676" s="7">
        <f>IFERROR(E1676/N1676,"N/A")</f>
        <v>65.974683544303801</v>
      </c>
      <c r="S1676" t="str">
        <f>LEFT(P1676,SEARCH("/",P1676,1)-1)</f>
        <v>music</v>
      </c>
      <c r="T1676" t="str">
        <f>RIGHT(P1676,(LEN(P1676)-SEARCH("/",P1676)))</f>
        <v>faith</v>
      </c>
      <c r="Y1676">
        <f t="shared" si="56"/>
        <v>6</v>
      </c>
      <c r="Z1676">
        <f t="shared" si="57"/>
        <v>11</v>
      </c>
    </row>
    <row r="1677" spans="1:26" ht="57.6" x14ac:dyDescent="0.3">
      <c r="A1677">
        <v>677</v>
      </c>
      <c r="B1677" s="3" t="s">
        <v>678</v>
      </c>
      <c r="C1677" s="3" t="s">
        <v>4787</v>
      </c>
      <c r="D1677">
        <v>50000</v>
      </c>
      <c r="E1677">
        <v>12792</v>
      </c>
      <c r="F1677" t="s">
        <v>8221</v>
      </c>
      <c r="G1677" t="s">
        <v>8237</v>
      </c>
      <c r="H1677" t="s">
        <v>8249</v>
      </c>
      <c r="I1677">
        <v>1467106895</v>
      </c>
      <c r="J1677" s="11">
        <f>(((I1677/60)/60)/24)+DATE(1970,1,1)+(-8/24)</f>
        <v>42549.070543981477</v>
      </c>
      <c r="K1677">
        <v>1463218895</v>
      </c>
      <c r="L1677" s="11">
        <f>(((K1677/60)/60)/24)+DATE(1970,1,1)+(-8/24)</f>
        <v>42504.070543981477</v>
      </c>
      <c r="M1677" t="b">
        <v>0</v>
      </c>
      <c r="N1677">
        <v>96</v>
      </c>
      <c r="O1677" t="b">
        <v>0</v>
      </c>
      <c r="P1677" t="s">
        <v>8273</v>
      </c>
      <c r="Q1677" s="6">
        <f>E1677/D1677</f>
        <v>0.25584000000000001</v>
      </c>
      <c r="R1677" s="7">
        <f>IFERROR(E1677/N1677,"N/A")</f>
        <v>133.25</v>
      </c>
      <c r="S1677" t="str">
        <f>LEFT(P1677,SEARCH("/",P1677,1)-1)</f>
        <v>technology</v>
      </c>
      <c r="T1677" t="str">
        <f>RIGHT(P1677,(LEN(P1677)-SEARCH("/",P1677)))</f>
        <v>wearables</v>
      </c>
      <c r="Y1677">
        <f t="shared" si="56"/>
        <v>11</v>
      </c>
      <c r="Z1677">
        <f t="shared" si="57"/>
        <v>20</v>
      </c>
    </row>
    <row r="1678" spans="1:26" ht="43.2" x14ac:dyDescent="0.3">
      <c r="A1678">
        <v>545</v>
      </c>
      <c r="B1678" s="3" t="s">
        <v>546</v>
      </c>
      <c r="C1678" s="3" t="s">
        <v>4655</v>
      </c>
      <c r="D1678">
        <v>50000</v>
      </c>
      <c r="E1678">
        <v>13692</v>
      </c>
      <c r="F1678" t="s">
        <v>8221</v>
      </c>
      <c r="G1678" t="s">
        <v>8230</v>
      </c>
      <c r="H1678" t="s">
        <v>8249</v>
      </c>
      <c r="I1678">
        <v>1447600389</v>
      </c>
      <c r="J1678" s="11">
        <f>(((I1678/60)/60)/24)+DATE(1970,1,1)+(-8/24)</f>
        <v>42323.300798611112</v>
      </c>
      <c r="K1678">
        <v>1444140789</v>
      </c>
      <c r="L1678" s="11">
        <f>(((K1678/60)/60)/24)+DATE(1970,1,1)+(-8/24)</f>
        <v>42283.25913194444</v>
      </c>
      <c r="M1678" t="b">
        <v>0</v>
      </c>
      <c r="N1678">
        <v>34</v>
      </c>
      <c r="O1678" t="b">
        <v>0</v>
      </c>
      <c r="P1678" t="s">
        <v>8272</v>
      </c>
      <c r="Q1678" s="6">
        <f>E1678/D1678</f>
        <v>0.27383999999999997</v>
      </c>
      <c r="R1678" s="7">
        <f>IFERROR(E1678/N1678,"N/A")</f>
        <v>402.70588235294116</v>
      </c>
      <c r="S1678" t="str">
        <f>LEFT(P1678,SEARCH("/",P1678,1)-1)</f>
        <v>technology</v>
      </c>
      <c r="T1678" t="str">
        <f>RIGHT(P1678,(LEN(P1678)-SEARCH("/",P1678)))</f>
        <v>web</v>
      </c>
      <c r="Y1678">
        <f t="shared" si="56"/>
        <v>11</v>
      </c>
      <c r="Z1678">
        <f t="shared" si="57"/>
        <v>14</v>
      </c>
    </row>
    <row r="1679" spans="1:26" ht="43.2" x14ac:dyDescent="0.3">
      <c r="A1679">
        <v>2137</v>
      </c>
      <c r="B1679" s="3" t="s">
        <v>2138</v>
      </c>
      <c r="C1679" s="3" t="s">
        <v>6247</v>
      </c>
      <c r="D1679">
        <v>50000</v>
      </c>
      <c r="E1679">
        <v>14203</v>
      </c>
      <c r="F1679" t="s">
        <v>8221</v>
      </c>
      <c r="G1679" t="s">
        <v>8229</v>
      </c>
      <c r="H1679" t="s">
        <v>8251</v>
      </c>
      <c r="I1679">
        <v>1417804229</v>
      </c>
      <c r="J1679" s="11">
        <f>(((I1679/60)/60)/24)+DATE(1970,1,1)+(-8/24)</f>
        <v>41978.437835648147</v>
      </c>
      <c r="K1679">
        <v>1415212229</v>
      </c>
      <c r="L1679" s="11">
        <f>(((K1679/60)/60)/24)+DATE(1970,1,1)+(-8/24)</f>
        <v>41948.437835648147</v>
      </c>
      <c r="M1679" t="b">
        <v>0</v>
      </c>
      <c r="N1679">
        <v>534</v>
      </c>
      <c r="O1679" t="b">
        <v>0</v>
      </c>
      <c r="P1679" t="s">
        <v>8282</v>
      </c>
      <c r="Q1679" s="6">
        <f>E1679/D1679</f>
        <v>0.28405999999999998</v>
      </c>
      <c r="R1679" s="7">
        <f>IFERROR(E1679/N1679,"N/A")</f>
        <v>26.59737827715356</v>
      </c>
      <c r="S1679" t="str">
        <f>LEFT(P1679,SEARCH("/",P1679,1)-1)</f>
        <v>games</v>
      </c>
      <c r="T1679" t="str">
        <f>RIGHT(P1679,(LEN(P1679)-SEARCH("/",P1679)))</f>
        <v>video games</v>
      </c>
      <c r="Y1679">
        <f t="shared" si="56"/>
        <v>6</v>
      </c>
      <c r="Z1679">
        <f t="shared" si="57"/>
        <v>17</v>
      </c>
    </row>
    <row r="1680" spans="1:26" x14ac:dyDescent="0.3">
      <c r="A1680">
        <v>951</v>
      </c>
      <c r="B1680" s="3" t="s">
        <v>952</v>
      </c>
      <c r="C1680" s="3" t="s">
        <v>5061</v>
      </c>
      <c r="D1680">
        <v>50000</v>
      </c>
      <c r="E1680">
        <v>19195</v>
      </c>
      <c r="F1680" t="s">
        <v>8221</v>
      </c>
      <c r="G1680" t="s">
        <v>8224</v>
      </c>
      <c r="H1680" t="s">
        <v>8246</v>
      </c>
      <c r="I1680">
        <v>1465054872</v>
      </c>
      <c r="J1680" s="11">
        <f>(((I1680/60)/60)/24)+DATE(1970,1,1)+(-8/24)</f>
        <v>42525.32027777777</v>
      </c>
      <c r="K1680">
        <v>1461166872</v>
      </c>
      <c r="L1680" s="11">
        <f>(((K1680/60)/60)/24)+DATE(1970,1,1)+(-8/24)</f>
        <v>42480.32027777777</v>
      </c>
      <c r="M1680" t="b">
        <v>0</v>
      </c>
      <c r="N1680">
        <v>121</v>
      </c>
      <c r="O1680" t="b">
        <v>0</v>
      </c>
      <c r="P1680" t="s">
        <v>8273</v>
      </c>
      <c r="Q1680" s="6">
        <f>E1680/D1680</f>
        <v>0.38390000000000002</v>
      </c>
      <c r="R1680" s="7">
        <f>IFERROR(E1680/N1680,"N/A")</f>
        <v>158.63636363636363</v>
      </c>
      <c r="S1680" t="str">
        <f>LEFT(P1680,SEARCH("/",P1680,1)-1)</f>
        <v>technology</v>
      </c>
      <c r="T1680" t="str">
        <f>RIGHT(P1680,(LEN(P1680)-SEARCH("/",P1680)))</f>
        <v>wearables</v>
      </c>
      <c r="Y1680">
        <f t="shared" si="56"/>
        <v>11</v>
      </c>
      <c r="Z1680">
        <f t="shared" si="57"/>
        <v>20</v>
      </c>
    </row>
    <row r="1681" spans="1:26" ht="43.2" x14ac:dyDescent="0.3">
      <c r="A1681">
        <v>959</v>
      </c>
      <c r="B1681" s="3" t="s">
        <v>960</v>
      </c>
      <c r="C1681" s="3" t="s">
        <v>5069</v>
      </c>
      <c r="D1681">
        <v>50000</v>
      </c>
      <c r="E1681">
        <v>19430</v>
      </c>
      <c r="F1681" t="s">
        <v>8221</v>
      </c>
      <c r="G1681" t="s">
        <v>8224</v>
      </c>
      <c r="H1681" t="s">
        <v>8246</v>
      </c>
      <c r="I1681">
        <v>1421640665</v>
      </c>
      <c r="J1681" s="11">
        <f>(((I1681/60)/60)/24)+DATE(1970,1,1)+(-8/24)</f>
        <v>42022.84103009259</v>
      </c>
      <c r="K1681">
        <v>1419048665</v>
      </c>
      <c r="L1681" s="11">
        <f>(((K1681/60)/60)/24)+DATE(1970,1,1)+(-8/24)</f>
        <v>41992.84103009259</v>
      </c>
      <c r="M1681" t="b">
        <v>0</v>
      </c>
      <c r="N1681">
        <v>171</v>
      </c>
      <c r="O1681" t="b">
        <v>0</v>
      </c>
      <c r="P1681" t="s">
        <v>8273</v>
      </c>
      <c r="Q1681" s="6">
        <f>E1681/D1681</f>
        <v>0.3886</v>
      </c>
      <c r="R1681" s="7">
        <f>IFERROR(E1681/N1681,"N/A")</f>
        <v>113.62573099415205</v>
      </c>
      <c r="S1681" t="str">
        <f>LEFT(P1681,SEARCH("/",P1681,1)-1)</f>
        <v>technology</v>
      </c>
      <c r="T1681" t="str">
        <f>RIGHT(P1681,(LEN(P1681)-SEARCH("/",P1681)))</f>
        <v>wearables</v>
      </c>
      <c r="Y1681">
        <f t="shared" si="56"/>
        <v>11</v>
      </c>
      <c r="Z1681">
        <f t="shared" si="57"/>
        <v>20</v>
      </c>
    </row>
    <row r="1682" spans="1:26" ht="43.2" x14ac:dyDescent="0.3">
      <c r="A1682">
        <v>1906</v>
      </c>
      <c r="B1682" s="3" t="s">
        <v>1907</v>
      </c>
      <c r="C1682" s="3" t="s">
        <v>6016</v>
      </c>
      <c r="D1682">
        <v>50000</v>
      </c>
      <c r="E1682">
        <v>21380</v>
      </c>
      <c r="F1682" t="s">
        <v>8221</v>
      </c>
      <c r="G1682" t="s">
        <v>8224</v>
      </c>
      <c r="H1682" t="s">
        <v>8246</v>
      </c>
      <c r="I1682">
        <v>1466697983</v>
      </c>
      <c r="J1682" s="11">
        <f>(((I1682/60)/60)/24)+DATE(1970,1,1)+(-8/24)</f>
        <v>42544.337766203702</v>
      </c>
      <c r="K1682">
        <v>1464105983</v>
      </c>
      <c r="L1682" s="11">
        <f>(((K1682/60)/60)/24)+DATE(1970,1,1)+(-8/24)</f>
        <v>42514.337766203702</v>
      </c>
      <c r="M1682" t="b">
        <v>0</v>
      </c>
      <c r="N1682">
        <v>99</v>
      </c>
      <c r="O1682" t="b">
        <v>0</v>
      </c>
      <c r="P1682" t="s">
        <v>8294</v>
      </c>
      <c r="Q1682" s="6">
        <f>E1682/D1682</f>
        <v>0.42759999999999998</v>
      </c>
      <c r="R1682" s="7">
        <f>IFERROR(E1682/N1682,"N/A")</f>
        <v>215.95959595959596</v>
      </c>
      <c r="S1682" t="str">
        <f>LEFT(P1682,SEARCH("/",P1682,1)-1)</f>
        <v>technology</v>
      </c>
      <c r="T1682" t="str">
        <f>RIGHT(P1682,(LEN(P1682)-SEARCH("/",P1682)))</f>
        <v>gadgets</v>
      </c>
      <c r="Y1682">
        <f t="shared" si="56"/>
        <v>11</v>
      </c>
      <c r="Z1682">
        <f t="shared" si="57"/>
        <v>18</v>
      </c>
    </row>
    <row r="1683" spans="1:26" ht="43.2" x14ac:dyDescent="0.3">
      <c r="A1683">
        <v>216</v>
      </c>
      <c r="B1683" s="3" t="s">
        <v>218</v>
      </c>
      <c r="C1683" s="3" t="s">
        <v>4326</v>
      </c>
      <c r="D1683">
        <v>50000</v>
      </c>
      <c r="E1683">
        <v>27849.22</v>
      </c>
      <c r="F1683" t="s">
        <v>8221</v>
      </c>
      <c r="G1683" t="s">
        <v>8224</v>
      </c>
      <c r="H1683" t="s">
        <v>8246</v>
      </c>
      <c r="I1683">
        <v>1429740037</v>
      </c>
      <c r="J1683" s="11">
        <f>(((I1683/60)/60)/24)+DATE(1970,1,1)+(-8/24)</f>
        <v>42116.583761574067</v>
      </c>
      <c r="K1683">
        <v>1425423637</v>
      </c>
      <c r="L1683" s="11">
        <f>(((K1683/60)/60)/24)+DATE(1970,1,1)+(-8/24)</f>
        <v>42066.625428240739</v>
      </c>
      <c r="M1683" t="b">
        <v>0</v>
      </c>
      <c r="N1683">
        <v>84</v>
      </c>
      <c r="O1683" t="b">
        <v>0</v>
      </c>
      <c r="P1683" t="s">
        <v>8268</v>
      </c>
      <c r="Q1683" s="6">
        <f>E1683/D1683</f>
        <v>0.55698440000000005</v>
      </c>
      <c r="R1683" s="7">
        <f>IFERROR(E1683/N1683,"N/A")</f>
        <v>331.53833333333336</v>
      </c>
      <c r="S1683" t="str">
        <f>LEFT(P1683,SEARCH("/",P1683,1)-1)</f>
        <v>film &amp; video</v>
      </c>
      <c r="T1683" t="str">
        <f>RIGHT(P1683,(LEN(P1683)-SEARCH("/",P1683)))</f>
        <v>drama</v>
      </c>
      <c r="Y1683">
        <f t="shared" si="56"/>
        <v>13</v>
      </c>
      <c r="Z1683">
        <f t="shared" si="57"/>
        <v>18</v>
      </c>
    </row>
    <row r="1684" spans="1:26" ht="43.2" x14ac:dyDescent="0.3">
      <c r="A1684">
        <v>1811</v>
      </c>
      <c r="B1684" s="3" t="s">
        <v>1812</v>
      </c>
      <c r="C1684" s="3" t="s">
        <v>5921</v>
      </c>
      <c r="D1684">
        <v>54000</v>
      </c>
      <c r="E1684">
        <v>40</v>
      </c>
      <c r="F1684" t="s">
        <v>8221</v>
      </c>
      <c r="G1684" t="s">
        <v>8224</v>
      </c>
      <c r="H1684" t="s">
        <v>8246</v>
      </c>
      <c r="I1684">
        <v>1414123200</v>
      </c>
      <c r="J1684" s="11">
        <f>(((I1684/60)/60)/24)+DATE(1970,1,1)+(-8/24)</f>
        <v>41935.833333333328</v>
      </c>
      <c r="K1684">
        <v>1408962270</v>
      </c>
      <c r="L1684" s="11">
        <f>(((K1684/60)/60)/24)+DATE(1970,1,1)+(-8/24)</f>
        <v>41876.100347222222</v>
      </c>
      <c r="M1684" t="b">
        <v>0</v>
      </c>
      <c r="N1684">
        <v>26</v>
      </c>
      <c r="O1684" t="b">
        <v>0</v>
      </c>
      <c r="P1684" t="s">
        <v>8285</v>
      </c>
      <c r="Q1684" s="6">
        <f>E1684/D1684</f>
        <v>7.407407407407407E-4</v>
      </c>
      <c r="R1684" s="7">
        <f>IFERROR(E1684/N1684,"N/A")</f>
        <v>1.5384615384615385</v>
      </c>
      <c r="S1684" t="str">
        <f>LEFT(P1684,SEARCH("/",P1684,1)-1)</f>
        <v>photography</v>
      </c>
      <c r="T1684" t="str">
        <f>RIGHT(P1684,(LEN(P1684)-SEARCH("/",P1684)))</f>
        <v>photobooks</v>
      </c>
      <c r="Y1684">
        <f t="shared" si="56"/>
        <v>12</v>
      </c>
      <c r="Z1684">
        <f t="shared" si="57"/>
        <v>22</v>
      </c>
    </row>
    <row r="1685" spans="1:26" ht="57.6" x14ac:dyDescent="0.3">
      <c r="A1685">
        <v>1074</v>
      </c>
      <c r="B1685" s="3" t="s">
        <v>1075</v>
      </c>
      <c r="C1685" s="3" t="s">
        <v>5184</v>
      </c>
      <c r="D1685">
        <v>54000</v>
      </c>
      <c r="E1685">
        <v>3407</v>
      </c>
      <c r="F1685" t="s">
        <v>8221</v>
      </c>
      <c r="G1685" t="s">
        <v>8224</v>
      </c>
      <c r="H1685" t="s">
        <v>8246</v>
      </c>
      <c r="I1685">
        <v>1388808545</v>
      </c>
      <c r="J1685" s="11">
        <f>(((I1685/60)/60)/24)+DATE(1970,1,1)+(-8/24)</f>
        <v>41642.839641203704</v>
      </c>
      <c r="K1685">
        <v>1386216545</v>
      </c>
      <c r="L1685" s="11">
        <f>(((K1685/60)/60)/24)+DATE(1970,1,1)+(-8/24)</f>
        <v>41612.839641203704</v>
      </c>
      <c r="M1685" t="b">
        <v>0</v>
      </c>
      <c r="N1685">
        <v>30</v>
      </c>
      <c r="O1685" t="b">
        <v>0</v>
      </c>
      <c r="P1685" t="s">
        <v>8282</v>
      </c>
      <c r="Q1685" s="6">
        <f>E1685/D1685</f>
        <v>6.3092592592592589E-2</v>
      </c>
      <c r="R1685" s="7">
        <f>IFERROR(E1685/N1685,"N/A")</f>
        <v>113.56666666666666</v>
      </c>
      <c r="S1685" t="str">
        <f>LEFT(P1685,SEARCH("/",P1685,1)-1)</f>
        <v>games</v>
      </c>
      <c r="T1685" t="str">
        <f>RIGHT(P1685,(LEN(P1685)-SEARCH("/",P1685)))</f>
        <v>video games</v>
      </c>
      <c r="Y1685">
        <f t="shared" si="56"/>
        <v>6</v>
      </c>
      <c r="Z1685">
        <f t="shared" si="57"/>
        <v>17</v>
      </c>
    </row>
    <row r="1686" spans="1:26" ht="43.2" x14ac:dyDescent="0.3">
      <c r="A1686">
        <v>704</v>
      </c>
      <c r="B1686" s="3" t="s">
        <v>705</v>
      </c>
      <c r="C1686" s="3" t="s">
        <v>4814</v>
      </c>
      <c r="D1686">
        <v>55000</v>
      </c>
      <c r="E1686">
        <v>481</v>
      </c>
      <c r="F1686" t="s">
        <v>8221</v>
      </c>
      <c r="G1686" t="s">
        <v>8229</v>
      </c>
      <c r="H1686" t="s">
        <v>8251</v>
      </c>
      <c r="I1686">
        <v>1487565468</v>
      </c>
      <c r="J1686" s="11">
        <f>(((I1686/60)/60)/24)+DATE(1970,1,1)+(-8/24)</f>
        <v>42785.859583333331</v>
      </c>
      <c r="K1686">
        <v>1482381468</v>
      </c>
      <c r="L1686" s="11">
        <f>(((K1686/60)/60)/24)+DATE(1970,1,1)+(-8/24)</f>
        <v>42725.859583333331</v>
      </c>
      <c r="M1686" t="b">
        <v>0</v>
      </c>
      <c r="N1686">
        <v>4</v>
      </c>
      <c r="O1686" t="b">
        <v>0</v>
      </c>
      <c r="P1686" t="s">
        <v>8273</v>
      </c>
      <c r="Q1686" s="6">
        <f>E1686/D1686</f>
        <v>8.7454545454545458E-3</v>
      </c>
      <c r="R1686" s="7">
        <f>IFERROR(E1686/N1686,"N/A")</f>
        <v>120.25</v>
      </c>
      <c r="S1686" t="str">
        <f>LEFT(P1686,SEARCH("/",P1686,1)-1)</f>
        <v>technology</v>
      </c>
      <c r="T1686" t="str">
        <f>RIGHT(P1686,(LEN(P1686)-SEARCH("/",P1686)))</f>
        <v>wearables</v>
      </c>
      <c r="Y1686">
        <f t="shared" si="56"/>
        <v>11</v>
      </c>
      <c r="Z1686">
        <f t="shared" si="57"/>
        <v>20</v>
      </c>
    </row>
    <row r="1687" spans="1:26" ht="43.2" x14ac:dyDescent="0.3">
      <c r="A1687">
        <v>463</v>
      </c>
      <c r="B1687" s="3" t="s">
        <v>464</v>
      </c>
      <c r="C1687" s="3" t="s">
        <v>4573</v>
      </c>
      <c r="D1687">
        <v>55000</v>
      </c>
      <c r="E1687">
        <v>1250</v>
      </c>
      <c r="F1687" t="s">
        <v>8221</v>
      </c>
      <c r="G1687" t="s">
        <v>8224</v>
      </c>
      <c r="H1687" t="s">
        <v>8246</v>
      </c>
      <c r="I1687">
        <v>1316883753</v>
      </c>
      <c r="J1687" s="11">
        <f>(((I1687/60)/60)/24)+DATE(1970,1,1)+(-8/24)</f>
        <v>40810.376770833333</v>
      </c>
      <c r="K1687">
        <v>1311699753</v>
      </c>
      <c r="L1687" s="11">
        <f>(((K1687/60)/60)/24)+DATE(1970,1,1)+(-8/24)</f>
        <v>40750.376770833333</v>
      </c>
      <c r="M1687" t="b">
        <v>0</v>
      </c>
      <c r="N1687">
        <v>11</v>
      </c>
      <c r="O1687" t="b">
        <v>0</v>
      </c>
      <c r="P1687" t="s">
        <v>8270</v>
      </c>
      <c r="Q1687" s="6">
        <f>E1687/D1687</f>
        <v>2.2727272727272728E-2</v>
      </c>
      <c r="R1687" s="7">
        <f>IFERROR(E1687/N1687,"N/A")</f>
        <v>113.63636363636364</v>
      </c>
      <c r="S1687" t="str">
        <f>LEFT(P1687,SEARCH("/",P1687,1)-1)</f>
        <v>film &amp; video</v>
      </c>
      <c r="T1687" t="str">
        <f>RIGHT(P1687,(LEN(P1687)-SEARCH("/",P1687)))</f>
        <v>animation</v>
      </c>
      <c r="Y1687">
        <f t="shared" si="56"/>
        <v>13</v>
      </c>
      <c r="Z1687">
        <f t="shared" si="57"/>
        <v>22</v>
      </c>
    </row>
    <row r="1688" spans="1:26" ht="57.6" x14ac:dyDescent="0.3">
      <c r="A1688">
        <v>471</v>
      </c>
      <c r="B1688" s="3" t="s">
        <v>472</v>
      </c>
      <c r="C1688" s="3" t="s">
        <v>4581</v>
      </c>
      <c r="D1688">
        <v>55000</v>
      </c>
      <c r="E1688">
        <v>6541</v>
      </c>
      <c r="F1688" t="s">
        <v>8221</v>
      </c>
      <c r="G1688" t="s">
        <v>8224</v>
      </c>
      <c r="H1688" t="s">
        <v>8246</v>
      </c>
      <c r="I1688">
        <v>1397924379</v>
      </c>
      <c r="J1688" s="11">
        <f>(((I1688/60)/60)/24)+DATE(1970,1,1)+(-8/24)</f>
        <v>41748.346979166665</v>
      </c>
      <c r="K1688">
        <v>1394039979</v>
      </c>
      <c r="L1688" s="11">
        <f>(((K1688/60)/60)/24)+DATE(1970,1,1)+(-8/24)</f>
        <v>41703.388645833329</v>
      </c>
      <c r="M1688" t="b">
        <v>0</v>
      </c>
      <c r="N1688">
        <v>170</v>
      </c>
      <c r="O1688" t="b">
        <v>0</v>
      </c>
      <c r="P1688" t="s">
        <v>8270</v>
      </c>
      <c r="Q1688" s="6">
        <f>E1688/D1688</f>
        <v>0.11892727272727273</v>
      </c>
      <c r="R1688" s="7">
        <f>IFERROR(E1688/N1688,"N/A")</f>
        <v>38.476470588235294</v>
      </c>
      <c r="S1688" t="str">
        <f>LEFT(P1688,SEARCH("/",P1688,1)-1)</f>
        <v>film &amp; video</v>
      </c>
      <c r="T1688" t="str">
        <f>RIGHT(P1688,(LEN(P1688)-SEARCH("/",P1688)))</f>
        <v>animation</v>
      </c>
      <c r="Y1688">
        <f t="shared" si="56"/>
        <v>13</v>
      </c>
      <c r="Z1688">
        <f t="shared" si="57"/>
        <v>22</v>
      </c>
    </row>
    <row r="1689" spans="1:26" ht="57.6" x14ac:dyDescent="0.3">
      <c r="A1689">
        <v>3189</v>
      </c>
      <c r="B1689" s="3" t="s">
        <v>3189</v>
      </c>
      <c r="C1689" s="3" t="s">
        <v>7299</v>
      </c>
      <c r="D1689">
        <v>55000</v>
      </c>
      <c r="E1689">
        <v>6780</v>
      </c>
      <c r="F1689" t="s">
        <v>8221</v>
      </c>
      <c r="G1689" t="s">
        <v>8235</v>
      </c>
      <c r="H1689" t="s">
        <v>8255</v>
      </c>
      <c r="I1689">
        <v>1432455532</v>
      </c>
      <c r="J1689" s="11">
        <f>(((I1689/60)/60)/24)+DATE(1970,1,1)+(-8/24)</f>
        <v>42148.013101851851</v>
      </c>
      <c r="K1689">
        <v>1429863532</v>
      </c>
      <c r="L1689" s="11">
        <f>(((K1689/60)/60)/24)+DATE(1970,1,1)+(-8/24)</f>
        <v>42118.013101851851</v>
      </c>
      <c r="M1689" t="b">
        <v>0</v>
      </c>
      <c r="N1689">
        <v>19</v>
      </c>
      <c r="O1689" t="b">
        <v>0</v>
      </c>
      <c r="P1689" t="s">
        <v>8305</v>
      </c>
      <c r="Q1689" s="6">
        <f>E1689/D1689</f>
        <v>0.12327272727272727</v>
      </c>
      <c r="R1689" s="7">
        <f>IFERROR(E1689/N1689,"N/A")</f>
        <v>356.84210526315792</v>
      </c>
      <c r="S1689" t="str">
        <f>LEFT(P1689,SEARCH("/",P1689,1)-1)</f>
        <v>theater</v>
      </c>
      <c r="T1689" t="str">
        <f>RIGHT(P1689,(LEN(P1689)-SEARCH("/",P1689)))</f>
        <v>musical</v>
      </c>
      <c r="Y1689">
        <f t="shared" si="56"/>
        <v>8</v>
      </c>
      <c r="Z1689">
        <f t="shared" si="57"/>
        <v>15</v>
      </c>
    </row>
    <row r="1690" spans="1:26" ht="43.2" x14ac:dyDescent="0.3">
      <c r="A1690">
        <v>960</v>
      </c>
      <c r="B1690" s="3" t="s">
        <v>961</v>
      </c>
      <c r="C1690" s="3" t="s">
        <v>5070</v>
      </c>
      <c r="D1690">
        <v>55650</v>
      </c>
      <c r="E1690">
        <v>25655</v>
      </c>
      <c r="F1690" t="s">
        <v>8221</v>
      </c>
      <c r="G1690" t="s">
        <v>8224</v>
      </c>
      <c r="H1690" t="s">
        <v>8246</v>
      </c>
      <c r="I1690">
        <v>1489500155</v>
      </c>
      <c r="J1690" s="11">
        <f>(((I1690/60)/60)/24)+DATE(1970,1,1)+(-8/24)</f>
        <v>42808.251793981479</v>
      </c>
      <c r="K1690">
        <v>1485874955</v>
      </c>
      <c r="L1690" s="11">
        <f>(((K1690/60)/60)/24)+DATE(1970,1,1)+(-8/24)</f>
        <v>42766.29346064815</v>
      </c>
      <c r="M1690" t="b">
        <v>0</v>
      </c>
      <c r="N1690">
        <v>188</v>
      </c>
      <c r="O1690" t="b">
        <v>0</v>
      </c>
      <c r="P1690" t="s">
        <v>8273</v>
      </c>
      <c r="Q1690" s="6">
        <f>E1690/D1690</f>
        <v>0.46100628930817611</v>
      </c>
      <c r="R1690" s="7">
        <f>IFERROR(E1690/N1690,"N/A")</f>
        <v>136.46276595744681</v>
      </c>
      <c r="S1690" t="str">
        <f>LEFT(P1690,SEARCH("/",P1690,1)-1)</f>
        <v>technology</v>
      </c>
      <c r="T1690" t="str">
        <f>RIGHT(P1690,(LEN(P1690)-SEARCH("/",P1690)))</f>
        <v>wearables</v>
      </c>
      <c r="Y1690">
        <f t="shared" si="56"/>
        <v>11</v>
      </c>
      <c r="Z1690">
        <f t="shared" si="57"/>
        <v>20</v>
      </c>
    </row>
    <row r="1691" spans="1:26" ht="43.2" x14ac:dyDescent="0.3">
      <c r="A1691">
        <v>2156</v>
      </c>
      <c r="B1691" s="3" t="s">
        <v>2157</v>
      </c>
      <c r="C1691" s="3" t="s">
        <v>6266</v>
      </c>
      <c r="D1691">
        <v>56000</v>
      </c>
      <c r="E1691">
        <v>1493</v>
      </c>
      <c r="F1691" t="s">
        <v>8221</v>
      </c>
      <c r="G1691" t="s">
        <v>8224</v>
      </c>
      <c r="H1691" t="s">
        <v>8246</v>
      </c>
      <c r="I1691">
        <v>1379363406</v>
      </c>
      <c r="J1691" s="11">
        <f>(((I1691/60)/60)/24)+DATE(1970,1,1)+(-8/24)</f>
        <v>41533.520902777775</v>
      </c>
      <c r="K1691">
        <v>1375475406</v>
      </c>
      <c r="L1691" s="11">
        <f>(((K1691/60)/60)/24)+DATE(1970,1,1)+(-8/24)</f>
        <v>41488.520902777775</v>
      </c>
      <c r="M1691" t="b">
        <v>0</v>
      </c>
      <c r="N1691">
        <v>83</v>
      </c>
      <c r="O1691" t="b">
        <v>0</v>
      </c>
      <c r="P1691" t="s">
        <v>8282</v>
      </c>
      <c r="Q1691" s="6">
        <f>E1691/D1691</f>
        <v>2.6660714285714284E-2</v>
      </c>
      <c r="R1691" s="7">
        <f>IFERROR(E1691/N1691,"N/A")</f>
        <v>17.987951807228917</v>
      </c>
      <c r="S1691" t="str">
        <f>LEFT(P1691,SEARCH("/",P1691,1)-1)</f>
        <v>games</v>
      </c>
      <c r="T1691" t="str">
        <f>RIGHT(P1691,(LEN(P1691)-SEARCH("/",P1691)))</f>
        <v>video games</v>
      </c>
      <c r="Y1691">
        <f t="shared" si="56"/>
        <v>6</v>
      </c>
      <c r="Z1691">
        <f t="shared" si="57"/>
        <v>17</v>
      </c>
    </row>
    <row r="1692" spans="1:26" ht="43.2" x14ac:dyDescent="0.3">
      <c r="A1692">
        <v>679</v>
      </c>
      <c r="B1692" s="3" t="s">
        <v>680</v>
      </c>
      <c r="C1692" s="3" t="s">
        <v>4789</v>
      </c>
      <c r="D1692">
        <v>57000</v>
      </c>
      <c r="E1692">
        <v>8827</v>
      </c>
      <c r="F1692" t="s">
        <v>8221</v>
      </c>
      <c r="G1692" t="s">
        <v>8224</v>
      </c>
      <c r="H1692" t="s">
        <v>8246</v>
      </c>
      <c r="I1692">
        <v>1472920909</v>
      </c>
      <c r="J1692" s="11">
        <f>(((I1692/60)/60)/24)+DATE(1970,1,1)+(-8/24)</f>
        <v>42616.362372685187</v>
      </c>
      <c r="K1692">
        <v>1467736909</v>
      </c>
      <c r="L1692" s="11">
        <f>(((K1692/60)/60)/24)+DATE(1970,1,1)+(-8/24)</f>
        <v>42556.362372685187</v>
      </c>
      <c r="M1692" t="b">
        <v>0</v>
      </c>
      <c r="N1692">
        <v>94</v>
      </c>
      <c r="O1692" t="b">
        <v>0</v>
      </c>
      <c r="P1692" t="s">
        <v>8273</v>
      </c>
      <c r="Q1692" s="6">
        <f>E1692/D1692</f>
        <v>0.15485964912280703</v>
      </c>
      <c r="R1692" s="7">
        <f>IFERROR(E1692/N1692,"N/A")</f>
        <v>93.90425531914893</v>
      </c>
      <c r="S1692" t="str">
        <f>LEFT(P1692,SEARCH("/",P1692,1)-1)</f>
        <v>technology</v>
      </c>
      <c r="T1692" t="str">
        <f>RIGHT(P1692,(LEN(P1692)-SEARCH("/",P1692)))</f>
        <v>wearables</v>
      </c>
      <c r="Y1692">
        <f t="shared" si="56"/>
        <v>11</v>
      </c>
      <c r="Z1692">
        <f t="shared" si="57"/>
        <v>20</v>
      </c>
    </row>
    <row r="1693" spans="1:26" ht="43.2" x14ac:dyDescent="0.3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 s="11">
        <f>(((I1693/60)/60)/24)+DATE(1970,1,1)+(-8/24)</f>
        <v>42107.387407407405</v>
      </c>
      <c r="K1693">
        <v>1423765072</v>
      </c>
      <c r="L1693" s="11">
        <f>(((K1693/60)/60)/24)+DATE(1970,1,1)+(-8/24)</f>
        <v>42047.429074074076</v>
      </c>
      <c r="M1693" t="b">
        <v>0</v>
      </c>
      <c r="N1693">
        <v>37</v>
      </c>
      <c r="O1693" t="b">
        <v>0</v>
      </c>
      <c r="P1693" t="s">
        <v>8267</v>
      </c>
      <c r="Q1693" s="6">
        <f>E1693/D1693</f>
        <v>0.27600000000000002</v>
      </c>
      <c r="R1693" s="7">
        <f>IFERROR(E1693/N1693,"N/A")</f>
        <v>55.945945945945944</v>
      </c>
      <c r="S1693" t="str">
        <f>LEFT(P1693,SEARCH("/",P1693,1)-1)</f>
        <v>film &amp; video</v>
      </c>
      <c r="T1693" t="str">
        <f>RIGHT(P1693,(LEN(P1693)-SEARCH("/",P1693)))</f>
        <v>science fiction</v>
      </c>
      <c r="Y1693">
        <f t="shared" si="56"/>
        <v>13</v>
      </c>
      <c r="Z1693">
        <f t="shared" si="57"/>
        <v>28</v>
      </c>
    </row>
    <row r="1694" spans="1:26" ht="28.8" x14ac:dyDescent="0.3">
      <c r="A1694">
        <v>496</v>
      </c>
      <c r="B1694" s="3" t="s">
        <v>497</v>
      </c>
      <c r="C1694" s="3" t="s">
        <v>4606</v>
      </c>
      <c r="D1694">
        <v>60000</v>
      </c>
      <c r="E1694">
        <v>1</v>
      </c>
      <c r="F1694" t="s">
        <v>8221</v>
      </c>
      <c r="G1694" t="s">
        <v>8224</v>
      </c>
      <c r="H1694" t="s">
        <v>8246</v>
      </c>
      <c r="I1694">
        <v>1392070874</v>
      </c>
      <c r="J1694" s="11">
        <f>(((I1694/60)/60)/24)+DATE(1970,1,1)+(-8/24)</f>
        <v>41680.598078703704</v>
      </c>
      <c r="K1694">
        <v>1386886874</v>
      </c>
      <c r="L1694" s="11">
        <f>(((K1694/60)/60)/24)+DATE(1970,1,1)+(-8/24)</f>
        <v>41620.598078703704</v>
      </c>
      <c r="M1694" t="b">
        <v>0</v>
      </c>
      <c r="N1694">
        <v>1</v>
      </c>
      <c r="O1694" t="b">
        <v>0</v>
      </c>
      <c r="P1694" t="s">
        <v>8270</v>
      </c>
      <c r="Q1694" s="6">
        <f>E1694/D1694</f>
        <v>1.6666666666666667E-5</v>
      </c>
      <c r="R1694" s="7">
        <f>IFERROR(E1694/N1694,"N/A")</f>
        <v>1</v>
      </c>
      <c r="S1694" t="str">
        <f>LEFT(P1694,SEARCH("/",P1694,1)-1)</f>
        <v>film &amp; video</v>
      </c>
      <c r="T1694" t="str">
        <f>RIGHT(P1694,(LEN(P1694)-SEARCH("/",P1694)))</f>
        <v>animation</v>
      </c>
      <c r="Y1694">
        <f t="shared" si="56"/>
        <v>13</v>
      </c>
      <c r="Z1694">
        <f t="shared" si="57"/>
        <v>22</v>
      </c>
    </row>
    <row r="1695" spans="1:26" ht="43.2" x14ac:dyDescent="0.3">
      <c r="A1695">
        <v>445</v>
      </c>
      <c r="B1695" s="3" t="s">
        <v>446</v>
      </c>
      <c r="C1695" s="3" t="s">
        <v>4555</v>
      </c>
      <c r="D1695">
        <v>60000</v>
      </c>
      <c r="E1695">
        <v>2</v>
      </c>
      <c r="F1695" t="s">
        <v>8221</v>
      </c>
      <c r="G1695" t="s">
        <v>8224</v>
      </c>
      <c r="H1695" t="s">
        <v>8246</v>
      </c>
      <c r="I1695">
        <v>1432195375</v>
      </c>
      <c r="J1695" s="11">
        <f>(((I1695/60)/60)/24)+DATE(1970,1,1)+(-8/24)</f>
        <v>42145.002025462956</v>
      </c>
      <c r="K1695">
        <v>1430899375</v>
      </c>
      <c r="L1695" s="11">
        <f>(((K1695/60)/60)/24)+DATE(1970,1,1)+(-8/24)</f>
        <v>42130.002025462956</v>
      </c>
      <c r="M1695" t="b">
        <v>0</v>
      </c>
      <c r="N1695">
        <v>2</v>
      </c>
      <c r="O1695" t="b">
        <v>0</v>
      </c>
      <c r="P1695" t="s">
        <v>8270</v>
      </c>
      <c r="Q1695" s="6">
        <f>E1695/D1695</f>
        <v>3.3333333333333335E-5</v>
      </c>
      <c r="R1695" s="7">
        <f>IFERROR(E1695/N1695,"N/A")</f>
        <v>1</v>
      </c>
      <c r="S1695" t="str">
        <f>LEFT(P1695,SEARCH("/",P1695,1)-1)</f>
        <v>film &amp; video</v>
      </c>
      <c r="T1695" t="str">
        <f>RIGHT(P1695,(LEN(P1695)-SEARCH("/",P1695)))</f>
        <v>animation</v>
      </c>
      <c r="Y1695">
        <f t="shared" si="56"/>
        <v>13</v>
      </c>
      <c r="Z1695">
        <f t="shared" si="57"/>
        <v>22</v>
      </c>
    </row>
    <row r="1696" spans="1:26" ht="43.2" x14ac:dyDescent="0.3">
      <c r="A1696">
        <v>2423</v>
      </c>
      <c r="B1696" s="3" t="s">
        <v>2424</v>
      </c>
      <c r="C1696" s="3" t="s">
        <v>6533</v>
      </c>
      <c r="D1696">
        <v>60000</v>
      </c>
      <c r="E1696">
        <v>8</v>
      </c>
      <c r="F1696" t="s">
        <v>8221</v>
      </c>
      <c r="G1696" t="s">
        <v>8224</v>
      </c>
      <c r="H1696" t="s">
        <v>8246</v>
      </c>
      <c r="I1696">
        <v>1420044890</v>
      </c>
      <c r="J1696" s="11">
        <f>(((I1696/60)/60)/24)+DATE(1970,1,1)+(-8/24)</f>
        <v>42004.371412037035</v>
      </c>
      <c r="K1696">
        <v>1417452890</v>
      </c>
      <c r="L1696" s="11">
        <f>(((K1696/60)/60)/24)+DATE(1970,1,1)+(-8/24)</f>
        <v>41974.371412037035</v>
      </c>
      <c r="M1696" t="b">
        <v>0</v>
      </c>
      <c r="N1696">
        <v>1</v>
      </c>
      <c r="O1696" t="b">
        <v>0</v>
      </c>
      <c r="P1696" t="s">
        <v>8284</v>
      </c>
      <c r="Q1696" s="6">
        <f>E1696/D1696</f>
        <v>1.3333333333333334E-4</v>
      </c>
      <c r="R1696" s="7">
        <f>IFERROR(E1696/N1696,"N/A")</f>
        <v>8</v>
      </c>
      <c r="S1696" t="str">
        <f>LEFT(P1696,SEARCH("/",P1696,1)-1)</f>
        <v>food</v>
      </c>
      <c r="T1696" t="str">
        <f>RIGHT(P1696,(LEN(P1696)-SEARCH("/",P1696)))</f>
        <v>food trucks</v>
      </c>
      <c r="Y1696">
        <f t="shared" si="56"/>
        <v>5</v>
      </c>
      <c r="Z1696">
        <f t="shared" si="57"/>
        <v>16</v>
      </c>
    </row>
    <row r="1697" spans="1:26" ht="57.6" x14ac:dyDescent="0.3">
      <c r="A1697">
        <v>1162</v>
      </c>
      <c r="B1697" s="3" t="s">
        <v>1163</v>
      </c>
      <c r="C1697" s="3" t="s">
        <v>5272</v>
      </c>
      <c r="D1697">
        <v>60000</v>
      </c>
      <c r="E1697">
        <v>35</v>
      </c>
      <c r="F1697" t="s">
        <v>8221</v>
      </c>
      <c r="G1697" t="s">
        <v>8224</v>
      </c>
      <c r="H1697" t="s">
        <v>8246</v>
      </c>
      <c r="I1697">
        <v>1411662264</v>
      </c>
      <c r="J1697" s="11">
        <f>(((I1697/60)/60)/24)+DATE(1970,1,1)+(-8/24)</f>
        <v>41907.350277777776</v>
      </c>
      <c r="K1697">
        <v>1408983864</v>
      </c>
      <c r="L1697" s="11">
        <f>(((K1697/60)/60)/24)+DATE(1970,1,1)+(-8/24)</f>
        <v>41876.350277777776</v>
      </c>
      <c r="M1697" t="b">
        <v>0</v>
      </c>
      <c r="N1697">
        <v>2</v>
      </c>
      <c r="O1697" t="b">
        <v>0</v>
      </c>
      <c r="P1697" t="s">
        <v>8284</v>
      </c>
      <c r="Q1697" s="6">
        <f>E1697/D1697</f>
        <v>5.8333333333333338E-4</v>
      </c>
      <c r="R1697" s="7">
        <f>IFERROR(E1697/N1697,"N/A")</f>
        <v>17.5</v>
      </c>
      <c r="S1697" t="str">
        <f>LEFT(P1697,SEARCH("/",P1697,1)-1)</f>
        <v>food</v>
      </c>
      <c r="T1697" t="str">
        <f>RIGHT(P1697,(LEN(P1697)-SEARCH("/",P1697)))</f>
        <v>food trucks</v>
      </c>
      <c r="Y1697">
        <f t="shared" si="56"/>
        <v>5</v>
      </c>
      <c r="Z1697">
        <f t="shared" si="57"/>
        <v>16</v>
      </c>
    </row>
    <row r="1698" spans="1:26" ht="43.2" x14ac:dyDescent="0.3">
      <c r="A1698">
        <v>546</v>
      </c>
      <c r="B1698" s="3" t="s">
        <v>547</v>
      </c>
      <c r="C1698" s="3" t="s">
        <v>4656</v>
      </c>
      <c r="D1698">
        <v>60000</v>
      </c>
      <c r="E1698">
        <v>52</v>
      </c>
      <c r="F1698" t="s">
        <v>8221</v>
      </c>
      <c r="G1698" t="s">
        <v>8224</v>
      </c>
      <c r="H1698" t="s">
        <v>8246</v>
      </c>
      <c r="I1698">
        <v>1445097715</v>
      </c>
      <c r="J1698" s="11">
        <f>(((I1698/60)/60)/24)+DATE(1970,1,1)+(-8/24)</f>
        <v>42294.334664351853</v>
      </c>
      <c r="K1698">
        <v>1441209715</v>
      </c>
      <c r="L1698" s="11">
        <f>(((K1698/60)/60)/24)+DATE(1970,1,1)+(-8/24)</f>
        <v>42249.334664351853</v>
      </c>
      <c r="M1698" t="b">
        <v>0</v>
      </c>
      <c r="N1698">
        <v>2</v>
      </c>
      <c r="O1698" t="b">
        <v>0</v>
      </c>
      <c r="P1698" t="s">
        <v>8272</v>
      </c>
      <c r="Q1698" s="6">
        <f>E1698/D1698</f>
        <v>8.6666666666666663E-4</v>
      </c>
      <c r="R1698" s="7">
        <f>IFERROR(E1698/N1698,"N/A")</f>
        <v>26</v>
      </c>
      <c r="S1698" t="str">
        <f>LEFT(P1698,SEARCH("/",P1698,1)-1)</f>
        <v>technology</v>
      </c>
      <c r="T1698" t="str">
        <f>RIGHT(P1698,(LEN(P1698)-SEARCH("/",P1698)))</f>
        <v>web</v>
      </c>
      <c r="Y1698">
        <f t="shared" si="56"/>
        <v>11</v>
      </c>
      <c r="Z1698">
        <f t="shared" si="57"/>
        <v>14</v>
      </c>
    </row>
    <row r="1699" spans="1:26" ht="43.2" x14ac:dyDescent="0.3">
      <c r="A1699">
        <v>3078</v>
      </c>
      <c r="B1699" s="3" t="s">
        <v>3078</v>
      </c>
      <c r="C1699" s="3" t="s">
        <v>7188</v>
      </c>
      <c r="D1699">
        <v>60000</v>
      </c>
      <c r="E1699">
        <v>71</v>
      </c>
      <c r="F1699" t="s">
        <v>8221</v>
      </c>
      <c r="G1699" t="s">
        <v>8224</v>
      </c>
      <c r="H1699" t="s">
        <v>8246</v>
      </c>
      <c r="I1699">
        <v>1424920795</v>
      </c>
      <c r="J1699" s="11">
        <f>(((I1699/60)/60)/24)+DATE(1970,1,1)+(-8/24)</f>
        <v>42060.805497685178</v>
      </c>
      <c r="K1699">
        <v>1422328795</v>
      </c>
      <c r="L1699" s="11">
        <f>(((K1699/60)/60)/24)+DATE(1970,1,1)+(-8/24)</f>
        <v>42030.805497685178</v>
      </c>
      <c r="M1699" t="b">
        <v>0</v>
      </c>
      <c r="N1699">
        <v>3</v>
      </c>
      <c r="O1699" t="b">
        <v>0</v>
      </c>
      <c r="P1699" t="s">
        <v>8303</v>
      </c>
      <c r="Q1699" s="6">
        <f>E1699/D1699</f>
        <v>1.1833333333333333E-3</v>
      </c>
      <c r="R1699" s="7">
        <f>IFERROR(E1699/N1699,"N/A")</f>
        <v>23.666666666666668</v>
      </c>
      <c r="S1699" t="str">
        <f>LEFT(P1699,SEARCH("/",P1699,1)-1)</f>
        <v>theater</v>
      </c>
      <c r="T1699" t="str">
        <f>RIGHT(P1699,(LEN(P1699)-SEARCH("/",P1699)))</f>
        <v>spaces</v>
      </c>
      <c r="Y1699">
        <f t="shared" si="56"/>
        <v>8</v>
      </c>
      <c r="Z1699">
        <f t="shared" si="57"/>
        <v>14</v>
      </c>
    </row>
    <row r="1700" spans="1:26" ht="57.6" x14ac:dyDescent="0.3">
      <c r="A1700">
        <v>3918</v>
      </c>
      <c r="B1700" s="3" t="s">
        <v>3915</v>
      </c>
      <c r="C1700" s="3" t="s">
        <v>8026</v>
      </c>
      <c r="D1700">
        <v>60000</v>
      </c>
      <c r="E1700">
        <v>120</v>
      </c>
      <c r="F1700" t="s">
        <v>8221</v>
      </c>
      <c r="G1700" t="s">
        <v>8225</v>
      </c>
      <c r="H1700" t="s">
        <v>8247</v>
      </c>
      <c r="I1700">
        <v>1407168000</v>
      </c>
      <c r="J1700" s="11">
        <f>(((I1700/60)/60)/24)+DATE(1970,1,1)+(-8/24)</f>
        <v>41855.333333333328</v>
      </c>
      <c r="K1700">
        <v>1406131023</v>
      </c>
      <c r="L1700" s="11">
        <f>(((K1700/60)/60)/24)+DATE(1970,1,1)+(-8/24)</f>
        <v>41843.331284722219</v>
      </c>
      <c r="M1700" t="b">
        <v>0</v>
      </c>
      <c r="N1700">
        <v>3</v>
      </c>
      <c r="O1700" t="b">
        <v>0</v>
      </c>
      <c r="P1700" t="s">
        <v>8271</v>
      </c>
      <c r="Q1700" s="6">
        <f>E1700/D1700</f>
        <v>2E-3</v>
      </c>
      <c r="R1700" s="7">
        <f>IFERROR(E1700/N1700,"N/A")</f>
        <v>40</v>
      </c>
      <c r="S1700" t="str">
        <f>LEFT(P1700,SEARCH("/",P1700,1)-1)</f>
        <v>theater</v>
      </c>
      <c r="T1700" t="str">
        <f>RIGHT(P1700,(LEN(P1700)-SEARCH("/",P1700)))</f>
        <v>plays</v>
      </c>
      <c r="Y1700">
        <f t="shared" si="56"/>
        <v>8</v>
      </c>
      <c r="Z1700">
        <f t="shared" si="57"/>
        <v>13</v>
      </c>
    </row>
    <row r="1701" spans="1:26" ht="43.2" x14ac:dyDescent="0.3">
      <c r="A1701">
        <v>3909</v>
      </c>
      <c r="B1701" s="3" t="s">
        <v>3906</v>
      </c>
      <c r="C1701" s="3" t="s">
        <v>8017</v>
      </c>
      <c r="D1701">
        <v>60000</v>
      </c>
      <c r="E1701">
        <v>135</v>
      </c>
      <c r="F1701" t="s">
        <v>8221</v>
      </c>
      <c r="G1701" t="s">
        <v>8224</v>
      </c>
      <c r="H1701" t="s">
        <v>8246</v>
      </c>
      <c r="I1701">
        <v>1410424642</v>
      </c>
      <c r="J1701" s="11">
        <f>(((I1701/60)/60)/24)+DATE(1970,1,1)+(-8/24)</f>
        <v>41893.025949074072</v>
      </c>
      <c r="K1701">
        <v>1407832642</v>
      </c>
      <c r="L1701" s="11">
        <f>(((K1701/60)/60)/24)+DATE(1970,1,1)+(-8/24)</f>
        <v>41863.025949074072</v>
      </c>
      <c r="M1701" t="b">
        <v>0</v>
      </c>
      <c r="N1701">
        <v>4</v>
      </c>
      <c r="O1701" t="b">
        <v>0</v>
      </c>
      <c r="P1701" t="s">
        <v>8271</v>
      </c>
      <c r="Q1701" s="6">
        <f>E1701/D1701</f>
        <v>2.2499999999999998E-3</v>
      </c>
      <c r="R1701" s="7">
        <f>IFERROR(E1701/N1701,"N/A")</f>
        <v>33.75</v>
      </c>
      <c r="S1701" t="str">
        <f>LEFT(P1701,SEARCH("/",P1701,1)-1)</f>
        <v>theater</v>
      </c>
      <c r="T1701" t="str">
        <f>RIGHT(P1701,(LEN(P1701)-SEARCH("/",P1701)))</f>
        <v>plays</v>
      </c>
      <c r="Y1701">
        <f t="shared" si="56"/>
        <v>8</v>
      </c>
      <c r="Z1701">
        <f t="shared" si="57"/>
        <v>13</v>
      </c>
    </row>
    <row r="1702" spans="1:26" ht="57.6" x14ac:dyDescent="0.3">
      <c r="A1702">
        <v>575</v>
      </c>
      <c r="B1702" s="3" t="s">
        <v>576</v>
      </c>
      <c r="C1702" s="3" t="s">
        <v>4685</v>
      </c>
      <c r="D1702">
        <v>60000</v>
      </c>
      <c r="E1702">
        <v>259</v>
      </c>
      <c r="F1702" t="s">
        <v>8221</v>
      </c>
      <c r="G1702" t="s">
        <v>8236</v>
      </c>
      <c r="H1702" t="s">
        <v>8249</v>
      </c>
      <c r="I1702">
        <v>1434213443</v>
      </c>
      <c r="J1702" s="11">
        <f>(((I1702/60)/60)/24)+DATE(1970,1,1)+(-8/24)</f>
        <v>42168.359293981477</v>
      </c>
      <c r="K1702">
        <v>1431621443</v>
      </c>
      <c r="L1702" s="11">
        <f>(((K1702/60)/60)/24)+DATE(1970,1,1)+(-8/24)</f>
        <v>42138.359293981477</v>
      </c>
      <c r="M1702" t="b">
        <v>0</v>
      </c>
      <c r="N1702">
        <v>4</v>
      </c>
      <c r="O1702" t="b">
        <v>0</v>
      </c>
      <c r="P1702" t="s">
        <v>8272</v>
      </c>
      <c r="Q1702" s="6">
        <f>E1702/D1702</f>
        <v>4.3166666666666666E-3</v>
      </c>
      <c r="R1702" s="7">
        <f>IFERROR(E1702/N1702,"N/A")</f>
        <v>64.75</v>
      </c>
      <c r="S1702" t="str">
        <f>LEFT(P1702,SEARCH("/",P1702,1)-1)</f>
        <v>technology</v>
      </c>
      <c r="T1702" t="str">
        <f>RIGHT(P1702,(LEN(P1702)-SEARCH("/",P1702)))</f>
        <v>web</v>
      </c>
      <c r="Y1702">
        <f t="shared" si="56"/>
        <v>11</v>
      </c>
      <c r="Z1702">
        <f t="shared" si="57"/>
        <v>14</v>
      </c>
    </row>
    <row r="1703" spans="1:26" ht="43.2" x14ac:dyDescent="0.3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 s="11">
        <f>(((I1703/60)/60)/24)+DATE(1970,1,1)+(-8/24)</f>
        <v>41984.35497685185</v>
      </c>
      <c r="K1703">
        <v>1415723470</v>
      </c>
      <c r="L1703" s="11">
        <f>(((K1703/60)/60)/24)+DATE(1970,1,1)+(-8/24)</f>
        <v>41954.35497685185</v>
      </c>
      <c r="M1703" t="b">
        <v>0</v>
      </c>
      <c r="N1703">
        <v>2</v>
      </c>
      <c r="O1703" t="b">
        <v>0</v>
      </c>
      <c r="P1703" t="s">
        <v>8272</v>
      </c>
      <c r="Q1703" s="6">
        <f>E1703/D1703</f>
        <v>0.2857142857142857</v>
      </c>
      <c r="R1703" s="7">
        <f>IFERROR(E1703/N1703,"N/A")</f>
        <v>60</v>
      </c>
      <c r="S1703" t="str">
        <f>LEFT(P1703,SEARCH("/",P1703,1)-1)</f>
        <v>technology</v>
      </c>
      <c r="T1703" t="str">
        <f>RIGHT(P1703,(LEN(P1703)-SEARCH("/",P1703)))</f>
        <v>web</v>
      </c>
      <c r="Y1703">
        <f t="shared" si="56"/>
        <v>11</v>
      </c>
      <c r="Z1703">
        <f t="shared" si="57"/>
        <v>14</v>
      </c>
    </row>
    <row r="1704" spans="1:26" ht="43.2" x14ac:dyDescent="0.3">
      <c r="A1704">
        <v>2415</v>
      </c>
      <c r="B1704" s="3" t="s">
        <v>2416</v>
      </c>
      <c r="C1704" s="3" t="s">
        <v>6525</v>
      </c>
      <c r="D1704">
        <v>60000</v>
      </c>
      <c r="E1704">
        <v>335</v>
      </c>
      <c r="F1704" t="s">
        <v>8221</v>
      </c>
      <c r="G1704" t="s">
        <v>8224</v>
      </c>
      <c r="H1704" t="s">
        <v>8246</v>
      </c>
      <c r="I1704">
        <v>1468615346</v>
      </c>
      <c r="J1704" s="11">
        <f>(((I1704/60)/60)/24)+DATE(1970,1,1)+(-8/24)</f>
        <v>42566.529467592591</v>
      </c>
      <c r="K1704">
        <v>1466023346</v>
      </c>
      <c r="L1704" s="11">
        <f>(((K1704/60)/60)/24)+DATE(1970,1,1)+(-8/24)</f>
        <v>42536.529467592591</v>
      </c>
      <c r="M1704" t="b">
        <v>0</v>
      </c>
      <c r="N1704">
        <v>6</v>
      </c>
      <c r="O1704" t="b">
        <v>0</v>
      </c>
      <c r="P1704" t="s">
        <v>8284</v>
      </c>
      <c r="Q1704" s="6">
        <f>E1704/D1704</f>
        <v>5.5833333333333334E-3</v>
      </c>
      <c r="R1704" s="7">
        <f>IFERROR(E1704/N1704,"N/A")</f>
        <v>55.833333333333336</v>
      </c>
      <c r="S1704" t="str">
        <f>LEFT(P1704,SEARCH("/",P1704,1)-1)</f>
        <v>food</v>
      </c>
      <c r="T1704" t="str">
        <f>RIGHT(P1704,(LEN(P1704)-SEARCH("/",P1704)))</f>
        <v>food trucks</v>
      </c>
      <c r="Y1704">
        <f t="shared" si="56"/>
        <v>5</v>
      </c>
      <c r="Z1704">
        <f t="shared" si="57"/>
        <v>16</v>
      </c>
    </row>
    <row r="1705" spans="1:26" ht="57.6" x14ac:dyDescent="0.3">
      <c r="A1705">
        <v>695</v>
      </c>
      <c r="B1705" s="3" t="s">
        <v>696</v>
      </c>
      <c r="C1705" s="3" t="s">
        <v>4805</v>
      </c>
      <c r="D1705">
        <v>60000</v>
      </c>
      <c r="E1705">
        <v>636</v>
      </c>
      <c r="F1705" t="s">
        <v>8221</v>
      </c>
      <c r="G1705" t="s">
        <v>8224</v>
      </c>
      <c r="H1705" t="s">
        <v>8246</v>
      </c>
      <c r="I1705">
        <v>1414758620</v>
      </c>
      <c r="J1705" s="11">
        <f>(((I1705/60)/60)/24)+DATE(1970,1,1)+(-8/24)</f>
        <v>41943.187731481477</v>
      </c>
      <c r="K1705">
        <v>1412166620</v>
      </c>
      <c r="L1705" s="11">
        <f>(((K1705/60)/60)/24)+DATE(1970,1,1)+(-8/24)</f>
        <v>41913.187731481477</v>
      </c>
      <c r="M1705" t="b">
        <v>0</v>
      </c>
      <c r="N1705">
        <v>7</v>
      </c>
      <c r="O1705" t="b">
        <v>0</v>
      </c>
      <c r="P1705" t="s">
        <v>8273</v>
      </c>
      <c r="Q1705" s="6">
        <f>E1705/D1705</f>
        <v>1.06E-2</v>
      </c>
      <c r="R1705" s="7">
        <f>IFERROR(E1705/N1705,"N/A")</f>
        <v>90.857142857142861</v>
      </c>
      <c r="S1705" t="str">
        <f>LEFT(P1705,SEARCH("/",P1705,1)-1)</f>
        <v>technology</v>
      </c>
      <c r="T1705" t="str">
        <f>RIGHT(P1705,(LEN(P1705)-SEARCH("/",P1705)))</f>
        <v>wearables</v>
      </c>
      <c r="Y1705">
        <f t="shared" si="56"/>
        <v>11</v>
      </c>
      <c r="Z1705">
        <f t="shared" si="57"/>
        <v>20</v>
      </c>
    </row>
    <row r="1706" spans="1:26" ht="43.2" x14ac:dyDescent="0.3">
      <c r="A1706">
        <v>2125</v>
      </c>
      <c r="B1706" s="3" t="s">
        <v>2126</v>
      </c>
      <c r="C1706" s="3" t="s">
        <v>6235</v>
      </c>
      <c r="D1706">
        <v>60000</v>
      </c>
      <c r="E1706">
        <v>852</v>
      </c>
      <c r="F1706" t="s">
        <v>8221</v>
      </c>
      <c r="G1706" t="s">
        <v>8224</v>
      </c>
      <c r="H1706" t="s">
        <v>8246</v>
      </c>
      <c r="I1706">
        <v>1438734833</v>
      </c>
      <c r="J1706" s="11">
        <f>(((I1706/60)/60)/24)+DATE(1970,1,1)+(-8/24)</f>
        <v>42220.690196759257</v>
      </c>
      <c r="K1706">
        <v>1436142833</v>
      </c>
      <c r="L1706" s="11">
        <f>(((K1706/60)/60)/24)+DATE(1970,1,1)+(-8/24)</f>
        <v>42190.690196759257</v>
      </c>
      <c r="M1706" t="b">
        <v>0</v>
      </c>
      <c r="N1706">
        <v>27</v>
      </c>
      <c r="O1706" t="b">
        <v>0</v>
      </c>
      <c r="P1706" t="s">
        <v>8282</v>
      </c>
      <c r="Q1706" s="6">
        <f>E1706/D1706</f>
        <v>1.4200000000000001E-2</v>
      </c>
      <c r="R1706" s="7">
        <f>IFERROR(E1706/N1706,"N/A")</f>
        <v>31.555555555555557</v>
      </c>
      <c r="S1706" t="str">
        <f>LEFT(P1706,SEARCH("/",P1706,1)-1)</f>
        <v>games</v>
      </c>
      <c r="T1706" t="str">
        <f>RIGHT(P1706,(LEN(P1706)-SEARCH("/",P1706)))</f>
        <v>video games</v>
      </c>
      <c r="Y1706">
        <f t="shared" si="56"/>
        <v>6</v>
      </c>
      <c r="Z1706">
        <f t="shared" si="57"/>
        <v>17</v>
      </c>
    </row>
    <row r="1707" spans="1:26" ht="43.2" x14ac:dyDescent="0.3">
      <c r="A1707">
        <v>1167</v>
      </c>
      <c r="B1707" s="3" t="s">
        <v>1168</v>
      </c>
      <c r="C1707" s="3" t="s">
        <v>5277</v>
      </c>
      <c r="D1707">
        <v>60000</v>
      </c>
      <c r="E1707">
        <v>979</v>
      </c>
      <c r="F1707" t="s">
        <v>8221</v>
      </c>
      <c r="G1707" t="s">
        <v>8224</v>
      </c>
      <c r="H1707" t="s">
        <v>8246</v>
      </c>
      <c r="I1707">
        <v>1410543495</v>
      </c>
      <c r="J1707" s="11">
        <f>(((I1707/60)/60)/24)+DATE(1970,1,1)+(-8/24)</f>
        <v>41894.401562499996</v>
      </c>
      <c r="K1707">
        <v>1407865095</v>
      </c>
      <c r="L1707" s="11">
        <f>(((K1707/60)/60)/24)+DATE(1970,1,1)+(-8/24)</f>
        <v>41863.401562499996</v>
      </c>
      <c r="M1707" t="b">
        <v>0</v>
      </c>
      <c r="N1707">
        <v>16</v>
      </c>
      <c r="O1707" t="b">
        <v>0</v>
      </c>
      <c r="P1707" t="s">
        <v>8284</v>
      </c>
      <c r="Q1707" s="6">
        <f>E1707/D1707</f>
        <v>1.6316666666666667E-2</v>
      </c>
      <c r="R1707" s="7">
        <f>IFERROR(E1707/N1707,"N/A")</f>
        <v>61.1875</v>
      </c>
      <c r="S1707" t="str">
        <f>LEFT(P1707,SEARCH("/",P1707,1)-1)</f>
        <v>food</v>
      </c>
      <c r="T1707" t="str">
        <f>RIGHT(P1707,(LEN(P1707)-SEARCH("/",P1707)))</f>
        <v>food trucks</v>
      </c>
      <c r="Y1707">
        <f t="shared" si="56"/>
        <v>5</v>
      </c>
      <c r="Z1707">
        <f t="shared" si="57"/>
        <v>16</v>
      </c>
    </row>
    <row r="1708" spans="1:26" x14ac:dyDescent="0.3">
      <c r="A1708">
        <v>1590</v>
      </c>
      <c r="B1708" s="3" t="s">
        <v>1591</v>
      </c>
      <c r="C1708" s="3" t="s">
        <v>5700</v>
      </c>
      <c r="D1708">
        <v>60000</v>
      </c>
      <c r="E1708">
        <v>1020</v>
      </c>
      <c r="F1708" t="s">
        <v>8221</v>
      </c>
      <c r="G1708" t="s">
        <v>8237</v>
      </c>
      <c r="H1708" t="s">
        <v>8249</v>
      </c>
      <c r="I1708">
        <v>1443040464</v>
      </c>
      <c r="J1708" s="11">
        <f>(((I1708/60)/60)/24)+DATE(1970,1,1)+(-8/24)</f>
        <v>42270.523888888885</v>
      </c>
      <c r="K1708">
        <v>1440448464</v>
      </c>
      <c r="L1708" s="11">
        <f>(((K1708/60)/60)/24)+DATE(1970,1,1)+(-8/24)</f>
        <v>42240.523888888885</v>
      </c>
      <c r="M1708" t="b">
        <v>0</v>
      </c>
      <c r="N1708">
        <v>2</v>
      </c>
      <c r="O1708" t="b">
        <v>0</v>
      </c>
      <c r="P1708" t="s">
        <v>8291</v>
      </c>
      <c r="Q1708" s="6">
        <f>E1708/D1708</f>
        <v>1.7000000000000001E-2</v>
      </c>
      <c r="R1708" s="7">
        <f>IFERROR(E1708/N1708,"N/A")</f>
        <v>510</v>
      </c>
      <c r="S1708" t="str">
        <f>LEFT(P1708,SEARCH("/",P1708,1)-1)</f>
        <v>photography</v>
      </c>
      <c r="T1708" t="str">
        <f>RIGHT(P1708,(LEN(P1708)-SEARCH("/",P1708)))</f>
        <v>places</v>
      </c>
      <c r="Y1708">
        <f t="shared" si="56"/>
        <v>12</v>
      </c>
      <c r="Z1708">
        <f t="shared" si="57"/>
        <v>18</v>
      </c>
    </row>
    <row r="1709" spans="1:26" ht="43.2" x14ac:dyDescent="0.3">
      <c r="A1709">
        <v>1104</v>
      </c>
      <c r="B1709" s="3" t="s">
        <v>1105</v>
      </c>
      <c r="C1709" s="3" t="s">
        <v>5214</v>
      </c>
      <c r="D1709">
        <v>60000</v>
      </c>
      <c r="E1709">
        <v>2971</v>
      </c>
      <c r="F1709" t="s">
        <v>8221</v>
      </c>
      <c r="G1709" t="s">
        <v>8225</v>
      </c>
      <c r="H1709" t="s">
        <v>8247</v>
      </c>
      <c r="I1709">
        <v>1402480221</v>
      </c>
      <c r="J1709" s="11">
        <f>(((I1709/60)/60)/24)+DATE(1970,1,1)+(-8/24)</f>
        <v>41801.076631944445</v>
      </c>
      <c r="K1709">
        <v>1399888221</v>
      </c>
      <c r="L1709" s="11">
        <f>(((K1709/60)/60)/24)+DATE(1970,1,1)+(-8/24)</f>
        <v>41771.076631944445</v>
      </c>
      <c r="M1709" t="b">
        <v>0</v>
      </c>
      <c r="N1709">
        <v>37</v>
      </c>
      <c r="O1709" t="b">
        <v>0</v>
      </c>
      <c r="P1709" t="s">
        <v>8282</v>
      </c>
      <c r="Q1709" s="6">
        <f>E1709/D1709</f>
        <v>4.9516666666666667E-2</v>
      </c>
      <c r="R1709" s="7">
        <f>IFERROR(E1709/N1709,"N/A")</f>
        <v>80.297297297297291</v>
      </c>
      <c r="S1709" t="str">
        <f>LEFT(P1709,SEARCH("/",P1709,1)-1)</f>
        <v>games</v>
      </c>
      <c r="T1709" t="str">
        <f>RIGHT(P1709,(LEN(P1709)-SEARCH("/",P1709)))</f>
        <v>video games</v>
      </c>
      <c r="Y1709">
        <f t="shared" si="56"/>
        <v>6</v>
      </c>
      <c r="Z1709">
        <f t="shared" si="57"/>
        <v>17</v>
      </c>
    </row>
    <row r="1710" spans="1:26" ht="43.2" x14ac:dyDescent="0.3">
      <c r="A1710">
        <v>1179</v>
      </c>
      <c r="B1710" s="3" t="s">
        <v>1180</v>
      </c>
      <c r="C1710" s="3" t="s">
        <v>5289</v>
      </c>
      <c r="D1710">
        <v>60000</v>
      </c>
      <c r="E1710">
        <v>3200</v>
      </c>
      <c r="F1710" t="s">
        <v>8221</v>
      </c>
      <c r="G1710" t="s">
        <v>8229</v>
      </c>
      <c r="H1710" t="s">
        <v>8251</v>
      </c>
      <c r="I1710">
        <v>1446052627</v>
      </c>
      <c r="J1710" s="11">
        <f>(((I1710/60)/60)/24)+DATE(1970,1,1)+(-8/24)</f>
        <v>42305.386886574073</v>
      </c>
      <c r="K1710">
        <v>1443460627</v>
      </c>
      <c r="L1710" s="11">
        <f>(((K1710/60)/60)/24)+DATE(1970,1,1)+(-8/24)</f>
        <v>42275.386886574073</v>
      </c>
      <c r="M1710" t="b">
        <v>0</v>
      </c>
      <c r="N1710">
        <v>5</v>
      </c>
      <c r="O1710" t="b">
        <v>0</v>
      </c>
      <c r="P1710" t="s">
        <v>8284</v>
      </c>
      <c r="Q1710" s="6">
        <f>E1710/D1710</f>
        <v>5.3333333333333337E-2</v>
      </c>
      <c r="R1710" s="7">
        <f>IFERROR(E1710/N1710,"N/A")</f>
        <v>640</v>
      </c>
      <c r="S1710" t="str">
        <f>LEFT(P1710,SEARCH("/",P1710,1)-1)</f>
        <v>food</v>
      </c>
      <c r="T1710" t="str">
        <f>RIGHT(P1710,(LEN(P1710)-SEARCH("/",P1710)))</f>
        <v>food trucks</v>
      </c>
      <c r="Y1710">
        <f t="shared" si="56"/>
        <v>5</v>
      </c>
      <c r="Z1710">
        <f t="shared" si="57"/>
        <v>16</v>
      </c>
    </row>
    <row r="1711" spans="1:26" ht="43.2" x14ac:dyDescent="0.3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 s="11">
        <f>(((I1711/60)/60)/24)+DATE(1970,1,1)+(-8/24)</f>
        <v>40814.395925925921</v>
      </c>
      <c r="K1711">
        <v>1312047008</v>
      </c>
      <c r="L1711" s="11">
        <f>(((K1711/60)/60)/24)+DATE(1970,1,1)+(-8/24)</f>
        <v>40754.395925925921</v>
      </c>
      <c r="M1711" t="b">
        <v>0</v>
      </c>
      <c r="N1711">
        <v>24</v>
      </c>
      <c r="O1711" t="b">
        <v>0</v>
      </c>
      <c r="P1711" t="s">
        <v>8286</v>
      </c>
      <c r="Q1711" s="6">
        <f>E1711/D1711</f>
        <v>0.29299999999999998</v>
      </c>
      <c r="R1711" s="7">
        <f>IFERROR(E1711/N1711,"N/A")</f>
        <v>61.041666666666664</v>
      </c>
      <c r="S1711" t="str">
        <f>LEFT(P1711,SEARCH("/",P1711,1)-1)</f>
        <v>music</v>
      </c>
      <c r="T1711" t="str">
        <f>RIGHT(P1711,(LEN(P1711)-SEARCH("/",P1711)))</f>
        <v>world music</v>
      </c>
      <c r="Y1711">
        <f t="shared" si="56"/>
        <v>6</v>
      </c>
      <c r="Z1711">
        <f t="shared" si="57"/>
        <v>17</v>
      </c>
    </row>
    <row r="1712" spans="1:26" ht="57.6" x14ac:dyDescent="0.3">
      <c r="A1712">
        <v>2696</v>
      </c>
      <c r="B1712" s="3" t="s">
        <v>2696</v>
      </c>
      <c r="C1712" s="3" t="s">
        <v>6806</v>
      </c>
      <c r="D1712">
        <v>60000</v>
      </c>
      <c r="E1712">
        <v>3390</v>
      </c>
      <c r="F1712" t="s">
        <v>8221</v>
      </c>
      <c r="G1712" t="s">
        <v>8224</v>
      </c>
      <c r="H1712" t="s">
        <v>8246</v>
      </c>
      <c r="I1712">
        <v>1419538560</v>
      </c>
      <c r="J1712" s="11">
        <f>(((I1712/60)/60)/24)+DATE(1970,1,1)+(-8/24)</f>
        <v>41998.511111111111</v>
      </c>
      <c r="K1712">
        <v>1416600960</v>
      </c>
      <c r="L1712" s="11">
        <f>(((K1712/60)/60)/24)+DATE(1970,1,1)+(-8/24)</f>
        <v>41964.511111111111</v>
      </c>
      <c r="M1712" t="b">
        <v>0</v>
      </c>
      <c r="N1712">
        <v>38</v>
      </c>
      <c r="O1712" t="b">
        <v>0</v>
      </c>
      <c r="P1712" t="s">
        <v>8284</v>
      </c>
      <c r="Q1712" s="6">
        <f>E1712/D1712</f>
        <v>5.6500000000000002E-2</v>
      </c>
      <c r="R1712" s="7">
        <f>IFERROR(E1712/N1712,"N/A")</f>
        <v>89.21052631578948</v>
      </c>
      <c r="S1712" t="str">
        <f>LEFT(P1712,SEARCH("/",P1712,1)-1)</f>
        <v>food</v>
      </c>
      <c r="T1712" t="str">
        <f>RIGHT(P1712,(LEN(P1712)-SEARCH("/",P1712)))</f>
        <v>food trucks</v>
      </c>
      <c r="Y1712">
        <f t="shared" si="56"/>
        <v>5</v>
      </c>
      <c r="Z1712">
        <f t="shared" si="57"/>
        <v>16</v>
      </c>
    </row>
    <row r="1713" spans="1:26" ht="43.2" x14ac:dyDescent="0.3">
      <c r="A1713">
        <v>998</v>
      </c>
      <c r="B1713" s="3" t="s">
        <v>999</v>
      </c>
      <c r="C1713" s="3" t="s">
        <v>5108</v>
      </c>
      <c r="D1713">
        <v>60000</v>
      </c>
      <c r="E1713">
        <v>35135</v>
      </c>
      <c r="F1713" t="s">
        <v>8221</v>
      </c>
      <c r="G1713" t="s">
        <v>8229</v>
      </c>
      <c r="H1713" t="s">
        <v>8251</v>
      </c>
      <c r="I1713">
        <v>1447909401</v>
      </c>
      <c r="J1713" s="11">
        <f>(((I1713/60)/60)/24)+DATE(1970,1,1)+(-8/24)</f>
        <v>42326.877326388887</v>
      </c>
      <c r="K1713">
        <v>1444017801</v>
      </c>
      <c r="L1713" s="11">
        <f>(((K1713/60)/60)/24)+DATE(1970,1,1)+(-8/24)</f>
        <v>42281.835659722223</v>
      </c>
      <c r="M1713" t="b">
        <v>0</v>
      </c>
      <c r="N1713">
        <v>229</v>
      </c>
      <c r="O1713" t="b">
        <v>0</v>
      </c>
      <c r="P1713" t="s">
        <v>8273</v>
      </c>
      <c r="Q1713" s="6">
        <f>E1713/D1713</f>
        <v>0.58558333333333334</v>
      </c>
      <c r="R1713" s="7">
        <f>IFERROR(E1713/N1713,"N/A")</f>
        <v>153.42794759825327</v>
      </c>
      <c r="S1713" t="str">
        <f>LEFT(P1713,SEARCH("/",P1713,1)-1)</f>
        <v>technology</v>
      </c>
      <c r="T1713" t="str">
        <f>RIGHT(P1713,(LEN(P1713)-SEARCH("/",P1713)))</f>
        <v>wearables</v>
      </c>
      <c r="Y1713">
        <f t="shared" si="56"/>
        <v>11</v>
      </c>
      <c r="Z1713">
        <f t="shared" si="57"/>
        <v>20</v>
      </c>
    </row>
    <row r="1714" spans="1:26" ht="43.2" x14ac:dyDescent="0.3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 s="11">
        <f>(((I1714/60)/60)/24)+DATE(1970,1,1)+(-8/24)</f>
        <v>42354.915972222218</v>
      </c>
      <c r="K1714">
        <v>1447777514</v>
      </c>
      <c r="L1714" s="11">
        <f>(((K1714/60)/60)/24)+DATE(1970,1,1)+(-8/24)</f>
        <v>42325.350856481477</v>
      </c>
      <c r="M1714" t="b">
        <v>0</v>
      </c>
      <c r="N1714">
        <v>22</v>
      </c>
      <c r="O1714" t="b">
        <v>0</v>
      </c>
      <c r="P1714" t="s">
        <v>8273</v>
      </c>
      <c r="Q1714" s="6">
        <f>E1714/D1714</f>
        <v>0.29602960296029601</v>
      </c>
      <c r="R1714" s="7">
        <f>IFERROR(E1714/N1714,"N/A")</f>
        <v>134.54545454545453</v>
      </c>
      <c r="S1714" t="str">
        <f>LEFT(P1714,SEARCH("/",P1714,1)-1)</f>
        <v>technology</v>
      </c>
      <c r="T1714" t="str">
        <f>RIGHT(P1714,(LEN(P1714)-SEARCH("/",P1714)))</f>
        <v>wearables</v>
      </c>
      <c r="Y1714">
        <f t="shared" si="56"/>
        <v>11</v>
      </c>
      <c r="Z1714">
        <f t="shared" si="57"/>
        <v>20</v>
      </c>
    </row>
    <row r="1715" spans="1:26" ht="28.8" x14ac:dyDescent="0.3">
      <c r="A1715">
        <v>2691</v>
      </c>
      <c r="B1715" s="3" t="s">
        <v>2691</v>
      </c>
      <c r="C1715" s="3" t="s">
        <v>6801</v>
      </c>
      <c r="D1715">
        <v>65000</v>
      </c>
      <c r="E1715">
        <v>35</v>
      </c>
      <c r="F1715" t="s">
        <v>8221</v>
      </c>
      <c r="G1715" t="s">
        <v>8229</v>
      </c>
      <c r="H1715" t="s">
        <v>8251</v>
      </c>
      <c r="I1715">
        <v>1431278557</v>
      </c>
      <c r="J1715" s="11">
        <f>(((I1715/60)/60)/24)+DATE(1970,1,1)+(-8/24)</f>
        <v>42134.390706018516</v>
      </c>
      <c r="K1715">
        <v>1427390557</v>
      </c>
      <c r="L1715" s="11">
        <f>(((K1715/60)/60)/24)+DATE(1970,1,1)+(-8/24)</f>
        <v>42089.390706018516</v>
      </c>
      <c r="M1715" t="b">
        <v>0</v>
      </c>
      <c r="N1715">
        <v>2</v>
      </c>
      <c r="O1715" t="b">
        <v>0</v>
      </c>
      <c r="P1715" t="s">
        <v>8284</v>
      </c>
      <c r="Q1715" s="6">
        <f>E1715/D1715</f>
        <v>5.3846153846153844E-4</v>
      </c>
      <c r="R1715" s="7">
        <f>IFERROR(E1715/N1715,"N/A")</f>
        <v>17.5</v>
      </c>
      <c r="S1715" t="str">
        <f>LEFT(P1715,SEARCH("/",P1715,1)-1)</f>
        <v>food</v>
      </c>
      <c r="T1715" t="str">
        <f>RIGHT(P1715,(LEN(P1715)-SEARCH("/",P1715)))</f>
        <v>food trucks</v>
      </c>
      <c r="Y1715">
        <f t="shared" si="56"/>
        <v>5</v>
      </c>
      <c r="Z1715">
        <f t="shared" si="57"/>
        <v>16</v>
      </c>
    </row>
    <row r="1716" spans="1:26" ht="43.2" x14ac:dyDescent="0.3">
      <c r="A1716">
        <v>455</v>
      </c>
      <c r="B1716" s="3" t="s">
        <v>456</v>
      </c>
      <c r="C1716" s="3" t="s">
        <v>4565</v>
      </c>
      <c r="D1716">
        <v>65000</v>
      </c>
      <c r="E1716">
        <v>45</v>
      </c>
      <c r="F1716" t="s">
        <v>8221</v>
      </c>
      <c r="G1716" t="s">
        <v>8224</v>
      </c>
      <c r="H1716" t="s">
        <v>8246</v>
      </c>
      <c r="I1716">
        <v>1334622660</v>
      </c>
      <c r="J1716" s="11">
        <f>(((I1716/60)/60)/24)+DATE(1970,1,1)+(-8/24)</f>
        <v>41015.688194444439</v>
      </c>
      <c r="K1716">
        <v>1330733022</v>
      </c>
      <c r="L1716" s="11">
        <f>(((K1716/60)/60)/24)+DATE(1970,1,1)+(-8/24)</f>
        <v>40970.669236111105</v>
      </c>
      <c r="M1716" t="b">
        <v>0</v>
      </c>
      <c r="N1716">
        <v>2</v>
      </c>
      <c r="O1716" t="b">
        <v>0</v>
      </c>
      <c r="P1716" t="s">
        <v>8270</v>
      </c>
      <c r="Q1716" s="6">
        <f>E1716/D1716</f>
        <v>6.9230769230769226E-4</v>
      </c>
      <c r="R1716" s="7">
        <f>IFERROR(E1716/N1716,"N/A")</f>
        <v>22.5</v>
      </c>
      <c r="S1716" t="str">
        <f>LEFT(P1716,SEARCH("/",P1716,1)-1)</f>
        <v>film &amp; video</v>
      </c>
      <c r="T1716" t="str">
        <f>RIGHT(P1716,(LEN(P1716)-SEARCH("/",P1716)))</f>
        <v>animation</v>
      </c>
      <c r="Y1716">
        <f t="shared" si="56"/>
        <v>13</v>
      </c>
      <c r="Z1716">
        <f t="shared" si="57"/>
        <v>22</v>
      </c>
    </row>
    <row r="1717" spans="1:26" ht="43.2" x14ac:dyDescent="0.3">
      <c r="A1717">
        <v>3088</v>
      </c>
      <c r="B1717" s="3" t="s">
        <v>3088</v>
      </c>
      <c r="C1717" s="3" t="s">
        <v>7198</v>
      </c>
      <c r="D1717">
        <v>65000</v>
      </c>
      <c r="E1717">
        <v>126</v>
      </c>
      <c r="F1717" t="s">
        <v>8221</v>
      </c>
      <c r="G1717" t="s">
        <v>8224</v>
      </c>
      <c r="H1717" t="s">
        <v>8246</v>
      </c>
      <c r="I1717">
        <v>1420724460</v>
      </c>
      <c r="J1717" s="11">
        <f>(((I1717/60)/60)/24)+DATE(1970,1,1)+(-8/24)</f>
        <v>42012.236805555549</v>
      </c>
      <c r="K1717">
        <v>1418046247</v>
      </c>
      <c r="L1717" s="11">
        <f>(((K1717/60)/60)/24)+DATE(1970,1,1)+(-8/24)</f>
        <v>41981.238969907405</v>
      </c>
      <c r="M1717" t="b">
        <v>0</v>
      </c>
      <c r="N1717">
        <v>3</v>
      </c>
      <c r="O1717" t="b">
        <v>0</v>
      </c>
      <c r="P1717" t="s">
        <v>8303</v>
      </c>
      <c r="Q1717" s="6">
        <f>E1717/D1717</f>
        <v>1.9384615384615384E-3</v>
      </c>
      <c r="R1717" s="7">
        <f>IFERROR(E1717/N1717,"N/A")</f>
        <v>42</v>
      </c>
      <c r="S1717" t="str">
        <f>LEFT(P1717,SEARCH("/",P1717,1)-1)</f>
        <v>theater</v>
      </c>
      <c r="T1717" t="str">
        <f>RIGHT(P1717,(LEN(P1717)-SEARCH("/",P1717)))</f>
        <v>spaces</v>
      </c>
      <c r="Y1717">
        <f t="shared" si="56"/>
        <v>8</v>
      </c>
      <c r="Z1717">
        <f t="shared" si="57"/>
        <v>14</v>
      </c>
    </row>
    <row r="1718" spans="1:26" ht="43.2" x14ac:dyDescent="0.3">
      <c r="A1718">
        <v>498</v>
      </c>
      <c r="B1718" s="3" t="s">
        <v>499</v>
      </c>
      <c r="C1718" s="3" t="s">
        <v>4608</v>
      </c>
      <c r="D1718">
        <v>65108</v>
      </c>
      <c r="E1718">
        <v>2994</v>
      </c>
      <c r="F1718" t="s">
        <v>8221</v>
      </c>
      <c r="G1718" t="s">
        <v>8224</v>
      </c>
      <c r="H1718" t="s">
        <v>8246</v>
      </c>
      <c r="I1718">
        <v>1324664249</v>
      </c>
      <c r="J1718" s="11">
        <f>(((I1718/60)/60)/24)+DATE(1970,1,1)+(-8/24)</f>
        <v>40900.428807870368</v>
      </c>
      <c r="K1718">
        <v>1321035449</v>
      </c>
      <c r="L1718" s="11">
        <f>(((K1718/60)/60)/24)+DATE(1970,1,1)+(-8/24)</f>
        <v>40858.428807870368</v>
      </c>
      <c r="M1718" t="b">
        <v>0</v>
      </c>
      <c r="N1718">
        <v>22</v>
      </c>
      <c r="O1718" t="b">
        <v>0</v>
      </c>
      <c r="P1718" t="s">
        <v>8270</v>
      </c>
      <c r="Q1718" s="6">
        <f>E1718/D1718</f>
        <v>4.5985132395404561E-2</v>
      </c>
      <c r="R1718" s="7">
        <f>IFERROR(E1718/N1718,"N/A")</f>
        <v>136.09090909090909</v>
      </c>
      <c r="S1718" t="str">
        <f>LEFT(P1718,SEARCH("/",P1718,1)-1)</f>
        <v>film &amp; video</v>
      </c>
      <c r="T1718" t="str">
        <f>RIGHT(P1718,(LEN(P1718)-SEARCH("/",P1718)))</f>
        <v>animation</v>
      </c>
      <c r="Y1718">
        <f t="shared" si="56"/>
        <v>13</v>
      </c>
      <c r="Z1718">
        <f t="shared" si="57"/>
        <v>22</v>
      </c>
    </row>
    <row r="1719" spans="1:26" ht="43.2" x14ac:dyDescent="0.3">
      <c r="A1719">
        <v>1081</v>
      </c>
      <c r="B1719" s="3" t="s">
        <v>1082</v>
      </c>
      <c r="C1719" s="3" t="s">
        <v>5191</v>
      </c>
      <c r="D1719">
        <v>68000</v>
      </c>
      <c r="E1719">
        <v>12</v>
      </c>
      <c r="F1719" t="s">
        <v>8221</v>
      </c>
      <c r="G1719" t="s">
        <v>8224</v>
      </c>
      <c r="H1719" t="s">
        <v>8246</v>
      </c>
      <c r="I1719">
        <v>1422483292</v>
      </c>
      <c r="J1719" s="11">
        <f>(((I1719/60)/60)/24)+DATE(1970,1,1)+(-8/24)</f>
        <v>42032.593657407408</v>
      </c>
      <c r="K1719">
        <v>1419891292</v>
      </c>
      <c r="L1719" s="11">
        <f>(((K1719/60)/60)/24)+DATE(1970,1,1)+(-8/24)</f>
        <v>42002.593657407408</v>
      </c>
      <c r="M1719" t="b">
        <v>0</v>
      </c>
      <c r="N1719">
        <v>4</v>
      </c>
      <c r="O1719" t="b">
        <v>0</v>
      </c>
      <c r="P1719" t="s">
        <v>8282</v>
      </c>
      <c r="Q1719" s="6">
        <f>E1719/D1719</f>
        <v>1.7647058823529413E-4</v>
      </c>
      <c r="R1719" s="7">
        <f>IFERROR(E1719/N1719,"N/A")</f>
        <v>3</v>
      </c>
      <c r="S1719" t="str">
        <f>LEFT(P1719,SEARCH("/",P1719,1)-1)</f>
        <v>games</v>
      </c>
      <c r="T1719" t="str">
        <f>RIGHT(P1719,(LEN(P1719)-SEARCH("/",P1719)))</f>
        <v>video games</v>
      </c>
      <c r="Y1719">
        <f t="shared" si="56"/>
        <v>6</v>
      </c>
      <c r="Z1719">
        <f t="shared" si="57"/>
        <v>17</v>
      </c>
    </row>
    <row r="1720" spans="1:26" ht="28.8" x14ac:dyDescent="0.3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 s="11">
        <f>(((I1720/60)/60)/24)+DATE(1970,1,1)+(-8/24)</f>
        <v>42004.66915509259</v>
      </c>
      <c r="K1720">
        <v>1415750615</v>
      </c>
      <c r="L1720" s="11">
        <f>(((K1720/60)/60)/24)+DATE(1970,1,1)+(-8/24)</f>
        <v>41954.66915509259</v>
      </c>
      <c r="M1720" t="b">
        <v>0</v>
      </c>
      <c r="N1720">
        <v>16</v>
      </c>
      <c r="O1720" t="b">
        <v>0</v>
      </c>
      <c r="P1720" t="s">
        <v>8273</v>
      </c>
      <c r="Q1720" s="6">
        <f>E1720/D1720</f>
        <v>0.30599999999999999</v>
      </c>
      <c r="R1720" s="7">
        <f>IFERROR(E1720/N1720,"N/A")</f>
        <v>191.25</v>
      </c>
      <c r="S1720" t="str">
        <f>LEFT(P1720,SEARCH("/",P1720,1)-1)</f>
        <v>technology</v>
      </c>
      <c r="T1720" t="str">
        <f>RIGHT(P1720,(LEN(P1720)-SEARCH("/",P1720)))</f>
        <v>wearables</v>
      </c>
      <c r="Y1720">
        <f t="shared" si="56"/>
        <v>11</v>
      </c>
      <c r="Z1720">
        <f t="shared" si="57"/>
        <v>20</v>
      </c>
    </row>
    <row r="1721" spans="1:26" ht="43.2" x14ac:dyDescent="0.3">
      <c r="A1721">
        <v>707</v>
      </c>
      <c r="B1721" s="3" t="s">
        <v>708</v>
      </c>
      <c r="C1721" s="3" t="s">
        <v>4817</v>
      </c>
      <c r="D1721">
        <v>68000</v>
      </c>
      <c r="E1721">
        <v>53670.6</v>
      </c>
      <c r="F1721" t="s">
        <v>8221</v>
      </c>
      <c r="G1721" t="s">
        <v>8225</v>
      </c>
      <c r="H1721" t="s">
        <v>8247</v>
      </c>
      <c r="I1721">
        <v>1483286127</v>
      </c>
      <c r="J1721" s="11">
        <f>(((I1721/60)/60)/24)+DATE(1970,1,1)+(-8/24)</f>
        <v>42736.33017361111</v>
      </c>
      <c r="K1721">
        <v>1479830127</v>
      </c>
      <c r="L1721" s="11">
        <f>(((K1721/60)/60)/24)+DATE(1970,1,1)+(-8/24)</f>
        <v>42696.33017361111</v>
      </c>
      <c r="M1721" t="b">
        <v>0</v>
      </c>
      <c r="N1721">
        <v>456</v>
      </c>
      <c r="O1721" t="b">
        <v>0</v>
      </c>
      <c r="P1721" t="s">
        <v>8273</v>
      </c>
      <c r="Q1721" s="6">
        <f>E1721/D1721</f>
        <v>0.78927352941176465</v>
      </c>
      <c r="R1721" s="7">
        <f>IFERROR(E1721/N1721,"N/A")</f>
        <v>117.69868421052631</v>
      </c>
      <c r="S1721" t="str">
        <f>LEFT(P1721,SEARCH("/",P1721,1)-1)</f>
        <v>technology</v>
      </c>
      <c r="T1721" t="str">
        <f>RIGHT(P1721,(LEN(P1721)-SEARCH("/",P1721)))</f>
        <v>wearables</v>
      </c>
      <c r="Y1721">
        <f t="shared" si="56"/>
        <v>11</v>
      </c>
      <c r="Z1721">
        <f t="shared" si="57"/>
        <v>20</v>
      </c>
    </row>
    <row r="1722" spans="1:26" ht="43.2" x14ac:dyDescent="0.3">
      <c r="A1722">
        <v>2684</v>
      </c>
      <c r="B1722" s="3" t="s">
        <v>2684</v>
      </c>
      <c r="C1722" s="3" t="s">
        <v>6794</v>
      </c>
      <c r="D1722">
        <v>70000</v>
      </c>
      <c r="E1722">
        <v>800</v>
      </c>
      <c r="F1722" t="s">
        <v>8221</v>
      </c>
      <c r="G1722" t="s">
        <v>8224</v>
      </c>
      <c r="H1722" t="s">
        <v>8246</v>
      </c>
      <c r="I1722">
        <v>1407621425</v>
      </c>
      <c r="J1722" s="11">
        <f>(((I1722/60)/60)/24)+DATE(1970,1,1)+(-8/24)</f>
        <v>41860.581307870365</v>
      </c>
      <c r="K1722">
        <v>1404165425</v>
      </c>
      <c r="L1722" s="11">
        <f>(((K1722/60)/60)/24)+DATE(1970,1,1)+(-8/24)</f>
        <v>41820.581307870365</v>
      </c>
      <c r="M1722" t="b">
        <v>0</v>
      </c>
      <c r="N1722">
        <v>4</v>
      </c>
      <c r="O1722" t="b">
        <v>0</v>
      </c>
      <c r="P1722" t="s">
        <v>8284</v>
      </c>
      <c r="Q1722" s="6">
        <f>E1722/D1722</f>
        <v>1.1428571428571429E-2</v>
      </c>
      <c r="R1722" s="7">
        <f>IFERROR(E1722/N1722,"N/A")</f>
        <v>200</v>
      </c>
      <c r="S1722" t="str">
        <f>LEFT(P1722,SEARCH("/",P1722,1)-1)</f>
        <v>food</v>
      </c>
      <c r="T1722" t="str">
        <f>RIGHT(P1722,(LEN(P1722)-SEARCH("/",P1722)))</f>
        <v>food trucks</v>
      </c>
      <c r="Y1722">
        <f t="shared" si="56"/>
        <v>5</v>
      </c>
      <c r="Z1722">
        <f t="shared" si="57"/>
        <v>16</v>
      </c>
    </row>
    <row r="1723" spans="1:26" ht="43.2" x14ac:dyDescent="0.3">
      <c r="A1723">
        <v>3798</v>
      </c>
      <c r="B1723" s="3" t="s">
        <v>3795</v>
      </c>
      <c r="C1723" s="3" t="s">
        <v>7908</v>
      </c>
      <c r="D1723">
        <v>70000</v>
      </c>
      <c r="E1723">
        <v>1025</v>
      </c>
      <c r="F1723" t="s">
        <v>8221</v>
      </c>
      <c r="G1723" t="s">
        <v>8224</v>
      </c>
      <c r="H1723" t="s">
        <v>8246</v>
      </c>
      <c r="I1723">
        <v>1407691248</v>
      </c>
      <c r="J1723" s="11">
        <f>(((I1723/60)/60)/24)+DATE(1970,1,1)+(-8/24)</f>
        <v>41861.389444444445</v>
      </c>
      <c r="K1723">
        <v>1405099248</v>
      </c>
      <c r="L1723" s="11">
        <f>(((K1723/60)/60)/24)+DATE(1970,1,1)+(-8/24)</f>
        <v>41831.389444444445</v>
      </c>
      <c r="M1723" t="b">
        <v>0</v>
      </c>
      <c r="N1723">
        <v>5</v>
      </c>
      <c r="O1723" t="b">
        <v>0</v>
      </c>
      <c r="P1723" t="s">
        <v>8305</v>
      </c>
      <c r="Q1723" s="6">
        <f>E1723/D1723</f>
        <v>1.4642857142857143E-2</v>
      </c>
      <c r="R1723" s="7">
        <f>IFERROR(E1723/N1723,"N/A")</f>
        <v>205</v>
      </c>
      <c r="S1723" t="str">
        <f>LEFT(P1723,SEARCH("/",P1723,1)-1)</f>
        <v>theater</v>
      </c>
      <c r="T1723" t="str">
        <f>RIGHT(P1723,(LEN(P1723)-SEARCH("/",P1723)))</f>
        <v>musical</v>
      </c>
      <c r="Y1723">
        <f t="shared" si="56"/>
        <v>8</v>
      </c>
      <c r="Z1723">
        <f t="shared" si="57"/>
        <v>15</v>
      </c>
    </row>
    <row r="1724" spans="1:26" ht="43.2" x14ac:dyDescent="0.3">
      <c r="A1724">
        <v>993</v>
      </c>
      <c r="B1724" s="3" t="s">
        <v>994</v>
      </c>
      <c r="C1724" s="3" t="s">
        <v>5103</v>
      </c>
      <c r="D1724">
        <v>70000</v>
      </c>
      <c r="E1724">
        <v>17561</v>
      </c>
      <c r="F1724" t="s">
        <v>8221</v>
      </c>
      <c r="G1724" t="s">
        <v>8224</v>
      </c>
      <c r="H1724" t="s">
        <v>8246</v>
      </c>
      <c r="I1724">
        <v>1478926800</v>
      </c>
      <c r="J1724" s="11">
        <f>(((I1724/60)/60)/24)+DATE(1970,1,1)+(-8/24)</f>
        <v>42685.874999999993</v>
      </c>
      <c r="K1724">
        <v>1476054568</v>
      </c>
      <c r="L1724" s="11">
        <f>(((K1724/60)/60)/24)+DATE(1970,1,1)+(-8/24)</f>
        <v>42652.631574074076</v>
      </c>
      <c r="M1724" t="b">
        <v>0</v>
      </c>
      <c r="N1724">
        <v>196</v>
      </c>
      <c r="O1724" t="b">
        <v>0</v>
      </c>
      <c r="P1724" t="s">
        <v>8273</v>
      </c>
      <c r="Q1724" s="6">
        <f>E1724/D1724</f>
        <v>0.25087142857142858</v>
      </c>
      <c r="R1724" s="7">
        <f>IFERROR(E1724/N1724,"N/A")</f>
        <v>89.59693877551021</v>
      </c>
      <c r="S1724" t="str">
        <f>LEFT(P1724,SEARCH("/",P1724,1)-1)</f>
        <v>technology</v>
      </c>
      <c r="T1724" t="str">
        <f>RIGHT(P1724,(LEN(P1724)-SEARCH("/",P1724)))</f>
        <v>wearables</v>
      </c>
      <c r="Y1724">
        <f t="shared" si="56"/>
        <v>11</v>
      </c>
      <c r="Z1724">
        <f t="shared" si="57"/>
        <v>20</v>
      </c>
    </row>
    <row r="1725" spans="1:26" ht="43.2" x14ac:dyDescent="0.3">
      <c r="A1725">
        <v>489</v>
      </c>
      <c r="B1725" s="3" t="s">
        <v>490</v>
      </c>
      <c r="C1725" s="3" t="s">
        <v>4599</v>
      </c>
      <c r="D1725">
        <v>74997</v>
      </c>
      <c r="E1725">
        <v>215</v>
      </c>
      <c r="F1725" t="s">
        <v>8221</v>
      </c>
      <c r="G1725" t="s">
        <v>8224</v>
      </c>
      <c r="H1725" t="s">
        <v>8246</v>
      </c>
      <c r="I1725">
        <v>1325763180</v>
      </c>
      <c r="J1725" s="11">
        <f>(((I1725/60)/60)/24)+DATE(1970,1,1)+(-8/24)</f>
        <v>40913.147916666661</v>
      </c>
      <c r="K1725">
        <v>1323084816</v>
      </c>
      <c r="L1725" s="11">
        <f>(((K1725/60)/60)/24)+DATE(1970,1,1)+(-8/24)</f>
        <v>40882.148333333331</v>
      </c>
      <c r="M1725" t="b">
        <v>0</v>
      </c>
      <c r="N1725">
        <v>3</v>
      </c>
      <c r="O1725" t="b">
        <v>0</v>
      </c>
      <c r="P1725" t="s">
        <v>8270</v>
      </c>
      <c r="Q1725" s="6">
        <f>E1725/D1725</f>
        <v>2.8667813379201833E-3</v>
      </c>
      <c r="R1725" s="7">
        <f>IFERROR(E1725/N1725,"N/A")</f>
        <v>71.666666666666671</v>
      </c>
      <c r="S1725" t="str">
        <f>LEFT(P1725,SEARCH("/",P1725,1)-1)</f>
        <v>film &amp; video</v>
      </c>
      <c r="T1725" t="str">
        <f>RIGHT(P1725,(LEN(P1725)-SEARCH("/",P1725)))</f>
        <v>animation</v>
      </c>
      <c r="Y1725">
        <f t="shared" si="56"/>
        <v>13</v>
      </c>
      <c r="Z1725">
        <f t="shared" si="57"/>
        <v>22</v>
      </c>
    </row>
    <row r="1726" spans="1:26" ht="43.2" x14ac:dyDescent="0.3">
      <c r="A1726">
        <v>3114</v>
      </c>
      <c r="B1726" s="3" t="s">
        <v>3114</v>
      </c>
      <c r="C1726" s="3" t="s">
        <v>7224</v>
      </c>
      <c r="D1726">
        <v>75000</v>
      </c>
      <c r="E1726">
        <v>0</v>
      </c>
      <c r="F1726" t="s">
        <v>8221</v>
      </c>
      <c r="G1726" t="s">
        <v>8224</v>
      </c>
      <c r="H1726" t="s">
        <v>8246</v>
      </c>
      <c r="I1726">
        <v>1411312250</v>
      </c>
      <c r="J1726" s="11">
        <f>(((I1726/60)/60)/24)+DATE(1970,1,1)+(-8/24)</f>
        <v>41903.29918981481</v>
      </c>
      <c r="K1726">
        <v>1406128250</v>
      </c>
      <c r="L1726" s="11">
        <f>(((K1726/60)/60)/24)+DATE(1970,1,1)+(-8/24)</f>
        <v>41843.29918981481</v>
      </c>
      <c r="M1726" t="b">
        <v>0</v>
      </c>
      <c r="N1726">
        <v>0</v>
      </c>
      <c r="O1726" t="b">
        <v>0</v>
      </c>
      <c r="P1726" t="s">
        <v>8303</v>
      </c>
      <c r="Q1726" s="6">
        <f>E1726/D1726</f>
        <v>0</v>
      </c>
      <c r="R1726" s="7" t="str">
        <f>IFERROR(E1726/N1726,"N/A")</f>
        <v>N/A</v>
      </c>
      <c r="S1726" t="str">
        <f>LEFT(P1726,SEARCH("/",P1726,1)-1)</f>
        <v>theater</v>
      </c>
      <c r="T1726" t="str">
        <f>RIGHT(P1726,(LEN(P1726)-SEARCH("/",P1726)))</f>
        <v>spaces</v>
      </c>
      <c r="Y1726">
        <f t="shared" si="56"/>
        <v>8</v>
      </c>
      <c r="Z1726">
        <f t="shared" si="57"/>
        <v>14</v>
      </c>
    </row>
    <row r="1727" spans="1:26" ht="43.2" x14ac:dyDescent="0.3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 s="11">
        <f>(((I1727/60)/60)/24)+DATE(1970,1,1)+(-8/24)</f>
        <v>42432.37631944444</v>
      </c>
      <c r="K1727">
        <v>1454432514</v>
      </c>
      <c r="L1727" s="11">
        <f>(((K1727/60)/60)/24)+DATE(1970,1,1)+(-8/24)</f>
        <v>42402.37631944444</v>
      </c>
      <c r="M1727" t="b">
        <v>0</v>
      </c>
      <c r="N1727">
        <v>122</v>
      </c>
      <c r="O1727" t="b">
        <v>0</v>
      </c>
      <c r="P1727" t="s">
        <v>8273</v>
      </c>
      <c r="Q1727" s="6">
        <f>E1727/D1727</f>
        <v>0.31114999999999998</v>
      </c>
      <c r="R1727" s="7">
        <f>IFERROR(E1727/N1727,"N/A")</f>
        <v>102.01639344262296</v>
      </c>
      <c r="S1727" t="str">
        <f>LEFT(P1727,SEARCH("/",P1727,1)-1)</f>
        <v>technology</v>
      </c>
      <c r="T1727" t="str">
        <f>RIGHT(P1727,(LEN(P1727)-SEARCH("/",P1727)))</f>
        <v>wearables</v>
      </c>
      <c r="Y1727">
        <f t="shared" si="56"/>
        <v>11</v>
      </c>
      <c r="Z1727">
        <f t="shared" si="57"/>
        <v>20</v>
      </c>
    </row>
    <row r="1728" spans="1:26" ht="43.2" x14ac:dyDescent="0.3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 s="11">
        <f>(((I1728/60)/60)/24)+DATE(1970,1,1)+(-8/24)</f>
        <v>42835.510416666664</v>
      </c>
      <c r="K1728">
        <v>1488935245</v>
      </c>
      <c r="L1728" s="11">
        <f>(((K1728/60)/60)/24)+DATE(1970,1,1)+(-8/24)</f>
        <v>42801.713483796295</v>
      </c>
      <c r="M1728" t="b">
        <v>0</v>
      </c>
      <c r="N1728">
        <v>39</v>
      </c>
      <c r="O1728" t="b">
        <v>0</v>
      </c>
      <c r="P1728" t="s">
        <v>8293</v>
      </c>
      <c r="Q1728" s="6">
        <f>E1728/D1728</f>
        <v>0.3125</v>
      </c>
      <c r="R1728" s="7">
        <f>IFERROR(E1728/N1728,"N/A")</f>
        <v>80.128205128205124</v>
      </c>
      <c r="S1728" t="str">
        <f>LEFT(P1728,SEARCH("/",P1728,1)-1)</f>
        <v>music</v>
      </c>
      <c r="T1728" t="str">
        <f>RIGHT(P1728,(LEN(P1728)-SEARCH("/",P1728)))</f>
        <v>faith</v>
      </c>
      <c r="Y1728">
        <f t="shared" si="56"/>
        <v>6</v>
      </c>
      <c r="Z1728">
        <f t="shared" si="57"/>
        <v>11</v>
      </c>
    </row>
    <row r="1729" spans="1:26" ht="43.2" x14ac:dyDescent="0.3">
      <c r="A1729">
        <v>4098</v>
      </c>
      <c r="B1729" s="3" t="s">
        <v>4094</v>
      </c>
      <c r="C1729" s="3" t="s">
        <v>8201</v>
      </c>
      <c r="D1729">
        <v>75000</v>
      </c>
      <c r="E1729">
        <v>0</v>
      </c>
      <c r="F1729" t="s">
        <v>8221</v>
      </c>
      <c r="G1729" t="s">
        <v>8224</v>
      </c>
      <c r="H1729" t="s">
        <v>8246</v>
      </c>
      <c r="I1729">
        <v>1465060797</v>
      </c>
      <c r="J1729" s="11">
        <f>(((I1729/60)/60)/24)+DATE(1970,1,1)+(-8/24)</f>
        <v>42525.38885416666</v>
      </c>
      <c r="K1729">
        <v>1462468797</v>
      </c>
      <c r="L1729" s="11">
        <f>(((K1729/60)/60)/24)+DATE(1970,1,1)+(-8/24)</f>
        <v>42495.38885416666</v>
      </c>
      <c r="M1729" t="b">
        <v>0</v>
      </c>
      <c r="N1729">
        <v>0</v>
      </c>
      <c r="O1729" t="b">
        <v>0</v>
      </c>
      <c r="P1729" t="s">
        <v>8271</v>
      </c>
      <c r="Q1729" s="6">
        <f>E1729/D1729</f>
        <v>0</v>
      </c>
      <c r="R1729" s="7" t="str">
        <f>IFERROR(E1729/N1729,"N/A")</f>
        <v>N/A</v>
      </c>
      <c r="S1729" t="str">
        <f>LEFT(P1729,SEARCH("/",P1729,1)-1)</f>
        <v>theater</v>
      </c>
      <c r="T1729" t="str">
        <f>RIGHT(P1729,(LEN(P1729)-SEARCH("/",P1729)))</f>
        <v>plays</v>
      </c>
      <c r="Y1729">
        <f t="shared" si="56"/>
        <v>8</v>
      </c>
      <c r="Z1729">
        <f t="shared" si="57"/>
        <v>13</v>
      </c>
    </row>
    <row r="1730" spans="1:26" ht="43.2" x14ac:dyDescent="0.3">
      <c r="A1730">
        <v>1178</v>
      </c>
      <c r="B1730" s="3" t="s">
        <v>1179</v>
      </c>
      <c r="C1730" s="3" t="s">
        <v>5288</v>
      </c>
      <c r="D1730">
        <v>75000</v>
      </c>
      <c r="E1730">
        <v>5</v>
      </c>
      <c r="F1730" t="s">
        <v>8221</v>
      </c>
      <c r="G1730" t="s">
        <v>8224</v>
      </c>
      <c r="H1730" t="s">
        <v>8246</v>
      </c>
      <c r="I1730">
        <v>1408225452</v>
      </c>
      <c r="J1730" s="11">
        <f>(((I1730/60)/60)/24)+DATE(1970,1,1)+(-8/24)</f>
        <v>41867.57236111111</v>
      </c>
      <c r="K1730">
        <v>1405633452</v>
      </c>
      <c r="L1730" s="11">
        <f>(((K1730/60)/60)/24)+DATE(1970,1,1)+(-8/24)</f>
        <v>41837.57236111111</v>
      </c>
      <c r="M1730" t="b">
        <v>0</v>
      </c>
      <c r="N1730">
        <v>1</v>
      </c>
      <c r="O1730" t="b">
        <v>0</v>
      </c>
      <c r="P1730" t="s">
        <v>8284</v>
      </c>
      <c r="Q1730" s="6">
        <f>E1730/D1730</f>
        <v>6.666666666666667E-5</v>
      </c>
      <c r="R1730" s="7">
        <f>IFERROR(E1730/N1730,"N/A")</f>
        <v>5</v>
      </c>
      <c r="S1730" t="str">
        <f>LEFT(P1730,SEARCH("/",P1730,1)-1)</f>
        <v>food</v>
      </c>
      <c r="T1730" t="str">
        <f>RIGHT(P1730,(LEN(P1730)-SEARCH("/",P1730)))</f>
        <v>food trucks</v>
      </c>
      <c r="Y1730">
        <f t="shared" si="56"/>
        <v>5</v>
      </c>
      <c r="Z1730">
        <f t="shared" si="57"/>
        <v>16</v>
      </c>
    </row>
    <row r="1731" spans="1:26" ht="43.2" x14ac:dyDescent="0.3">
      <c r="A1731">
        <v>1072</v>
      </c>
      <c r="B1731" s="3" t="s">
        <v>1073</v>
      </c>
      <c r="C1731" s="3" t="s">
        <v>5182</v>
      </c>
      <c r="D1731">
        <v>75000</v>
      </c>
      <c r="E1731">
        <v>51</v>
      </c>
      <c r="F1731" t="s">
        <v>8221</v>
      </c>
      <c r="G1731" t="s">
        <v>8224</v>
      </c>
      <c r="H1731" t="s">
        <v>8246</v>
      </c>
      <c r="I1731">
        <v>1391630297</v>
      </c>
      <c r="J1731" s="11">
        <f>(((I1731/60)/60)/24)+DATE(1970,1,1)+(-8/24)</f>
        <v>41675.498807870368</v>
      </c>
      <c r="K1731">
        <v>1389038297</v>
      </c>
      <c r="L1731" s="11">
        <f>(((K1731/60)/60)/24)+DATE(1970,1,1)+(-8/24)</f>
        <v>41645.498807870368</v>
      </c>
      <c r="M1731" t="b">
        <v>0</v>
      </c>
      <c r="N1731">
        <v>4</v>
      </c>
      <c r="O1731" t="b">
        <v>0</v>
      </c>
      <c r="P1731" t="s">
        <v>8282</v>
      </c>
      <c r="Q1731" s="6">
        <f>E1731/D1731</f>
        <v>6.8000000000000005E-4</v>
      </c>
      <c r="R1731" s="7">
        <f>IFERROR(E1731/N1731,"N/A")</f>
        <v>12.75</v>
      </c>
      <c r="S1731" t="str">
        <f>LEFT(P1731,SEARCH("/",P1731,1)-1)</f>
        <v>games</v>
      </c>
      <c r="T1731" t="str">
        <f>RIGHT(P1731,(LEN(P1731)-SEARCH("/",P1731)))</f>
        <v>video games</v>
      </c>
      <c r="Y1731">
        <f t="shared" ref="Y1731:Y1794" si="58">SEARCH("/",P1731)</f>
        <v>6</v>
      </c>
      <c r="Z1731">
        <f t="shared" ref="Z1731:Z1794" si="59">LEN(P1731)</f>
        <v>17</v>
      </c>
    </row>
    <row r="1732" spans="1:26" ht="43.2" x14ac:dyDescent="0.3">
      <c r="A1732">
        <v>563</v>
      </c>
      <c r="B1732" s="3" t="s">
        <v>564</v>
      </c>
      <c r="C1732" s="3" t="s">
        <v>4673</v>
      </c>
      <c r="D1732">
        <v>75000</v>
      </c>
      <c r="E1732">
        <v>68</v>
      </c>
      <c r="F1732" t="s">
        <v>8221</v>
      </c>
      <c r="G1732" t="s">
        <v>8226</v>
      </c>
      <c r="H1732" t="s">
        <v>8248</v>
      </c>
      <c r="I1732">
        <v>1424137247</v>
      </c>
      <c r="J1732" s="11">
        <f>(((I1732/60)/60)/24)+DATE(1970,1,1)+(-8/24)</f>
        <v>42051.736655092587</v>
      </c>
      <c r="K1732">
        <v>1421545247</v>
      </c>
      <c r="L1732" s="11">
        <f>(((K1732/60)/60)/24)+DATE(1970,1,1)+(-8/24)</f>
        <v>42021.736655092587</v>
      </c>
      <c r="M1732" t="b">
        <v>0</v>
      </c>
      <c r="N1732">
        <v>2</v>
      </c>
      <c r="O1732" t="b">
        <v>0</v>
      </c>
      <c r="P1732" t="s">
        <v>8272</v>
      </c>
      <c r="Q1732" s="6">
        <f>E1732/D1732</f>
        <v>9.0666666666666662E-4</v>
      </c>
      <c r="R1732" s="7">
        <f>IFERROR(E1732/N1732,"N/A")</f>
        <v>34</v>
      </c>
      <c r="S1732" t="str">
        <f>LEFT(P1732,SEARCH("/",P1732,1)-1)</f>
        <v>technology</v>
      </c>
      <c r="T1732" t="str">
        <f>RIGHT(P1732,(LEN(P1732)-SEARCH("/",P1732)))</f>
        <v>web</v>
      </c>
      <c r="Y1732">
        <f t="shared" si="58"/>
        <v>11</v>
      </c>
      <c r="Z1732">
        <f t="shared" si="59"/>
        <v>14</v>
      </c>
    </row>
    <row r="1733" spans="1:26" ht="72" x14ac:dyDescent="0.3">
      <c r="A1733">
        <v>3788</v>
      </c>
      <c r="B1733" s="3" t="s">
        <v>3785</v>
      </c>
      <c r="C1733" s="3" t="s">
        <v>7898</v>
      </c>
      <c r="D1733">
        <v>75000</v>
      </c>
      <c r="E1733">
        <v>500</v>
      </c>
      <c r="F1733" t="s">
        <v>8221</v>
      </c>
      <c r="G1733" t="s">
        <v>8224</v>
      </c>
      <c r="H1733" t="s">
        <v>8246</v>
      </c>
      <c r="I1733">
        <v>1450887480</v>
      </c>
      <c r="J1733" s="11">
        <f>(((I1733/60)/60)/24)+DATE(1970,1,1)+(-8/24)</f>
        <v>42361.345833333333</v>
      </c>
      <c r="K1733">
        <v>1448469719</v>
      </c>
      <c r="L1733" s="11">
        <f>(((K1733/60)/60)/24)+DATE(1970,1,1)+(-8/24)</f>
        <v>42333.362488425926</v>
      </c>
      <c r="M1733" t="b">
        <v>0</v>
      </c>
      <c r="N1733">
        <v>1</v>
      </c>
      <c r="O1733" t="b">
        <v>0</v>
      </c>
      <c r="P1733" t="s">
        <v>8305</v>
      </c>
      <c r="Q1733" s="6">
        <f>E1733/D1733</f>
        <v>6.6666666666666671E-3</v>
      </c>
      <c r="R1733" s="7">
        <f>IFERROR(E1733/N1733,"N/A")</f>
        <v>500</v>
      </c>
      <c r="S1733" t="str">
        <f>LEFT(P1733,SEARCH("/",P1733,1)-1)</f>
        <v>theater</v>
      </c>
      <c r="T1733" t="str">
        <f>RIGHT(P1733,(LEN(P1733)-SEARCH("/",P1733)))</f>
        <v>musical</v>
      </c>
      <c r="Y1733">
        <f t="shared" si="58"/>
        <v>8</v>
      </c>
      <c r="Z1733">
        <f t="shared" si="59"/>
        <v>15</v>
      </c>
    </row>
    <row r="1734" spans="1:26" ht="57.6" x14ac:dyDescent="0.3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 s="11">
        <f>(((I1734/60)/60)/24)+DATE(1970,1,1)+(-8/24)</f>
        <v>42704.510636574072</v>
      </c>
      <c r="K1734">
        <v>1477509319</v>
      </c>
      <c r="L1734" s="11">
        <f>(((K1734/60)/60)/24)+DATE(1970,1,1)+(-8/24)</f>
        <v>42669.468969907401</v>
      </c>
      <c r="M1734" t="b">
        <v>0</v>
      </c>
      <c r="N1734">
        <v>100</v>
      </c>
      <c r="O1734" t="b">
        <v>0</v>
      </c>
      <c r="P1734" t="s">
        <v>8273</v>
      </c>
      <c r="Q1734" s="6">
        <f>E1734/D1734</f>
        <v>0.32028000000000001</v>
      </c>
      <c r="R1734" s="7">
        <f>IFERROR(E1734/N1734,"N/A")</f>
        <v>800.7</v>
      </c>
      <c r="S1734" t="str">
        <f>LEFT(P1734,SEARCH("/",P1734,1)-1)</f>
        <v>technology</v>
      </c>
      <c r="T1734" t="str">
        <f>RIGHT(P1734,(LEN(P1734)-SEARCH("/",P1734)))</f>
        <v>wearables</v>
      </c>
      <c r="Y1734">
        <f t="shared" si="58"/>
        <v>11</v>
      </c>
      <c r="Z1734">
        <f t="shared" si="59"/>
        <v>20</v>
      </c>
    </row>
    <row r="1735" spans="1:26" ht="43.2" x14ac:dyDescent="0.3">
      <c r="A1735">
        <v>3634</v>
      </c>
      <c r="B1735" s="3" t="s">
        <v>3632</v>
      </c>
      <c r="C1735" s="3" t="s">
        <v>7744</v>
      </c>
      <c r="D1735">
        <v>75000</v>
      </c>
      <c r="E1735">
        <v>3185</v>
      </c>
      <c r="F1735" t="s">
        <v>8221</v>
      </c>
      <c r="G1735" t="s">
        <v>8229</v>
      </c>
      <c r="H1735" t="s">
        <v>8251</v>
      </c>
      <c r="I1735">
        <v>1484366340</v>
      </c>
      <c r="J1735" s="11">
        <f>(((I1735/60)/60)/24)+DATE(1970,1,1)+(-8/24)</f>
        <v>42748.832638888889</v>
      </c>
      <c r="K1735">
        <v>1480219174</v>
      </c>
      <c r="L1735" s="11">
        <f>(((K1735/60)/60)/24)+DATE(1970,1,1)+(-8/24)</f>
        <v>42700.833032407405</v>
      </c>
      <c r="M1735" t="b">
        <v>0</v>
      </c>
      <c r="N1735">
        <v>18</v>
      </c>
      <c r="O1735" t="b">
        <v>0</v>
      </c>
      <c r="P1735" t="s">
        <v>8305</v>
      </c>
      <c r="Q1735" s="6">
        <f>E1735/D1735</f>
        <v>4.2466666666666666E-2</v>
      </c>
      <c r="R1735" s="7">
        <f>IFERROR(E1735/N1735,"N/A")</f>
        <v>176.94444444444446</v>
      </c>
      <c r="S1735" t="str">
        <f>LEFT(P1735,SEARCH("/",P1735,1)-1)</f>
        <v>theater</v>
      </c>
      <c r="T1735" t="str">
        <f>RIGHT(P1735,(LEN(P1735)-SEARCH("/",P1735)))</f>
        <v>musical</v>
      </c>
      <c r="Y1735">
        <f t="shared" si="58"/>
        <v>8</v>
      </c>
      <c r="Z1735">
        <f t="shared" si="59"/>
        <v>15</v>
      </c>
    </row>
    <row r="1736" spans="1:26" ht="43.2" x14ac:dyDescent="0.3">
      <c r="A1736">
        <v>551</v>
      </c>
      <c r="B1736" s="3" t="s">
        <v>552</v>
      </c>
      <c r="C1736" s="3" t="s">
        <v>4661</v>
      </c>
      <c r="D1736">
        <v>75000</v>
      </c>
      <c r="E1736">
        <v>3781</v>
      </c>
      <c r="F1736" t="s">
        <v>8221</v>
      </c>
      <c r="G1736" t="s">
        <v>8224</v>
      </c>
      <c r="H1736" t="s">
        <v>8246</v>
      </c>
      <c r="I1736">
        <v>1438451580</v>
      </c>
      <c r="J1736" s="11">
        <f>(((I1736/60)/60)/24)+DATE(1970,1,1)+(-8/24)</f>
        <v>42217.411805555552</v>
      </c>
      <c r="K1736">
        <v>1434609424</v>
      </c>
      <c r="L1736" s="11">
        <f>(((K1736/60)/60)/24)+DATE(1970,1,1)+(-8/24)</f>
        <v>42172.942407407405</v>
      </c>
      <c r="M1736" t="b">
        <v>0</v>
      </c>
      <c r="N1736">
        <v>28</v>
      </c>
      <c r="O1736" t="b">
        <v>0</v>
      </c>
      <c r="P1736" t="s">
        <v>8272</v>
      </c>
      <c r="Q1736" s="6">
        <f>E1736/D1736</f>
        <v>5.0413333333333331E-2</v>
      </c>
      <c r="R1736" s="7">
        <f>IFERROR(E1736/N1736,"N/A")</f>
        <v>135.03571428571428</v>
      </c>
      <c r="S1736" t="str">
        <f>LEFT(P1736,SEARCH("/",P1736,1)-1)</f>
        <v>technology</v>
      </c>
      <c r="T1736" t="str">
        <f>RIGHT(P1736,(LEN(P1736)-SEARCH("/",P1736)))</f>
        <v>web</v>
      </c>
      <c r="Y1736">
        <f t="shared" si="58"/>
        <v>11</v>
      </c>
      <c r="Z1736">
        <f t="shared" si="59"/>
        <v>14</v>
      </c>
    </row>
    <row r="1737" spans="1:26" ht="28.8" x14ac:dyDescent="0.3">
      <c r="A1737">
        <v>3064</v>
      </c>
      <c r="B1737" s="3" t="s">
        <v>3064</v>
      </c>
      <c r="C1737" s="3" t="s">
        <v>7174</v>
      </c>
      <c r="D1737">
        <v>75000</v>
      </c>
      <c r="E1737">
        <v>8471</v>
      </c>
      <c r="F1737" t="s">
        <v>8221</v>
      </c>
      <c r="G1737" t="s">
        <v>8224</v>
      </c>
      <c r="H1737" t="s">
        <v>8246</v>
      </c>
      <c r="I1737">
        <v>1448175540</v>
      </c>
      <c r="J1737" s="11">
        <f>(((I1737/60)/60)/24)+DATE(1970,1,1)+(-8/24)</f>
        <v>42329.957638888889</v>
      </c>
      <c r="K1737">
        <v>1445483246</v>
      </c>
      <c r="L1737" s="11">
        <f>(((K1737/60)/60)/24)+DATE(1970,1,1)+(-8/24)</f>
        <v>42298.7968287037</v>
      </c>
      <c r="M1737" t="b">
        <v>0</v>
      </c>
      <c r="N1737">
        <v>72</v>
      </c>
      <c r="O1737" t="b">
        <v>0</v>
      </c>
      <c r="P1737" t="s">
        <v>8303</v>
      </c>
      <c r="Q1737" s="6">
        <f>E1737/D1737</f>
        <v>0.11294666666666667</v>
      </c>
      <c r="R1737" s="7">
        <f>IFERROR(E1737/N1737,"N/A")</f>
        <v>117.65277777777777</v>
      </c>
      <c r="S1737" t="str">
        <f>LEFT(P1737,SEARCH("/",P1737,1)-1)</f>
        <v>theater</v>
      </c>
      <c r="T1737" t="str">
        <f>RIGHT(P1737,(LEN(P1737)-SEARCH("/",P1737)))</f>
        <v>spaces</v>
      </c>
      <c r="Y1737">
        <f t="shared" si="58"/>
        <v>8</v>
      </c>
      <c r="Z1737">
        <f t="shared" si="59"/>
        <v>14</v>
      </c>
    </row>
    <row r="1738" spans="1:26" ht="43.2" x14ac:dyDescent="0.3">
      <c r="A1738">
        <v>680</v>
      </c>
      <c r="B1738" s="3" t="s">
        <v>681</v>
      </c>
      <c r="C1738" s="3" t="s">
        <v>4790</v>
      </c>
      <c r="D1738">
        <v>75000</v>
      </c>
      <c r="E1738">
        <v>19434</v>
      </c>
      <c r="F1738" t="s">
        <v>8221</v>
      </c>
      <c r="G1738" t="s">
        <v>8224</v>
      </c>
      <c r="H1738" t="s">
        <v>8246</v>
      </c>
      <c r="I1738">
        <v>1410955331</v>
      </c>
      <c r="J1738" s="11">
        <f>(((I1738/60)/60)/24)+DATE(1970,1,1)+(-8/24)</f>
        <v>41899.168182870366</v>
      </c>
      <c r="K1738">
        <v>1407931331</v>
      </c>
      <c r="L1738" s="11">
        <f>(((K1738/60)/60)/24)+DATE(1970,1,1)+(-8/24)</f>
        <v>41864.168182870366</v>
      </c>
      <c r="M1738" t="b">
        <v>0</v>
      </c>
      <c r="N1738">
        <v>129</v>
      </c>
      <c r="O1738" t="b">
        <v>0</v>
      </c>
      <c r="P1738" t="s">
        <v>8273</v>
      </c>
      <c r="Q1738" s="6">
        <f>E1738/D1738</f>
        <v>0.25912000000000002</v>
      </c>
      <c r="R1738" s="7">
        <f>IFERROR(E1738/N1738,"N/A")</f>
        <v>150.65116279069767</v>
      </c>
      <c r="S1738" t="str">
        <f>LEFT(P1738,SEARCH("/",P1738,1)-1)</f>
        <v>technology</v>
      </c>
      <c r="T1738" t="str">
        <f>RIGHT(P1738,(LEN(P1738)-SEARCH("/",P1738)))</f>
        <v>wearables</v>
      </c>
      <c r="Y1738">
        <f t="shared" si="58"/>
        <v>11</v>
      </c>
      <c r="Z1738">
        <f t="shared" si="59"/>
        <v>20</v>
      </c>
    </row>
    <row r="1739" spans="1:26" ht="28.8" x14ac:dyDescent="0.3">
      <c r="A1739">
        <v>2157</v>
      </c>
      <c r="B1739" s="3" t="s">
        <v>2158</v>
      </c>
      <c r="C1739" s="3" t="s">
        <v>6267</v>
      </c>
      <c r="D1739">
        <v>75000</v>
      </c>
      <c r="E1739">
        <v>21144</v>
      </c>
      <c r="F1739" t="s">
        <v>8221</v>
      </c>
      <c r="G1739" t="s">
        <v>8224</v>
      </c>
      <c r="H1739" t="s">
        <v>8246</v>
      </c>
      <c r="I1739">
        <v>1482479940</v>
      </c>
      <c r="J1739" s="11">
        <f>(((I1739/60)/60)/24)+DATE(1970,1,1)+(-8/24)</f>
        <v>42726.999305555553</v>
      </c>
      <c r="K1739">
        <v>1479684783</v>
      </c>
      <c r="L1739" s="11">
        <f>(((K1739/60)/60)/24)+DATE(1970,1,1)+(-8/24)</f>
        <v>42694.647951388884</v>
      </c>
      <c r="M1739" t="b">
        <v>0</v>
      </c>
      <c r="N1739">
        <v>57</v>
      </c>
      <c r="O1739" t="b">
        <v>0</v>
      </c>
      <c r="P1739" t="s">
        <v>8282</v>
      </c>
      <c r="Q1739" s="6">
        <f>E1739/D1739</f>
        <v>0.28192</v>
      </c>
      <c r="R1739" s="7">
        <f>IFERROR(E1739/N1739,"N/A")</f>
        <v>370.94736842105266</v>
      </c>
      <c r="S1739" t="str">
        <f>LEFT(P1739,SEARCH("/",P1739,1)-1)</f>
        <v>games</v>
      </c>
      <c r="T1739" t="str">
        <f>RIGHT(P1739,(LEN(P1739)-SEARCH("/",P1739)))</f>
        <v>video games</v>
      </c>
      <c r="Y1739">
        <f t="shared" si="58"/>
        <v>6</v>
      </c>
      <c r="Z1739">
        <f t="shared" si="59"/>
        <v>17</v>
      </c>
    </row>
    <row r="1740" spans="1:26" ht="43.2" x14ac:dyDescent="0.3">
      <c r="A1740">
        <v>1076</v>
      </c>
      <c r="B1740" s="3" t="s">
        <v>1077</v>
      </c>
      <c r="C1740" s="3" t="s">
        <v>5186</v>
      </c>
      <c r="D1740">
        <v>75000</v>
      </c>
      <c r="E1740">
        <v>47074</v>
      </c>
      <c r="F1740" t="s">
        <v>8221</v>
      </c>
      <c r="G1740" t="s">
        <v>8224</v>
      </c>
      <c r="H1740" t="s">
        <v>8246</v>
      </c>
      <c r="I1740">
        <v>1410426250</v>
      </c>
      <c r="J1740" s="11">
        <f>(((I1740/60)/60)/24)+DATE(1970,1,1)+(-8/24)</f>
        <v>41893.044560185182</v>
      </c>
      <c r="K1740">
        <v>1405674250</v>
      </c>
      <c r="L1740" s="11">
        <f>(((K1740/60)/60)/24)+DATE(1970,1,1)+(-8/24)</f>
        <v>41838.044560185182</v>
      </c>
      <c r="M1740" t="b">
        <v>0</v>
      </c>
      <c r="N1740">
        <v>975</v>
      </c>
      <c r="O1740" t="b">
        <v>0</v>
      </c>
      <c r="P1740" t="s">
        <v>8282</v>
      </c>
      <c r="Q1740" s="6">
        <f>E1740/D1740</f>
        <v>0.62765333333333329</v>
      </c>
      <c r="R1740" s="7">
        <f>IFERROR(E1740/N1740,"N/A")</f>
        <v>48.281025641025643</v>
      </c>
      <c r="S1740" t="str">
        <f>LEFT(P1740,SEARCH("/",P1740,1)-1)</f>
        <v>games</v>
      </c>
      <c r="T1740" t="str">
        <f>RIGHT(P1740,(LEN(P1740)-SEARCH("/",P1740)))</f>
        <v>video games</v>
      </c>
      <c r="Y1740">
        <f t="shared" si="58"/>
        <v>6</v>
      </c>
      <c r="Z1740">
        <f t="shared" si="59"/>
        <v>17</v>
      </c>
    </row>
    <row r="1741" spans="1:26" ht="43.2" x14ac:dyDescent="0.3">
      <c r="A1741">
        <v>576</v>
      </c>
      <c r="B1741" s="3" t="s">
        <v>577</v>
      </c>
      <c r="C1741" s="3" t="s">
        <v>4686</v>
      </c>
      <c r="D1741">
        <v>80000</v>
      </c>
      <c r="E1741">
        <v>1</v>
      </c>
      <c r="F1741" t="s">
        <v>8221</v>
      </c>
      <c r="G1741" t="s">
        <v>8224</v>
      </c>
      <c r="H1741" t="s">
        <v>8246</v>
      </c>
      <c r="I1741">
        <v>1427537952</v>
      </c>
      <c r="J1741" s="11">
        <f>(((I1741/60)/60)/24)+DATE(1970,1,1)+(-8/24)</f>
        <v>42091.096666666665</v>
      </c>
      <c r="K1741">
        <v>1422357552</v>
      </c>
      <c r="L1741" s="11">
        <f>(((K1741/60)/60)/24)+DATE(1970,1,1)+(-8/24)</f>
        <v>42031.138333333329</v>
      </c>
      <c r="M1741" t="b">
        <v>0</v>
      </c>
      <c r="N1741">
        <v>1</v>
      </c>
      <c r="O1741" t="b">
        <v>0</v>
      </c>
      <c r="P1741" t="s">
        <v>8272</v>
      </c>
      <c r="Q1741" s="6">
        <f>E1741/D1741</f>
        <v>1.2500000000000001E-5</v>
      </c>
      <c r="R1741" s="7">
        <f>IFERROR(E1741/N1741,"N/A")</f>
        <v>1</v>
      </c>
      <c r="S1741" t="str">
        <f>LEFT(P1741,SEARCH("/",P1741,1)-1)</f>
        <v>technology</v>
      </c>
      <c r="T1741" t="str">
        <f>RIGHT(P1741,(LEN(P1741)-SEARCH("/",P1741)))</f>
        <v>web</v>
      </c>
      <c r="Y1741">
        <f t="shared" si="58"/>
        <v>11</v>
      </c>
      <c r="Z1741">
        <f t="shared" si="59"/>
        <v>14</v>
      </c>
    </row>
    <row r="1742" spans="1:26" ht="43.2" x14ac:dyDescent="0.3">
      <c r="A1742">
        <v>2594</v>
      </c>
      <c r="B1742" s="3" t="s">
        <v>2594</v>
      </c>
      <c r="C1742" s="3" t="s">
        <v>6704</v>
      </c>
      <c r="D1742">
        <v>80000</v>
      </c>
      <c r="E1742">
        <v>1</v>
      </c>
      <c r="F1742" t="s">
        <v>8221</v>
      </c>
      <c r="G1742" t="s">
        <v>8224</v>
      </c>
      <c r="H1742" t="s">
        <v>8246</v>
      </c>
      <c r="I1742">
        <v>1407453228</v>
      </c>
      <c r="J1742" s="11">
        <f>(((I1742/60)/60)/24)+DATE(1970,1,1)+(-8/24)</f>
        <v>41858.634583333333</v>
      </c>
      <c r="K1742">
        <v>1404861228</v>
      </c>
      <c r="L1742" s="11">
        <f>(((K1742/60)/60)/24)+DATE(1970,1,1)+(-8/24)</f>
        <v>41828.634583333333</v>
      </c>
      <c r="M1742" t="b">
        <v>0</v>
      </c>
      <c r="N1742">
        <v>1</v>
      </c>
      <c r="O1742" t="b">
        <v>0</v>
      </c>
      <c r="P1742" t="s">
        <v>8284</v>
      </c>
      <c r="Q1742" s="6">
        <f>E1742/D1742</f>
        <v>1.2500000000000001E-5</v>
      </c>
      <c r="R1742" s="7">
        <f>IFERROR(E1742/N1742,"N/A")</f>
        <v>1</v>
      </c>
      <c r="S1742" t="str">
        <f>LEFT(P1742,SEARCH("/",P1742,1)-1)</f>
        <v>food</v>
      </c>
      <c r="T1742" t="str">
        <f>RIGHT(P1742,(LEN(P1742)-SEARCH("/",P1742)))</f>
        <v>food trucks</v>
      </c>
      <c r="Y1742">
        <f t="shared" si="58"/>
        <v>5</v>
      </c>
      <c r="Z1742">
        <f t="shared" si="59"/>
        <v>16</v>
      </c>
    </row>
    <row r="1743" spans="1:26" ht="43.2" x14ac:dyDescent="0.3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 s="11">
        <f>(((I1743/60)/60)/24)+DATE(1970,1,1)+(-8/24)</f>
        <v>42827.708333333336</v>
      </c>
      <c r="K1743">
        <v>1488387008</v>
      </c>
      <c r="L1743" s="11">
        <f>(((K1743/60)/60)/24)+DATE(1970,1,1)+(-8/24)</f>
        <v>42795.36814814814</v>
      </c>
      <c r="M1743" t="b">
        <v>0</v>
      </c>
      <c r="N1743">
        <v>38</v>
      </c>
      <c r="O1743" t="b">
        <v>0</v>
      </c>
      <c r="P1743" t="s">
        <v>8293</v>
      </c>
      <c r="Q1743" s="6">
        <f>E1743/D1743</f>
        <v>0.33473333333333333</v>
      </c>
      <c r="R1743" s="7">
        <f>IFERROR(E1743/N1743,"N/A")</f>
        <v>264.26315789473682</v>
      </c>
      <c r="S1743" t="str">
        <f>LEFT(P1743,SEARCH("/",P1743,1)-1)</f>
        <v>music</v>
      </c>
      <c r="T1743" t="str">
        <f>RIGHT(P1743,(LEN(P1743)-SEARCH("/",P1743)))</f>
        <v>faith</v>
      </c>
      <c r="Y1743">
        <f t="shared" si="58"/>
        <v>6</v>
      </c>
      <c r="Z1743">
        <f t="shared" si="59"/>
        <v>11</v>
      </c>
    </row>
    <row r="1744" spans="1:26" ht="43.2" x14ac:dyDescent="0.3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 s="11">
        <f>(((I1744/60)/60)/24)+DATE(1970,1,1)+(-8/24)</f>
        <v>42724.999305555553</v>
      </c>
      <c r="K1744">
        <v>1479218315</v>
      </c>
      <c r="L1744" s="11">
        <f>(((K1744/60)/60)/24)+DATE(1970,1,1)+(-8/24)</f>
        <v>42689.249016203699</v>
      </c>
      <c r="M1744" t="b">
        <v>1</v>
      </c>
      <c r="N1744">
        <v>1501</v>
      </c>
      <c r="O1744" t="b">
        <v>0</v>
      </c>
      <c r="P1744" t="s">
        <v>8301</v>
      </c>
      <c r="Q1744" s="6">
        <f>E1744/D1744</f>
        <v>0.33559730999999998</v>
      </c>
      <c r="R1744" s="7">
        <f>IFERROR(E1744/N1744,"N/A")</f>
        <v>223.58248500999335</v>
      </c>
      <c r="S1744" t="str">
        <f>LEFT(P1744,SEARCH("/",P1744,1)-1)</f>
        <v>technology</v>
      </c>
      <c r="T1744" t="str">
        <f>RIGHT(P1744,(LEN(P1744)-SEARCH("/",P1744)))</f>
        <v>space exploration</v>
      </c>
      <c r="Y1744">
        <f t="shared" si="58"/>
        <v>11</v>
      </c>
      <c r="Z1744">
        <f t="shared" si="59"/>
        <v>28</v>
      </c>
    </row>
    <row r="1745" spans="1:26" ht="43.2" x14ac:dyDescent="0.3">
      <c r="A1745">
        <v>2136</v>
      </c>
      <c r="B1745" s="3" t="s">
        <v>2137</v>
      </c>
      <c r="C1745" s="3" t="s">
        <v>6246</v>
      </c>
      <c r="D1745">
        <v>80000</v>
      </c>
      <c r="E1745">
        <v>47.69</v>
      </c>
      <c r="F1745" t="s">
        <v>8221</v>
      </c>
      <c r="G1745" t="s">
        <v>8224</v>
      </c>
      <c r="H1745" t="s">
        <v>8246</v>
      </c>
      <c r="I1745">
        <v>1382184786</v>
      </c>
      <c r="J1745" s="11">
        <f>(((I1745/60)/60)/24)+DATE(1970,1,1)+(-8/24)</f>
        <v>41566.175763888888</v>
      </c>
      <c r="K1745">
        <v>1379592786</v>
      </c>
      <c r="L1745" s="11">
        <f>(((K1745/60)/60)/24)+DATE(1970,1,1)+(-8/24)</f>
        <v>41536.175763888888</v>
      </c>
      <c r="M1745" t="b">
        <v>0</v>
      </c>
      <c r="N1745">
        <v>4</v>
      </c>
      <c r="O1745" t="b">
        <v>0</v>
      </c>
      <c r="P1745" t="s">
        <v>8282</v>
      </c>
      <c r="Q1745" s="6">
        <f>E1745/D1745</f>
        <v>5.9612499999999998E-4</v>
      </c>
      <c r="R1745" s="7">
        <f>IFERROR(E1745/N1745,"N/A")</f>
        <v>11.922499999999999</v>
      </c>
      <c r="S1745" t="str">
        <f>LEFT(P1745,SEARCH("/",P1745,1)-1)</f>
        <v>games</v>
      </c>
      <c r="T1745" t="str">
        <f>RIGHT(P1745,(LEN(P1745)-SEARCH("/",P1745)))</f>
        <v>video games</v>
      </c>
      <c r="Y1745">
        <f t="shared" si="58"/>
        <v>6</v>
      </c>
      <c r="Z1745">
        <f t="shared" si="59"/>
        <v>17</v>
      </c>
    </row>
    <row r="1746" spans="1:26" ht="43.2" x14ac:dyDescent="0.3">
      <c r="A1746">
        <v>1145</v>
      </c>
      <c r="B1746" s="3" t="s">
        <v>1146</v>
      </c>
      <c r="C1746" s="3" t="s">
        <v>5255</v>
      </c>
      <c r="D1746">
        <v>80000</v>
      </c>
      <c r="E1746">
        <v>100</v>
      </c>
      <c r="F1746" t="s">
        <v>8221</v>
      </c>
      <c r="G1746" t="s">
        <v>8224</v>
      </c>
      <c r="H1746" t="s">
        <v>8246</v>
      </c>
      <c r="I1746">
        <v>1412272592</v>
      </c>
      <c r="J1746" s="11">
        <f>(((I1746/60)/60)/24)+DATE(1970,1,1)+(-8/24)</f>
        <v>41914.414259259262</v>
      </c>
      <c r="K1746">
        <v>1407088592</v>
      </c>
      <c r="L1746" s="11">
        <f>(((K1746/60)/60)/24)+DATE(1970,1,1)+(-8/24)</f>
        <v>41854.414259259262</v>
      </c>
      <c r="M1746" t="b">
        <v>0</v>
      </c>
      <c r="N1746">
        <v>1</v>
      </c>
      <c r="O1746" t="b">
        <v>0</v>
      </c>
      <c r="P1746" t="s">
        <v>8284</v>
      </c>
      <c r="Q1746" s="6">
        <f>E1746/D1746</f>
        <v>1.25E-3</v>
      </c>
      <c r="R1746" s="7">
        <f>IFERROR(E1746/N1746,"N/A")</f>
        <v>100</v>
      </c>
      <c r="S1746" t="str">
        <f>LEFT(P1746,SEARCH("/",P1746,1)-1)</f>
        <v>food</v>
      </c>
      <c r="T1746" t="str">
        <f>RIGHT(P1746,(LEN(P1746)-SEARCH("/",P1746)))</f>
        <v>food trucks</v>
      </c>
      <c r="Y1746">
        <f t="shared" si="58"/>
        <v>5</v>
      </c>
      <c r="Z1746">
        <f t="shared" si="59"/>
        <v>16</v>
      </c>
    </row>
    <row r="1747" spans="1:26" ht="57.6" x14ac:dyDescent="0.3">
      <c r="A1747">
        <v>484</v>
      </c>
      <c r="B1747" s="3" t="s">
        <v>485</v>
      </c>
      <c r="C1747" s="3" t="s">
        <v>4594</v>
      </c>
      <c r="D1747">
        <v>80000</v>
      </c>
      <c r="E1747">
        <v>149</v>
      </c>
      <c r="F1747" t="s">
        <v>8221</v>
      </c>
      <c r="G1747" t="s">
        <v>8225</v>
      </c>
      <c r="H1747" t="s">
        <v>8247</v>
      </c>
      <c r="I1747">
        <v>1446766372</v>
      </c>
      <c r="J1747" s="11">
        <f>(((I1747/60)/60)/24)+DATE(1970,1,1)+(-8/24)</f>
        <v>42313.647824074076</v>
      </c>
      <c r="K1747">
        <v>1443220372</v>
      </c>
      <c r="L1747" s="11">
        <f>(((K1747/60)/60)/24)+DATE(1970,1,1)+(-8/24)</f>
        <v>42272.606157407405</v>
      </c>
      <c r="M1747" t="b">
        <v>0</v>
      </c>
      <c r="N1747">
        <v>11</v>
      </c>
      <c r="O1747" t="b">
        <v>0</v>
      </c>
      <c r="P1747" t="s">
        <v>8270</v>
      </c>
      <c r="Q1747" s="6">
        <f>E1747/D1747</f>
        <v>1.8625E-3</v>
      </c>
      <c r="R1747" s="7">
        <f>IFERROR(E1747/N1747,"N/A")</f>
        <v>13.545454545454545</v>
      </c>
      <c r="S1747" t="str">
        <f>LEFT(P1747,SEARCH("/",P1747,1)-1)</f>
        <v>film &amp; video</v>
      </c>
      <c r="T1747" t="str">
        <f>RIGHT(P1747,(LEN(P1747)-SEARCH("/",P1747)))</f>
        <v>animation</v>
      </c>
      <c r="Y1747">
        <f t="shared" si="58"/>
        <v>13</v>
      </c>
      <c r="Z1747">
        <f t="shared" si="59"/>
        <v>22</v>
      </c>
    </row>
    <row r="1748" spans="1:26" ht="43.2" x14ac:dyDescent="0.3">
      <c r="A1748">
        <v>2122</v>
      </c>
      <c r="B1748" s="3" t="s">
        <v>2123</v>
      </c>
      <c r="C1748" s="3" t="s">
        <v>6232</v>
      </c>
      <c r="D1748">
        <v>80000</v>
      </c>
      <c r="E1748">
        <v>310</v>
      </c>
      <c r="F1748" t="s">
        <v>8221</v>
      </c>
      <c r="G1748" t="s">
        <v>8238</v>
      </c>
      <c r="H1748" t="s">
        <v>8256</v>
      </c>
      <c r="I1748">
        <v>1483773169</v>
      </c>
      <c r="J1748" s="11">
        <f>(((I1748/60)/60)/24)+DATE(1970,1,1)+(-8/24)</f>
        <v>42741.967233796291</v>
      </c>
      <c r="K1748">
        <v>1481181169</v>
      </c>
      <c r="L1748" s="11">
        <f>(((K1748/60)/60)/24)+DATE(1970,1,1)+(-8/24)</f>
        <v>42711.967233796291</v>
      </c>
      <c r="M1748" t="b">
        <v>0</v>
      </c>
      <c r="N1748">
        <v>3</v>
      </c>
      <c r="O1748" t="b">
        <v>0</v>
      </c>
      <c r="P1748" t="s">
        <v>8282</v>
      </c>
      <c r="Q1748" s="6">
        <f>E1748/D1748</f>
        <v>3.875E-3</v>
      </c>
      <c r="R1748" s="7">
        <f>IFERROR(E1748/N1748,"N/A")</f>
        <v>103.33333333333333</v>
      </c>
      <c r="S1748" t="str">
        <f>LEFT(P1748,SEARCH("/",P1748,1)-1)</f>
        <v>games</v>
      </c>
      <c r="T1748" t="str">
        <f>RIGHT(P1748,(LEN(P1748)-SEARCH("/",P1748)))</f>
        <v>video games</v>
      </c>
      <c r="Y1748">
        <f t="shared" si="58"/>
        <v>6</v>
      </c>
      <c r="Z1748">
        <f t="shared" si="59"/>
        <v>17</v>
      </c>
    </row>
    <row r="1749" spans="1:26" ht="57.6" x14ac:dyDescent="0.3">
      <c r="A1749">
        <v>2690</v>
      </c>
      <c r="B1749" s="3" t="s">
        <v>2690</v>
      </c>
      <c r="C1749" s="3" t="s">
        <v>6800</v>
      </c>
      <c r="D1749">
        <v>80000</v>
      </c>
      <c r="E1749">
        <v>8586</v>
      </c>
      <c r="F1749" t="s">
        <v>8221</v>
      </c>
      <c r="G1749" t="s">
        <v>8224</v>
      </c>
      <c r="H1749" t="s">
        <v>8246</v>
      </c>
      <c r="I1749">
        <v>1433298676</v>
      </c>
      <c r="J1749" s="11">
        <f>(((I1749/60)/60)/24)+DATE(1970,1,1)+(-8/24)</f>
        <v>42157.77171296296</v>
      </c>
      <c r="K1749">
        <v>1429410676</v>
      </c>
      <c r="L1749" s="11">
        <f>(((K1749/60)/60)/24)+DATE(1970,1,1)+(-8/24)</f>
        <v>42112.77171296296</v>
      </c>
      <c r="M1749" t="b">
        <v>0</v>
      </c>
      <c r="N1749">
        <v>118</v>
      </c>
      <c r="O1749" t="b">
        <v>0</v>
      </c>
      <c r="P1749" t="s">
        <v>8284</v>
      </c>
      <c r="Q1749" s="6">
        <f>E1749/D1749</f>
        <v>0.107325</v>
      </c>
      <c r="R1749" s="7">
        <f>IFERROR(E1749/N1749,"N/A")</f>
        <v>72.762711864406782</v>
      </c>
      <c r="S1749" t="str">
        <f>LEFT(P1749,SEARCH("/",P1749,1)-1)</f>
        <v>food</v>
      </c>
      <c r="T1749" t="str">
        <f>RIGHT(P1749,(LEN(P1749)-SEARCH("/",P1749)))</f>
        <v>food trucks</v>
      </c>
      <c r="Y1749">
        <f t="shared" si="58"/>
        <v>5</v>
      </c>
      <c r="Z1749">
        <f t="shared" si="59"/>
        <v>16</v>
      </c>
    </row>
    <row r="1750" spans="1:26" ht="43.2" x14ac:dyDescent="0.3">
      <c r="A1750">
        <v>1434</v>
      </c>
      <c r="B1750" s="3" t="s">
        <v>1435</v>
      </c>
      <c r="C1750" s="3" t="s">
        <v>5544</v>
      </c>
      <c r="D1750">
        <v>82000</v>
      </c>
      <c r="E1750">
        <v>8190</v>
      </c>
      <c r="F1750" t="s">
        <v>8221</v>
      </c>
      <c r="G1750" t="s">
        <v>8232</v>
      </c>
      <c r="H1750" t="s">
        <v>8253</v>
      </c>
      <c r="I1750">
        <v>1433775600</v>
      </c>
      <c r="J1750" s="11">
        <f>(((I1750/60)/60)/24)+DATE(1970,1,1)+(-8/24)</f>
        <v>42163.291666666664</v>
      </c>
      <c r="K1750">
        <v>1431973478</v>
      </c>
      <c r="L1750" s="11">
        <f>(((K1750/60)/60)/24)+DATE(1970,1,1)+(-8/24)</f>
        <v>42142.433773148143</v>
      </c>
      <c r="M1750" t="b">
        <v>0</v>
      </c>
      <c r="N1750">
        <v>11</v>
      </c>
      <c r="O1750" t="b">
        <v>0</v>
      </c>
      <c r="P1750" t="s">
        <v>8287</v>
      </c>
      <c r="Q1750" s="6">
        <f>E1750/D1750</f>
        <v>9.987804878048781E-2</v>
      </c>
      <c r="R1750" s="7">
        <f>IFERROR(E1750/N1750,"N/A")</f>
        <v>744.5454545454545</v>
      </c>
      <c r="S1750" t="str">
        <f>LEFT(P1750,SEARCH("/",P1750,1)-1)</f>
        <v>publishing</v>
      </c>
      <c r="T1750" t="str">
        <f>RIGHT(P1750,(LEN(P1750)-SEARCH("/",P1750)))</f>
        <v>translations</v>
      </c>
      <c r="Y1750">
        <f t="shared" si="58"/>
        <v>11</v>
      </c>
      <c r="Z1750">
        <f t="shared" si="59"/>
        <v>23</v>
      </c>
    </row>
    <row r="1751" spans="1:26" ht="28.8" x14ac:dyDescent="0.3">
      <c r="A1751">
        <v>570</v>
      </c>
      <c r="B1751" s="3" t="s">
        <v>571</v>
      </c>
      <c r="C1751" s="3" t="s">
        <v>4680</v>
      </c>
      <c r="D1751">
        <v>85000</v>
      </c>
      <c r="E1751">
        <v>142</v>
      </c>
      <c r="F1751" t="s">
        <v>8221</v>
      </c>
      <c r="G1751" t="s">
        <v>8224</v>
      </c>
      <c r="H1751" t="s">
        <v>8246</v>
      </c>
      <c r="I1751">
        <v>1455822569</v>
      </c>
      <c r="J1751" s="11">
        <f>(((I1751/60)/60)/24)+DATE(1970,1,1)+(-8/24)</f>
        <v>42418.464918981481</v>
      </c>
      <c r="K1751">
        <v>1453230569</v>
      </c>
      <c r="L1751" s="11">
        <f>(((K1751/60)/60)/24)+DATE(1970,1,1)+(-8/24)</f>
        <v>42388.464918981481</v>
      </c>
      <c r="M1751" t="b">
        <v>0</v>
      </c>
      <c r="N1751">
        <v>1</v>
      </c>
      <c r="O1751" t="b">
        <v>0</v>
      </c>
      <c r="P1751" t="s">
        <v>8272</v>
      </c>
      <c r="Q1751" s="6">
        <f>E1751/D1751</f>
        <v>1.6705882352941177E-3</v>
      </c>
      <c r="R1751" s="7">
        <f>IFERROR(E1751/N1751,"N/A")</f>
        <v>142</v>
      </c>
      <c r="S1751" t="str">
        <f>LEFT(P1751,SEARCH("/",P1751,1)-1)</f>
        <v>technology</v>
      </c>
      <c r="T1751" t="str">
        <f>RIGHT(P1751,(LEN(P1751)-SEARCH("/",P1751)))</f>
        <v>web</v>
      </c>
      <c r="Y1751">
        <f t="shared" si="58"/>
        <v>11</v>
      </c>
      <c r="Z1751">
        <f t="shared" si="59"/>
        <v>14</v>
      </c>
    </row>
    <row r="1752" spans="1:26" ht="43.2" x14ac:dyDescent="0.3">
      <c r="A1752">
        <v>1910</v>
      </c>
      <c r="B1752" s="3" t="s">
        <v>1911</v>
      </c>
      <c r="C1752" s="3" t="s">
        <v>6020</v>
      </c>
      <c r="D1752">
        <v>85000</v>
      </c>
      <c r="E1752">
        <v>33486</v>
      </c>
      <c r="F1752" t="s">
        <v>8221</v>
      </c>
      <c r="G1752" t="s">
        <v>8233</v>
      </c>
      <c r="H1752" t="s">
        <v>8249</v>
      </c>
      <c r="I1752">
        <v>1446331500</v>
      </c>
      <c r="J1752" s="11">
        <f>(((I1752/60)/60)/24)+DATE(1970,1,1)+(-8/24)</f>
        <v>42308.614583333336</v>
      </c>
      <c r="K1752">
        <v>1442531217</v>
      </c>
      <c r="L1752" s="11">
        <f>(((K1752/60)/60)/24)+DATE(1970,1,1)+(-8/24)</f>
        <v>42264.629826388882</v>
      </c>
      <c r="M1752" t="b">
        <v>0</v>
      </c>
      <c r="N1752">
        <v>285</v>
      </c>
      <c r="O1752" t="b">
        <v>0</v>
      </c>
      <c r="P1752" t="s">
        <v>8294</v>
      </c>
      <c r="Q1752" s="6">
        <f>E1752/D1752</f>
        <v>0.39395294117647056</v>
      </c>
      <c r="R1752" s="7">
        <f>IFERROR(E1752/N1752,"N/A")</f>
        <v>117.49473684210527</v>
      </c>
      <c r="S1752" t="str">
        <f>LEFT(P1752,SEARCH("/",P1752,1)-1)</f>
        <v>technology</v>
      </c>
      <c r="T1752" t="str">
        <f>RIGHT(P1752,(LEN(P1752)-SEARCH("/",P1752)))</f>
        <v>gadgets</v>
      </c>
      <c r="Y1752">
        <f t="shared" si="58"/>
        <v>11</v>
      </c>
      <c r="Z1752">
        <f t="shared" si="59"/>
        <v>18</v>
      </c>
    </row>
    <row r="1753" spans="1:26" ht="43.2" x14ac:dyDescent="0.3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 s="11">
        <f>(((I1753/60)/60)/24)+DATE(1970,1,1)+(-8/24)</f>
        <v>42830.426817129628</v>
      </c>
      <c r="K1753">
        <v>1488827677</v>
      </c>
      <c r="L1753" s="11">
        <f>(((K1753/60)/60)/24)+DATE(1970,1,1)+(-8/24)</f>
        <v>42800.468483796292</v>
      </c>
      <c r="M1753" t="b">
        <v>1</v>
      </c>
      <c r="N1753">
        <v>26</v>
      </c>
      <c r="O1753" t="b">
        <v>0</v>
      </c>
      <c r="P1753" t="s">
        <v>8303</v>
      </c>
      <c r="Q1753" s="6">
        <f>E1753/D1753</f>
        <v>0.34410000000000002</v>
      </c>
      <c r="R1753" s="7">
        <f>IFERROR(E1753/N1753,"N/A")</f>
        <v>132.34615384615384</v>
      </c>
      <c r="S1753" t="str">
        <f>LEFT(P1753,SEARCH("/",P1753,1)-1)</f>
        <v>theater</v>
      </c>
      <c r="T1753" t="str">
        <f>RIGHT(P1753,(LEN(P1753)-SEARCH("/",P1753)))</f>
        <v>spaces</v>
      </c>
      <c r="Y1753">
        <f t="shared" si="58"/>
        <v>8</v>
      </c>
      <c r="Z1753">
        <f t="shared" si="59"/>
        <v>14</v>
      </c>
    </row>
    <row r="1754" spans="1:26" ht="43.2" x14ac:dyDescent="0.3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 s="11">
        <f>(((I1754/60)/60)/24)+DATE(1970,1,1)+(-8/24)</f>
        <v>42367.499999999993</v>
      </c>
      <c r="K1754">
        <v>1449000056</v>
      </c>
      <c r="L1754" s="11">
        <f>(((K1754/60)/60)/24)+DATE(1970,1,1)+(-8/24)</f>
        <v>42339.500648148147</v>
      </c>
      <c r="M1754" t="b">
        <v>0</v>
      </c>
      <c r="N1754">
        <v>90</v>
      </c>
      <c r="O1754" t="b">
        <v>0</v>
      </c>
      <c r="P1754" t="s">
        <v>8273</v>
      </c>
      <c r="Q1754" s="6">
        <f>E1754/D1754</f>
        <v>0.34527999999999998</v>
      </c>
      <c r="R1754" s="7">
        <f>IFERROR(E1754/N1754,"N/A")</f>
        <v>95.911111111111111</v>
      </c>
      <c r="S1754" t="str">
        <f>LEFT(P1754,SEARCH("/",P1754,1)-1)</f>
        <v>technology</v>
      </c>
      <c r="T1754" t="str">
        <f>RIGHT(P1754,(LEN(P1754)-SEARCH("/",P1754)))</f>
        <v>wearables</v>
      </c>
      <c r="Y1754">
        <f t="shared" si="58"/>
        <v>11</v>
      </c>
      <c r="Z1754">
        <f t="shared" si="59"/>
        <v>20</v>
      </c>
    </row>
    <row r="1755" spans="1:26" ht="43.2" x14ac:dyDescent="0.3">
      <c r="A1755">
        <v>1112</v>
      </c>
      <c r="B1755" s="3" t="s">
        <v>1113</v>
      </c>
      <c r="C1755" s="3" t="s">
        <v>5222</v>
      </c>
      <c r="D1755">
        <v>88000</v>
      </c>
      <c r="E1755">
        <v>31272.92</v>
      </c>
      <c r="F1755" t="s">
        <v>8221</v>
      </c>
      <c r="G1755" t="s">
        <v>8224</v>
      </c>
      <c r="H1755" t="s">
        <v>8246</v>
      </c>
      <c r="I1755">
        <v>1421656200</v>
      </c>
      <c r="J1755" s="11">
        <f>(((I1755/60)/60)/24)+DATE(1970,1,1)+(-8/24)</f>
        <v>42023.020833333336</v>
      </c>
      <c r="K1755">
        <v>1416507211</v>
      </c>
      <c r="L1755" s="11">
        <f>(((K1755/60)/60)/24)+DATE(1970,1,1)+(-8/24)</f>
        <v>41963.426053240742</v>
      </c>
      <c r="M1755" t="b">
        <v>0</v>
      </c>
      <c r="N1755">
        <v>312</v>
      </c>
      <c r="O1755" t="b">
        <v>0</v>
      </c>
      <c r="P1755" t="s">
        <v>8282</v>
      </c>
      <c r="Q1755" s="6">
        <f>E1755/D1755</f>
        <v>0.35537409090909089</v>
      </c>
      <c r="R1755" s="7">
        <f>IFERROR(E1755/N1755,"N/A")</f>
        <v>100.23371794871794</v>
      </c>
      <c r="S1755" t="str">
        <f>LEFT(P1755,SEARCH("/",P1755,1)-1)</f>
        <v>games</v>
      </c>
      <c r="T1755" t="str">
        <f>RIGHT(P1755,(LEN(P1755)-SEARCH("/",P1755)))</f>
        <v>video games</v>
      </c>
      <c r="Y1755">
        <f t="shared" si="58"/>
        <v>6</v>
      </c>
      <c r="Z1755">
        <f t="shared" si="59"/>
        <v>17</v>
      </c>
    </row>
    <row r="1756" spans="1:26" ht="57.6" x14ac:dyDescent="0.3">
      <c r="A1756">
        <v>981</v>
      </c>
      <c r="B1756" s="3" t="s">
        <v>982</v>
      </c>
      <c r="C1756" s="3" t="s">
        <v>5091</v>
      </c>
      <c r="D1756">
        <v>88888</v>
      </c>
      <c r="E1756">
        <v>11</v>
      </c>
      <c r="F1756" t="s">
        <v>8221</v>
      </c>
      <c r="G1756" t="s">
        <v>8224</v>
      </c>
      <c r="H1756" t="s">
        <v>8246</v>
      </c>
      <c r="I1756">
        <v>1407624222</v>
      </c>
      <c r="J1756" s="11">
        <f>(((I1756/60)/60)/24)+DATE(1970,1,1)+(-8/24)</f>
        <v>41860.613680555551</v>
      </c>
      <c r="K1756">
        <v>1405032222</v>
      </c>
      <c r="L1756" s="11">
        <f>(((K1756/60)/60)/24)+DATE(1970,1,1)+(-8/24)</f>
        <v>41830.613680555551</v>
      </c>
      <c r="M1756" t="b">
        <v>0</v>
      </c>
      <c r="N1756">
        <v>4</v>
      </c>
      <c r="O1756" t="b">
        <v>0</v>
      </c>
      <c r="P1756" t="s">
        <v>8273</v>
      </c>
      <c r="Q1756" s="6">
        <f>E1756/D1756</f>
        <v>1.2375123751237513E-4</v>
      </c>
      <c r="R1756" s="7">
        <f>IFERROR(E1756/N1756,"N/A")</f>
        <v>2.75</v>
      </c>
      <c r="S1756" t="str">
        <f>LEFT(P1756,SEARCH("/",P1756,1)-1)</f>
        <v>technology</v>
      </c>
      <c r="T1756" t="str">
        <f>RIGHT(P1756,(LEN(P1756)-SEARCH("/",P1756)))</f>
        <v>wearables</v>
      </c>
      <c r="Y1756">
        <f t="shared" si="58"/>
        <v>11</v>
      </c>
      <c r="Z1756">
        <f t="shared" si="59"/>
        <v>20</v>
      </c>
    </row>
    <row r="1757" spans="1:26" ht="57.6" x14ac:dyDescent="0.3">
      <c r="A1757">
        <v>573</v>
      </c>
      <c r="B1757" s="3" t="s">
        <v>574</v>
      </c>
      <c r="C1757" s="3" t="s">
        <v>4683</v>
      </c>
      <c r="D1757">
        <v>88888</v>
      </c>
      <c r="E1757">
        <v>346</v>
      </c>
      <c r="F1757" t="s">
        <v>8221</v>
      </c>
      <c r="G1757" t="s">
        <v>8224</v>
      </c>
      <c r="H1757" t="s">
        <v>8246</v>
      </c>
      <c r="I1757">
        <v>1421543520</v>
      </c>
      <c r="J1757" s="11">
        <f>(((I1757/60)/60)/24)+DATE(1970,1,1)+(-8/24)</f>
        <v>42021.716666666667</v>
      </c>
      <c r="K1757">
        <v>1416445931</v>
      </c>
      <c r="L1757" s="11">
        <f>(((K1757/60)/60)/24)+DATE(1970,1,1)+(-8/24)</f>
        <v>41962.716793981475</v>
      </c>
      <c r="M1757" t="b">
        <v>0</v>
      </c>
      <c r="N1757">
        <v>9</v>
      </c>
      <c r="O1757" t="b">
        <v>0</v>
      </c>
      <c r="P1757" t="s">
        <v>8272</v>
      </c>
      <c r="Q1757" s="6">
        <f>E1757/D1757</f>
        <v>3.892538925389254E-3</v>
      </c>
      <c r="R1757" s="7">
        <f>IFERROR(E1757/N1757,"N/A")</f>
        <v>38.444444444444443</v>
      </c>
      <c r="S1757" t="str">
        <f>LEFT(P1757,SEARCH("/",P1757,1)-1)</f>
        <v>technology</v>
      </c>
      <c r="T1757" t="str">
        <f>RIGHT(P1757,(LEN(P1757)-SEARCH("/",P1757)))</f>
        <v>web</v>
      </c>
      <c r="Y1757">
        <f t="shared" si="58"/>
        <v>11</v>
      </c>
      <c r="Z1757">
        <f t="shared" si="59"/>
        <v>14</v>
      </c>
    </row>
    <row r="1758" spans="1:26" ht="28.8" x14ac:dyDescent="0.3">
      <c r="A1758">
        <v>2582</v>
      </c>
      <c r="B1758" s="3" t="s">
        <v>2582</v>
      </c>
      <c r="C1758" s="3" t="s">
        <v>6692</v>
      </c>
      <c r="D1758">
        <v>90000</v>
      </c>
      <c r="E1758">
        <v>1</v>
      </c>
      <c r="F1758" t="s">
        <v>8221</v>
      </c>
      <c r="G1758" t="s">
        <v>8224</v>
      </c>
      <c r="H1758" t="s">
        <v>8246</v>
      </c>
      <c r="I1758">
        <v>1477784634</v>
      </c>
      <c r="J1758" s="11">
        <f>(((I1758/60)/60)/24)+DATE(1970,1,1)+(-8/24)</f>
        <v>42672.655486111107</v>
      </c>
      <c r="K1758">
        <v>1475192634</v>
      </c>
      <c r="L1758" s="11">
        <f>(((K1758/60)/60)/24)+DATE(1970,1,1)+(-8/24)</f>
        <v>42642.655486111107</v>
      </c>
      <c r="M1758" t="b">
        <v>0</v>
      </c>
      <c r="N1758">
        <v>1</v>
      </c>
      <c r="O1758" t="b">
        <v>0</v>
      </c>
      <c r="P1758" t="s">
        <v>8284</v>
      </c>
      <c r="Q1758" s="6">
        <f>E1758/D1758</f>
        <v>1.1111111111111112E-5</v>
      </c>
      <c r="R1758" s="7">
        <f>IFERROR(E1758/N1758,"N/A")</f>
        <v>1</v>
      </c>
      <c r="S1758" t="str">
        <f>LEFT(P1758,SEARCH("/",P1758,1)-1)</f>
        <v>food</v>
      </c>
      <c r="T1758" t="str">
        <f>RIGHT(P1758,(LEN(P1758)-SEARCH("/",P1758)))</f>
        <v>food trucks</v>
      </c>
      <c r="Y1758">
        <f t="shared" si="58"/>
        <v>5</v>
      </c>
      <c r="Z1758">
        <f t="shared" si="59"/>
        <v>16</v>
      </c>
    </row>
    <row r="1759" spans="1:26" ht="43.2" x14ac:dyDescent="0.3">
      <c r="A1759">
        <v>1124</v>
      </c>
      <c r="B1759" s="3" t="s">
        <v>1125</v>
      </c>
      <c r="C1759" s="3" t="s">
        <v>5234</v>
      </c>
      <c r="D1759">
        <v>90000</v>
      </c>
      <c r="E1759">
        <v>425</v>
      </c>
      <c r="F1759" t="s">
        <v>8221</v>
      </c>
      <c r="G1759" t="s">
        <v>8224</v>
      </c>
      <c r="H1759" t="s">
        <v>8246</v>
      </c>
      <c r="I1759">
        <v>1430409651</v>
      </c>
      <c r="J1759" s="11">
        <f>(((I1759/60)/60)/24)+DATE(1970,1,1)+(-8/24)</f>
        <v>42124.333923611113</v>
      </c>
      <c r="K1759">
        <v>1427817651</v>
      </c>
      <c r="L1759" s="11">
        <f>(((K1759/60)/60)/24)+DATE(1970,1,1)+(-8/24)</f>
        <v>42094.333923611113</v>
      </c>
      <c r="M1759" t="b">
        <v>0</v>
      </c>
      <c r="N1759">
        <v>7</v>
      </c>
      <c r="O1759" t="b">
        <v>0</v>
      </c>
      <c r="P1759" t="s">
        <v>8283</v>
      </c>
      <c r="Q1759" s="6">
        <f>E1759/D1759</f>
        <v>4.7222222222222223E-3</v>
      </c>
      <c r="R1759" s="7">
        <f>IFERROR(E1759/N1759,"N/A")</f>
        <v>60.714285714285715</v>
      </c>
      <c r="S1759" t="str">
        <f>LEFT(P1759,SEARCH("/",P1759,1)-1)</f>
        <v>games</v>
      </c>
      <c r="T1759" t="str">
        <f>RIGHT(P1759,(LEN(P1759)-SEARCH("/",P1759)))</f>
        <v>mobile games</v>
      </c>
      <c r="Y1759">
        <f t="shared" si="58"/>
        <v>6</v>
      </c>
      <c r="Z1759">
        <f t="shared" si="59"/>
        <v>18</v>
      </c>
    </row>
    <row r="1760" spans="1:26" ht="43.2" x14ac:dyDescent="0.3">
      <c r="A1760">
        <v>3977</v>
      </c>
      <c r="B1760" s="3" t="s">
        <v>3974</v>
      </c>
      <c r="C1760" s="3" t="s">
        <v>8084</v>
      </c>
      <c r="D1760">
        <v>90000</v>
      </c>
      <c r="E1760">
        <v>1305</v>
      </c>
      <c r="F1760" t="s">
        <v>8221</v>
      </c>
      <c r="G1760" t="s">
        <v>8224</v>
      </c>
      <c r="H1760" t="s">
        <v>8246</v>
      </c>
      <c r="I1760">
        <v>1469213732</v>
      </c>
      <c r="J1760" s="11">
        <f>(((I1760/60)/60)/24)+DATE(1970,1,1)+(-8/24)</f>
        <v>42573.455231481479</v>
      </c>
      <c r="K1760">
        <v>1466621732</v>
      </c>
      <c r="L1760" s="11">
        <f>(((K1760/60)/60)/24)+DATE(1970,1,1)+(-8/24)</f>
        <v>42543.455231481479</v>
      </c>
      <c r="M1760" t="b">
        <v>0</v>
      </c>
      <c r="N1760">
        <v>6</v>
      </c>
      <c r="O1760" t="b">
        <v>0</v>
      </c>
      <c r="P1760" t="s">
        <v>8271</v>
      </c>
      <c r="Q1760" s="6">
        <f>E1760/D1760</f>
        <v>1.4500000000000001E-2</v>
      </c>
      <c r="R1760" s="7">
        <f>IFERROR(E1760/N1760,"N/A")</f>
        <v>217.5</v>
      </c>
      <c r="S1760" t="str">
        <f>LEFT(P1760,SEARCH("/",P1760,1)-1)</f>
        <v>theater</v>
      </c>
      <c r="T1760" t="str">
        <f>RIGHT(P1760,(LEN(P1760)-SEARCH("/",P1760)))</f>
        <v>plays</v>
      </c>
      <c r="Y1760">
        <f t="shared" si="58"/>
        <v>8</v>
      </c>
      <c r="Z1760">
        <f t="shared" si="59"/>
        <v>13</v>
      </c>
    </row>
    <row r="1761" spans="1:26" ht="43.2" x14ac:dyDescent="0.3">
      <c r="A1761">
        <v>1064</v>
      </c>
      <c r="B1761" s="3" t="s">
        <v>1065</v>
      </c>
      <c r="C1761" s="3" t="s">
        <v>5174</v>
      </c>
      <c r="D1761">
        <v>90000</v>
      </c>
      <c r="E1761">
        <v>8077</v>
      </c>
      <c r="F1761" t="s">
        <v>8221</v>
      </c>
      <c r="G1761" t="s">
        <v>8224</v>
      </c>
      <c r="H1761" t="s">
        <v>8246</v>
      </c>
      <c r="I1761">
        <v>1373174903</v>
      </c>
      <c r="J1761" s="11">
        <f>(((I1761/60)/60)/24)+DATE(1970,1,1)+(-8/24)</f>
        <v>41461.894710648143</v>
      </c>
      <c r="K1761">
        <v>1369286903</v>
      </c>
      <c r="L1761" s="11">
        <f>(((K1761/60)/60)/24)+DATE(1970,1,1)+(-8/24)</f>
        <v>41416.894710648143</v>
      </c>
      <c r="M1761" t="b">
        <v>0</v>
      </c>
      <c r="N1761">
        <v>123</v>
      </c>
      <c r="O1761" t="b">
        <v>0</v>
      </c>
      <c r="P1761" t="s">
        <v>8282</v>
      </c>
      <c r="Q1761" s="6">
        <f>E1761/D1761</f>
        <v>8.9744444444444446E-2</v>
      </c>
      <c r="R1761" s="7">
        <f>IFERROR(E1761/N1761,"N/A")</f>
        <v>65.666666666666671</v>
      </c>
      <c r="S1761" t="str">
        <f>LEFT(P1761,SEARCH("/",P1761,1)-1)</f>
        <v>games</v>
      </c>
      <c r="T1761" t="str">
        <f>RIGHT(P1761,(LEN(P1761)-SEARCH("/",P1761)))</f>
        <v>video games</v>
      </c>
      <c r="Y1761">
        <f t="shared" si="58"/>
        <v>6</v>
      </c>
      <c r="Z1761">
        <f t="shared" si="59"/>
        <v>17</v>
      </c>
    </row>
    <row r="1762" spans="1:26" ht="57.6" x14ac:dyDescent="0.3">
      <c r="A1762">
        <v>670</v>
      </c>
      <c r="B1762" s="3" t="s">
        <v>671</v>
      </c>
      <c r="C1762" s="3" t="s">
        <v>4780</v>
      </c>
      <c r="D1762">
        <v>90000</v>
      </c>
      <c r="E1762">
        <v>26349</v>
      </c>
      <c r="F1762" t="s">
        <v>8221</v>
      </c>
      <c r="G1762" t="s">
        <v>8237</v>
      </c>
      <c r="H1762" t="s">
        <v>8249</v>
      </c>
      <c r="I1762">
        <v>1466323800</v>
      </c>
      <c r="J1762" s="11">
        <f>(((I1762/60)/60)/24)+DATE(1970,1,1)+(-8/24)</f>
        <v>42540.006944444445</v>
      </c>
      <c r="K1762">
        <v>1463418120</v>
      </c>
      <c r="L1762" s="11">
        <f>(((K1762/60)/60)/24)+DATE(1970,1,1)+(-8/24)</f>
        <v>42506.376388888886</v>
      </c>
      <c r="M1762" t="b">
        <v>0</v>
      </c>
      <c r="N1762">
        <v>310</v>
      </c>
      <c r="O1762" t="b">
        <v>0</v>
      </c>
      <c r="P1762" t="s">
        <v>8273</v>
      </c>
      <c r="Q1762" s="6">
        <f>E1762/D1762</f>
        <v>0.29276666666666668</v>
      </c>
      <c r="R1762" s="7">
        <f>IFERROR(E1762/N1762,"N/A")</f>
        <v>84.99677419354839</v>
      </c>
      <c r="S1762" t="str">
        <f>LEFT(P1762,SEARCH("/",P1762,1)-1)</f>
        <v>technology</v>
      </c>
      <c r="T1762" t="str">
        <f>RIGHT(P1762,(LEN(P1762)-SEARCH("/",P1762)))</f>
        <v>wearables</v>
      </c>
      <c r="Y1762">
        <f t="shared" si="58"/>
        <v>11</v>
      </c>
      <c r="Z1762">
        <f t="shared" si="59"/>
        <v>20</v>
      </c>
    </row>
    <row r="1763" spans="1:26" ht="43.2" x14ac:dyDescent="0.3">
      <c r="A1763">
        <v>453</v>
      </c>
      <c r="B1763" s="3" t="s">
        <v>454</v>
      </c>
      <c r="C1763" s="3" t="s">
        <v>4563</v>
      </c>
      <c r="D1763">
        <v>94875</v>
      </c>
      <c r="E1763">
        <v>26</v>
      </c>
      <c r="F1763" t="s">
        <v>8221</v>
      </c>
      <c r="G1763" t="s">
        <v>8224</v>
      </c>
      <c r="H1763" t="s">
        <v>8246</v>
      </c>
      <c r="I1763">
        <v>1424375279</v>
      </c>
      <c r="J1763" s="11">
        <f>(((I1763/60)/60)/24)+DATE(1970,1,1)+(-8/24)</f>
        <v>42054.491655092592</v>
      </c>
      <c r="K1763">
        <v>1422992879</v>
      </c>
      <c r="L1763" s="11">
        <f>(((K1763/60)/60)/24)+DATE(1970,1,1)+(-8/24)</f>
        <v>42038.491655092592</v>
      </c>
      <c r="M1763" t="b">
        <v>0</v>
      </c>
      <c r="N1763">
        <v>2</v>
      </c>
      <c r="O1763" t="b">
        <v>0</v>
      </c>
      <c r="P1763" t="s">
        <v>8270</v>
      </c>
      <c r="Q1763" s="6">
        <f>E1763/D1763</f>
        <v>2.740447957839262E-4</v>
      </c>
      <c r="R1763" s="7">
        <f>IFERROR(E1763/N1763,"N/A")</f>
        <v>13</v>
      </c>
      <c r="S1763" t="str">
        <f>LEFT(P1763,SEARCH("/",P1763,1)-1)</f>
        <v>film &amp; video</v>
      </c>
      <c r="T1763" t="str">
        <f>RIGHT(P1763,(LEN(P1763)-SEARCH("/",P1763)))</f>
        <v>animation</v>
      </c>
      <c r="Y1763">
        <f t="shared" si="58"/>
        <v>13</v>
      </c>
      <c r="Z1763">
        <f t="shared" si="59"/>
        <v>22</v>
      </c>
    </row>
    <row r="1764" spans="1:26" ht="43.2" x14ac:dyDescent="0.3">
      <c r="A1764">
        <v>172</v>
      </c>
      <c r="B1764" s="3" t="s">
        <v>174</v>
      </c>
      <c r="C1764" s="3" t="s">
        <v>4282</v>
      </c>
      <c r="D1764">
        <v>95000</v>
      </c>
      <c r="E1764">
        <v>0</v>
      </c>
      <c r="F1764" t="s">
        <v>8221</v>
      </c>
      <c r="G1764" t="s">
        <v>8224</v>
      </c>
      <c r="H1764" t="s">
        <v>8246</v>
      </c>
      <c r="I1764">
        <v>1426753723</v>
      </c>
      <c r="J1764" s="11">
        <f>(((I1764/60)/60)/24)+DATE(1970,1,1)+(-8/24)</f>
        <v>42082.01994212962</v>
      </c>
      <c r="K1764">
        <v>1423733323</v>
      </c>
      <c r="L1764" s="11">
        <f>(((K1764/60)/60)/24)+DATE(1970,1,1)+(-8/24)</f>
        <v>42047.061608796292</v>
      </c>
      <c r="M1764" t="b">
        <v>0</v>
      </c>
      <c r="N1764">
        <v>0</v>
      </c>
      <c r="O1764" t="b">
        <v>0</v>
      </c>
      <c r="P1764" t="s">
        <v>8268</v>
      </c>
      <c r="Q1764" s="6">
        <f>E1764/D1764</f>
        <v>0</v>
      </c>
      <c r="R1764" s="7" t="str">
        <f>IFERROR(E1764/N1764,"N/A")</f>
        <v>N/A</v>
      </c>
      <c r="S1764" t="str">
        <f>LEFT(P1764,SEARCH("/",P1764,1)-1)</f>
        <v>film &amp; video</v>
      </c>
      <c r="T1764" t="str">
        <f>RIGHT(P1764,(LEN(P1764)-SEARCH("/",P1764)))</f>
        <v>drama</v>
      </c>
      <c r="Y1764">
        <f t="shared" si="58"/>
        <v>13</v>
      </c>
      <c r="Z1764">
        <f t="shared" si="59"/>
        <v>18</v>
      </c>
    </row>
    <row r="1765" spans="1:26" ht="43.2" x14ac:dyDescent="0.3">
      <c r="A1765">
        <v>2509</v>
      </c>
      <c r="B1765" s="3" t="s">
        <v>2509</v>
      </c>
      <c r="C1765" s="3" t="s">
        <v>6619</v>
      </c>
      <c r="D1765">
        <v>95000</v>
      </c>
      <c r="E1765">
        <v>1000</v>
      </c>
      <c r="F1765" t="s">
        <v>8221</v>
      </c>
      <c r="G1765" t="s">
        <v>8225</v>
      </c>
      <c r="H1765" t="s">
        <v>8247</v>
      </c>
      <c r="I1765">
        <v>1429554349</v>
      </c>
      <c r="J1765" s="11">
        <f>(((I1765/60)/60)/24)+DATE(1970,1,1)+(-8/24)</f>
        <v>42114.434594907405</v>
      </c>
      <c r="K1765">
        <v>1424719549</v>
      </c>
      <c r="L1765" s="11">
        <f>(((K1765/60)/60)/24)+DATE(1970,1,1)+(-8/24)</f>
        <v>42058.476261574069</v>
      </c>
      <c r="M1765" t="b">
        <v>0</v>
      </c>
      <c r="N1765">
        <v>28</v>
      </c>
      <c r="O1765" t="b">
        <v>0</v>
      </c>
      <c r="P1765" t="s">
        <v>8299</v>
      </c>
      <c r="Q1765" s="6">
        <f>E1765/D1765</f>
        <v>1.0526315789473684E-2</v>
      </c>
      <c r="R1765" s="7">
        <f>IFERROR(E1765/N1765,"N/A")</f>
        <v>35.714285714285715</v>
      </c>
      <c r="S1765" t="str">
        <f>LEFT(P1765,SEARCH("/",P1765,1)-1)</f>
        <v>food</v>
      </c>
      <c r="T1765" t="str">
        <f>RIGHT(P1765,(LEN(P1765)-SEARCH("/",P1765)))</f>
        <v>restaurants</v>
      </c>
      <c r="Y1765">
        <f t="shared" si="58"/>
        <v>5</v>
      </c>
      <c r="Z1765">
        <f t="shared" si="59"/>
        <v>16</v>
      </c>
    </row>
    <row r="1766" spans="1:26" ht="43.2" x14ac:dyDescent="0.3">
      <c r="A1766">
        <v>961</v>
      </c>
      <c r="B1766" s="3" t="s">
        <v>962</v>
      </c>
      <c r="C1766" s="3" t="s">
        <v>5071</v>
      </c>
      <c r="D1766">
        <v>95000</v>
      </c>
      <c r="E1766">
        <v>40079</v>
      </c>
      <c r="F1766" t="s">
        <v>8221</v>
      </c>
      <c r="G1766" t="s">
        <v>8224</v>
      </c>
      <c r="H1766" t="s">
        <v>8246</v>
      </c>
      <c r="I1766">
        <v>1487617200</v>
      </c>
      <c r="J1766" s="11">
        <f>(((I1766/60)/60)/24)+DATE(1970,1,1)+(-8/24)</f>
        <v>42786.458333333336</v>
      </c>
      <c r="K1766">
        <v>1483634335</v>
      </c>
      <c r="L1766" s="11">
        <f>(((K1766/60)/60)/24)+DATE(1970,1,1)+(-8/24)</f>
        <v>42740.360358796293</v>
      </c>
      <c r="M1766" t="b">
        <v>0</v>
      </c>
      <c r="N1766">
        <v>110</v>
      </c>
      <c r="O1766" t="b">
        <v>0</v>
      </c>
      <c r="P1766" t="s">
        <v>8273</v>
      </c>
      <c r="Q1766" s="6">
        <f>E1766/D1766</f>
        <v>0.42188421052631581</v>
      </c>
      <c r="R1766" s="7">
        <f>IFERROR(E1766/N1766,"N/A")</f>
        <v>364.35454545454547</v>
      </c>
      <c r="S1766" t="str">
        <f>LEFT(P1766,SEARCH("/",P1766,1)-1)</f>
        <v>technology</v>
      </c>
      <c r="T1766" t="str">
        <f>RIGHT(P1766,(LEN(P1766)-SEARCH("/",P1766)))</f>
        <v>wearables</v>
      </c>
      <c r="Y1766">
        <f t="shared" si="58"/>
        <v>11</v>
      </c>
      <c r="Z1766">
        <f t="shared" si="59"/>
        <v>20</v>
      </c>
    </row>
    <row r="1767" spans="1:26" ht="43.2" x14ac:dyDescent="0.3">
      <c r="A1767">
        <v>515</v>
      </c>
      <c r="B1767" s="3" t="s">
        <v>516</v>
      </c>
      <c r="C1767" s="3" t="s">
        <v>4625</v>
      </c>
      <c r="D1767">
        <v>97000</v>
      </c>
      <c r="E1767">
        <v>24651</v>
      </c>
      <c r="F1767" t="s">
        <v>8221</v>
      </c>
      <c r="G1767" t="s">
        <v>8224</v>
      </c>
      <c r="H1767" t="s">
        <v>8246</v>
      </c>
      <c r="I1767">
        <v>1451389601</v>
      </c>
      <c r="J1767" s="11">
        <f>(((I1767/60)/60)/24)+DATE(1970,1,1)+(-8/24)</f>
        <v>42367.157418981478</v>
      </c>
      <c r="K1767">
        <v>1447933601</v>
      </c>
      <c r="L1767" s="11">
        <f>(((K1767/60)/60)/24)+DATE(1970,1,1)+(-8/24)</f>
        <v>42327.157418981478</v>
      </c>
      <c r="M1767" t="b">
        <v>0</v>
      </c>
      <c r="N1767">
        <v>34</v>
      </c>
      <c r="O1767" t="b">
        <v>0</v>
      </c>
      <c r="P1767" t="s">
        <v>8270</v>
      </c>
      <c r="Q1767" s="6">
        <f>E1767/D1767</f>
        <v>0.25413402061855672</v>
      </c>
      <c r="R1767" s="7">
        <f>IFERROR(E1767/N1767,"N/A")</f>
        <v>725.02941176470586</v>
      </c>
      <c r="S1767" t="str">
        <f>LEFT(P1767,SEARCH("/",P1767,1)-1)</f>
        <v>film &amp; video</v>
      </c>
      <c r="T1767" t="str">
        <f>RIGHT(P1767,(LEN(P1767)-SEARCH("/",P1767)))</f>
        <v>animation</v>
      </c>
      <c r="Y1767">
        <f t="shared" si="58"/>
        <v>13</v>
      </c>
      <c r="Z1767">
        <f t="shared" si="59"/>
        <v>22</v>
      </c>
    </row>
    <row r="1768" spans="1:26" ht="43.2" x14ac:dyDescent="0.3">
      <c r="A1768">
        <v>1901</v>
      </c>
      <c r="B1768" s="3" t="s">
        <v>1902</v>
      </c>
      <c r="C1768" s="3" t="s">
        <v>6011</v>
      </c>
      <c r="D1768">
        <v>99000</v>
      </c>
      <c r="E1768">
        <v>2670</v>
      </c>
      <c r="F1768" t="s">
        <v>8221</v>
      </c>
      <c r="G1768" t="s">
        <v>8225</v>
      </c>
      <c r="H1768" t="s">
        <v>8247</v>
      </c>
      <c r="I1768">
        <v>1432299600</v>
      </c>
      <c r="J1768" s="11">
        <f>(((I1768/60)/60)/24)+DATE(1970,1,1)+(-8/24)</f>
        <v>42146.208333333336</v>
      </c>
      <c r="K1768">
        <v>1429707729</v>
      </c>
      <c r="L1768" s="11">
        <f>(((K1768/60)/60)/24)+DATE(1970,1,1)+(-8/24)</f>
        <v>42116.209826388884</v>
      </c>
      <c r="M1768" t="b">
        <v>0</v>
      </c>
      <c r="N1768">
        <v>25</v>
      </c>
      <c r="O1768" t="b">
        <v>0</v>
      </c>
      <c r="P1768" t="s">
        <v>8294</v>
      </c>
      <c r="Q1768" s="6">
        <f>E1768/D1768</f>
        <v>2.696969696969697E-2</v>
      </c>
      <c r="R1768" s="7">
        <f>IFERROR(E1768/N1768,"N/A")</f>
        <v>106.8</v>
      </c>
      <c r="S1768" t="str">
        <f>LEFT(P1768,SEARCH("/",P1768,1)-1)</f>
        <v>technology</v>
      </c>
      <c r="T1768" t="str">
        <f>RIGHT(P1768,(LEN(P1768)-SEARCH("/",P1768)))</f>
        <v>gadgets</v>
      </c>
      <c r="Y1768">
        <f t="shared" si="58"/>
        <v>11</v>
      </c>
      <c r="Z1768">
        <f t="shared" si="59"/>
        <v>18</v>
      </c>
    </row>
    <row r="1769" spans="1:26" ht="43.2" x14ac:dyDescent="0.3">
      <c r="A1769">
        <v>462</v>
      </c>
      <c r="B1769" s="3" t="s">
        <v>463</v>
      </c>
      <c r="C1769" s="3" t="s">
        <v>4572</v>
      </c>
      <c r="D1769">
        <v>100000</v>
      </c>
      <c r="E1769">
        <v>0</v>
      </c>
      <c r="F1769" t="s">
        <v>8221</v>
      </c>
      <c r="G1769" t="s">
        <v>8224</v>
      </c>
      <c r="H1769" t="s">
        <v>8246</v>
      </c>
      <c r="I1769">
        <v>1312945341</v>
      </c>
      <c r="J1769" s="11">
        <f>(((I1769/60)/60)/24)+DATE(1970,1,1)+(-8/24)</f>
        <v>40764.793298611112</v>
      </c>
      <c r="K1769">
        <v>1307761341</v>
      </c>
      <c r="L1769" s="11">
        <f>(((K1769/60)/60)/24)+DATE(1970,1,1)+(-8/24)</f>
        <v>40704.793298611112</v>
      </c>
      <c r="M1769" t="b">
        <v>0</v>
      </c>
      <c r="N1769">
        <v>0</v>
      </c>
      <c r="O1769" t="b">
        <v>0</v>
      </c>
      <c r="P1769" t="s">
        <v>8270</v>
      </c>
      <c r="Q1769" s="6">
        <f>E1769/D1769</f>
        <v>0</v>
      </c>
      <c r="R1769" s="7" t="str">
        <f>IFERROR(E1769/N1769,"N/A")</f>
        <v>N/A</v>
      </c>
      <c r="S1769" t="str">
        <f>LEFT(P1769,SEARCH("/",P1769,1)-1)</f>
        <v>film &amp; video</v>
      </c>
      <c r="T1769" t="str">
        <f>RIGHT(P1769,(LEN(P1769)-SEARCH("/",P1769)))</f>
        <v>animation</v>
      </c>
      <c r="Y1769">
        <f t="shared" si="58"/>
        <v>13</v>
      </c>
      <c r="Z1769">
        <f t="shared" si="59"/>
        <v>22</v>
      </c>
    </row>
    <row r="1770" spans="1:26" ht="43.2" x14ac:dyDescent="0.3">
      <c r="A1770">
        <v>582</v>
      </c>
      <c r="B1770" s="3" t="s">
        <v>583</v>
      </c>
      <c r="C1770" s="3" t="s">
        <v>4692</v>
      </c>
      <c r="D1770">
        <v>100000</v>
      </c>
      <c r="E1770">
        <v>0</v>
      </c>
      <c r="F1770" t="s">
        <v>8221</v>
      </c>
      <c r="G1770" t="s">
        <v>8224</v>
      </c>
      <c r="H1770" t="s">
        <v>8246</v>
      </c>
      <c r="I1770">
        <v>1426442400</v>
      </c>
      <c r="J1770" s="11">
        <f>(((I1770/60)/60)/24)+DATE(1970,1,1)+(-8/24)</f>
        <v>42078.416666666664</v>
      </c>
      <c r="K1770">
        <v>1424454319</v>
      </c>
      <c r="L1770" s="11">
        <f>(((K1770/60)/60)/24)+DATE(1970,1,1)+(-8/24)</f>
        <v>42055.406469907401</v>
      </c>
      <c r="M1770" t="b">
        <v>0</v>
      </c>
      <c r="N1770">
        <v>0</v>
      </c>
      <c r="O1770" t="b">
        <v>0</v>
      </c>
      <c r="P1770" t="s">
        <v>8272</v>
      </c>
      <c r="Q1770" s="6">
        <f>E1770/D1770</f>
        <v>0</v>
      </c>
      <c r="R1770" s="7" t="str">
        <f>IFERROR(E1770/N1770,"N/A")</f>
        <v>N/A</v>
      </c>
      <c r="S1770" t="str">
        <f>LEFT(P1770,SEARCH("/",P1770,1)-1)</f>
        <v>technology</v>
      </c>
      <c r="T1770" t="str">
        <f>RIGHT(P1770,(LEN(P1770)-SEARCH("/",P1770)))</f>
        <v>web</v>
      </c>
      <c r="Y1770">
        <f t="shared" si="58"/>
        <v>11</v>
      </c>
      <c r="Z1770">
        <f t="shared" si="59"/>
        <v>14</v>
      </c>
    </row>
    <row r="1771" spans="1:26" ht="43.2" x14ac:dyDescent="0.3">
      <c r="A1771">
        <v>706</v>
      </c>
      <c r="B1771" s="3" t="s">
        <v>707</v>
      </c>
      <c r="C1771" s="3" t="s">
        <v>4816</v>
      </c>
      <c r="D1771">
        <v>100000</v>
      </c>
      <c r="E1771">
        <v>0</v>
      </c>
      <c r="F1771" t="s">
        <v>8221</v>
      </c>
      <c r="G1771" t="s">
        <v>8227</v>
      </c>
      <c r="H1771" t="s">
        <v>8249</v>
      </c>
      <c r="I1771">
        <v>1481740740</v>
      </c>
      <c r="J1771" s="11">
        <f>(((I1771/60)/60)/24)+DATE(1970,1,1)+(-8/24)</f>
        <v>42718.443749999999</v>
      </c>
      <c r="K1771">
        <v>1478130783</v>
      </c>
      <c r="L1771" s="11">
        <f>(((K1771/60)/60)/24)+DATE(1970,1,1)+(-8/24)</f>
        <v>42676.661840277775</v>
      </c>
      <c r="M1771" t="b">
        <v>0</v>
      </c>
      <c r="N1771">
        <v>0</v>
      </c>
      <c r="O1771" t="b">
        <v>0</v>
      </c>
      <c r="P1771" t="s">
        <v>8273</v>
      </c>
      <c r="Q1771" s="6">
        <f>E1771/D1771</f>
        <v>0</v>
      </c>
      <c r="R1771" s="7" t="str">
        <f>IFERROR(E1771/N1771,"N/A")</f>
        <v>N/A</v>
      </c>
      <c r="S1771" t="str">
        <f>LEFT(P1771,SEARCH("/",P1771,1)-1)</f>
        <v>technology</v>
      </c>
      <c r="T1771" t="str">
        <f>RIGHT(P1771,(LEN(P1771)-SEARCH("/",P1771)))</f>
        <v>wearables</v>
      </c>
      <c r="Y1771">
        <f t="shared" si="58"/>
        <v>11</v>
      </c>
      <c r="Z1771">
        <f t="shared" si="59"/>
        <v>20</v>
      </c>
    </row>
    <row r="1772" spans="1:26" ht="43.2" x14ac:dyDescent="0.3">
      <c r="A1772">
        <v>911</v>
      </c>
      <c r="B1772" s="3" t="s">
        <v>912</v>
      </c>
      <c r="C1772" s="3" t="s">
        <v>5021</v>
      </c>
      <c r="D1772">
        <v>100000</v>
      </c>
      <c r="E1772">
        <v>0</v>
      </c>
      <c r="F1772" t="s">
        <v>8221</v>
      </c>
      <c r="G1772" t="s">
        <v>8224</v>
      </c>
      <c r="H1772" t="s">
        <v>8246</v>
      </c>
      <c r="I1772">
        <v>1390522045</v>
      </c>
      <c r="J1772" s="11">
        <f>(((I1772/60)/60)/24)+DATE(1970,1,1)+(-8/24)</f>
        <v>41662.671817129631</v>
      </c>
      <c r="K1772">
        <v>1388707645</v>
      </c>
      <c r="L1772" s="11">
        <f>(((K1772/60)/60)/24)+DATE(1970,1,1)+(-8/24)</f>
        <v>41641.671817129631</v>
      </c>
      <c r="M1772" t="b">
        <v>0</v>
      </c>
      <c r="N1772">
        <v>0</v>
      </c>
      <c r="O1772" t="b">
        <v>0</v>
      </c>
      <c r="P1772" t="s">
        <v>8278</v>
      </c>
      <c r="Q1772" s="6">
        <f>E1772/D1772</f>
        <v>0</v>
      </c>
      <c r="R1772" s="7" t="str">
        <f>IFERROR(E1772/N1772,"N/A")</f>
        <v>N/A</v>
      </c>
      <c r="S1772" t="str">
        <f>LEFT(P1772,SEARCH("/",P1772,1)-1)</f>
        <v>music</v>
      </c>
      <c r="T1772" t="str">
        <f>RIGHT(P1772,(LEN(P1772)-SEARCH("/",P1772)))</f>
        <v>jazz</v>
      </c>
      <c r="Y1772">
        <f t="shared" si="58"/>
        <v>6</v>
      </c>
      <c r="Z1772">
        <f t="shared" si="59"/>
        <v>10</v>
      </c>
    </row>
    <row r="1773" spans="1:26" ht="43.2" x14ac:dyDescent="0.3">
      <c r="A1773">
        <v>2511</v>
      </c>
      <c r="B1773" s="3" t="s">
        <v>2511</v>
      </c>
      <c r="C1773" s="3" t="s">
        <v>6621</v>
      </c>
      <c r="D1773">
        <v>100000</v>
      </c>
      <c r="E1773">
        <v>0</v>
      </c>
      <c r="F1773" t="s">
        <v>8221</v>
      </c>
      <c r="G1773" t="s">
        <v>8225</v>
      </c>
      <c r="H1773" t="s">
        <v>8247</v>
      </c>
      <c r="I1773">
        <v>1454323413</v>
      </c>
      <c r="J1773" s="11">
        <f>(((I1773/60)/60)/24)+DATE(1970,1,1)+(-8/24)</f>
        <v>42401.113576388881</v>
      </c>
      <c r="K1773">
        <v>1451731413</v>
      </c>
      <c r="L1773" s="11">
        <f>(((K1773/60)/60)/24)+DATE(1970,1,1)+(-8/24)</f>
        <v>42371.113576388881</v>
      </c>
      <c r="M1773" t="b">
        <v>0</v>
      </c>
      <c r="N1773">
        <v>0</v>
      </c>
      <c r="O1773" t="b">
        <v>0</v>
      </c>
      <c r="P1773" t="s">
        <v>8299</v>
      </c>
      <c r="Q1773" s="6">
        <f>E1773/D1773</f>
        <v>0</v>
      </c>
      <c r="R1773" s="7" t="str">
        <f>IFERROR(E1773/N1773,"N/A")</f>
        <v>N/A</v>
      </c>
      <c r="S1773" t="str">
        <f>LEFT(P1773,SEARCH("/",P1773,1)-1)</f>
        <v>food</v>
      </c>
      <c r="T1773" t="str">
        <f>RIGHT(P1773,(LEN(P1773)-SEARCH("/",P1773)))</f>
        <v>restaurants</v>
      </c>
      <c r="Y1773">
        <f t="shared" si="58"/>
        <v>5</v>
      </c>
      <c r="Z1773">
        <f t="shared" si="59"/>
        <v>16</v>
      </c>
    </row>
    <row r="1774" spans="1:26" ht="43.2" x14ac:dyDescent="0.3">
      <c r="A1774">
        <v>2520</v>
      </c>
      <c r="B1774" s="3" t="s">
        <v>2520</v>
      </c>
      <c r="C1774" s="3" t="s">
        <v>6630</v>
      </c>
      <c r="D1774">
        <v>100000</v>
      </c>
      <c r="E1774">
        <v>0</v>
      </c>
      <c r="F1774" t="s">
        <v>8221</v>
      </c>
      <c r="G1774" t="s">
        <v>8224</v>
      </c>
      <c r="H1774" t="s">
        <v>8246</v>
      </c>
      <c r="I1774">
        <v>1476559260</v>
      </c>
      <c r="J1774" s="11">
        <f>(((I1774/60)/60)/24)+DATE(1970,1,1)+(-8/24)</f>
        <v>42658.472916666658</v>
      </c>
      <c r="K1774">
        <v>1472567085</v>
      </c>
      <c r="L1774" s="11">
        <f>(((K1774/60)/60)/24)+DATE(1970,1,1)+(-8/24)</f>
        <v>42612.267187500001</v>
      </c>
      <c r="M1774" t="b">
        <v>0</v>
      </c>
      <c r="N1774">
        <v>0</v>
      </c>
      <c r="O1774" t="b">
        <v>0</v>
      </c>
      <c r="P1774" t="s">
        <v>8299</v>
      </c>
      <c r="Q1774" s="6">
        <f>E1774/D1774</f>
        <v>0</v>
      </c>
      <c r="R1774" s="7" t="str">
        <f>IFERROR(E1774/N1774,"N/A")</f>
        <v>N/A</v>
      </c>
      <c r="S1774" t="str">
        <f>LEFT(P1774,SEARCH("/",P1774,1)-1)</f>
        <v>food</v>
      </c>
      <c r="T1774" t="str">
        <f>RIGHT(P1774,(LEN(P1774)-SEARCH("/",P1774)))</f>
        <v>restaurants</v>
      </c>
      <c r="Y1774">
        <f t="shared" si="58"/>
        <v>5</v>
      </c>
      <c r="Z1774">
        <f t="shared" si="59"/>
        <v>16</v>
      </c>
    </row>
    <row r="1775" spans="1:26" ht="28.8" x14ac:dyDescent="0.3">
      <c r="A1775">
        <v>2780</v>
      </c>
      <c r="B1775" s="3" t="s">
        <v>2780</v>
      </c>
      <c r="C1775" s="3" t="s">
        <v>6890</v>
      </c>
      <c r="D1775">
        <v>100000</v>
      </c>
      <c r="E1775">
        <v>0</v>
      </c>
      <c r="F1775" t="s">
        <v>8221</v>
      </c>
      <c r="G1775" t="s">
        <v>8237</v>
      </c>
      <c r="H1775" t="s">
        <v>8249</v>
      </c>
      <c r="I1775">
        <v>1489142688</v>
      </c>
      <c r="J1775" s="11">
        <f>(((I1775/60)/60)/24)+DATE(1970,1,1)+(-8/24)</f>
        <v>42804.114444444444</v>
      </c>
      <c r="K1775">
        <v>1486550688</v>
      </c>
      <c r="L1775" s="11">
        <f>(((K1775/60)/60)/24)+DATE(1970,1,1)+(-8/24)</f>
        <v>42774.114444444444</v>
      </c>
      <c r="M1775" t="b">
        <v>0</v>
      </c>
      <c r="N1775">
        <v>0</v>
      </c>
      <c r="O1775" t="b">
        <v>0</v>
      </c>
      <c r="P1775" t="s">
        <v>8304</v>
      </c>
      <c r="Q1775" s="6">
        <f>E1775/D1775</f>
        <v>0</v>
      </c>
      <c r="R1775" s="7" t="str">
        <f>IFERROR(E1775/N1775,"N/A")</f>
        <v>N/A</v>
      </c>
      <c r="S1775" t="str">
        <f>LEFT(P1775,SEARCH("/",P1775,1)-1)</f>
        <v>publishing</v>
      </c>
      <c r="T1775" t="str">
        <f>RIGHT(P1775,(LEN(P1775)-SEARCH("/",P1775)))</f>
        <v>children's books</v>
      </c>
      <c r="Y1775">
        <f t="shared" si="58"/>
        <v>11</v>
      </c>
      <c r="Z1775">
        <f t="shared" si="59"/>
        <v>27</v>
      </c>
    </row>
    <row r="1776" spans="1:26" ht="43.2" x14ac:dyDescent="0.3">
      <c r="A1776">
        <v>3628</v>
      </c>
      <c r="B1776" s="3" t="s">
        <v>3626</v>
      </c>
      <c r="C1776" s="3" t="s">
        <v>7738</v>
      </c>
      <c r="D1776">
        <v>100000</v>
      </c>
      <c r="E1776">
        <v>0</v>
      </c>
      <c r="F1776" t="s">
        <v>8221</v>
      </c>
      <c r="G1776" t="s">
        <v>8224</v>
      </c>
      <c r="H1776" t="s">
        <v>8246</v>
      </c>
      <c r="I1776">
        <v>1450040396</v>
      </c>
      <c r="J1776" s="11">
        <f>(((I1776/60)/60)/24)+DATE(1970,1,1)+(-8/24)</f>
        <v>42351.541620370372</v>
      </c>
      <c r="K1776">
        <v>1444852796</v>
      </c>
      <c r="L1776" s="11">
        <f>(((K1776/60)/60)/24)+DATE(1970,1,1)+(-8/24)</f>
        <v>42291.4999537037</v>
      </c>
      <c r="M1776" t="b">
        <v>0</v>
      </c>
      <c r="N1776">
        <v>0</v>
      </c>
      <c r="O1776" t="b">
        <v>0</v>
      </c>
      <c r="P1776" t="s">
        <v>8305</v>
      </c>
      <c r="Q1776" s="6">
        <f>E1776/D1776</f>
        <v>0</v>
      </c>
      <c r="R1776" s="7" t="str">
        <f>IFERROR(E1776/N1776,"N/A")</f>
        <v>N/A</v>
      </c>
      <c r="S1776" t="str">
        <f>LEFT(P1776,SEARCH("/",P1776,1)-1)</f>
        <v>theater</v>
      </c>
      <c r="T1776" t="str">
        <f>RIGHT(P1776,(LEN(P1776)-SEARCH("/",P1776)))</f>
        <v>musical</v>
      </c>
      <c r="Y1776">
        <f t="shared" si="58"/>
        <v>8</v>
      </c>
      <c r="Z1776">
        <f t="shared" si="59"/>
        <v>15</v>
      </c>
    </row>
    <row r="1777" spans="1:26" ht="57.6" x14ac:dyDescent="0.3">
      <c r="A1777">
        <v>1450</v>
      </c>
      <c r="B1777" s="3" t="s">
        <v>1451</v>
      </c>
      <c r="C1777" s="3" t="s">
        <v>5560</v>
      </c>
      <c r="D1777">
        <v>100000</v>
      </c>
      <c r="E1777">
        <v>1</v>
      </c>
      <c r="F1777" t="s">
        <v>8221</v>
      </c>
      <c r="G1777" t="s">
        <v>8224</v>
      </c>
      <c r="H1777" t="s">
        <v>8246</v>
      </c>
      <c r="I1777">
        <v>1455941197</v>
      </c>
      <c r="J1777" s="11">
        <f>(((I1777/60)/60)/24)+DATE(1970,1,1)+(-8/24)</f>
        <v>42419.837928240733</v>
      </c>
      <c r="K1777">
        <v>1453349197</v>
      </c>
      <c r="L1777" s="11">
        <f>(((K1777/60)/60)/24)+DATE(1970,1,1)+(-8/24)</f>
        <v>42389.837928240733</v>
      </c>
      <c r="M1777" t="b">
        <v>0</v>
      </c>
      <c r="N1777">
        <v>1</v>
      </c>
      <c r="O1777" t="b">
        <v>0</v>
      </c>
      <c r="P1777" t="s">
        <v>8287</v>
      </c>
      <c r="Q1777" s="6">
        <f>E1777/D1777</f>
        <v>1.0000000000000001E-5</v>
      </c>
      <c r="R1777" s="7">
        <f>IFERROR(E1777/N1777,"N/A")</f>
        <v>1</v>
      </c>
      <c r="S1777" t="str">
        <f>LEFT(P1777,SEARCH("/",P1777,1)-1)</f>
        <v>publishing</v>
      </c>
      <c r="T1777" t="str">
        <f>RIGHT(P1777,(LEN(P1777)-SEARCH("/",P1777)))</f>
        <v>translations</v>
      </c>
      <c r="Y1777">
        <f t="shared" si="58"/>
        <v>11</v>
      </c>
      <c r="Z1777">
        <f t="shared" si="59"/>
        <v>23</v>
      </c>
    </row>
    <row r="1778" spans="1:26" ht="28.8" x14ac:dyDescent="0.3">
      <c r="A1778">
        <v>2431</v>
      </c>
      <c r="B1778" s="3" t="s">
        <v>2432</v>
      </c>
      <c r="C1778" s="3" t="s">
        <v>6541</v>
      </c>
      <c r="D1778">
        <v>100000</v>
      </c>
      <c r="E1778">
        <v>2</v>
      </c>
      <c r="F1778" t="s">
        <v>8221</v>
      </c>
      <c r="G1778" t="s">
        <v>8224</v>
      </c>
      <c r="H1778" t="s">
        <v>8246</v>
      </c>
      <c r="I1778">
        <v>1467080613</v>
      </c>
      <c r="J1778" s="11">
        <f>(((I1778/60)/60)/24)+DATE(1970,1,1)+(-8/24)</f>
        <v>42548.766354166662</v>
      </c>
      <c r="K1778">
        <v>1461896613</v>
      </c>
      <c r="L1778" s="11">
        <f>(((K1778/60)/60)/24)+DATE(1970,1,1)+(-8/24)</f>
        <v>42488.766354166662</v>
      </c>
      <c r="M1778" t="b">
        <v>0</v>
      </c>
      <c r="N1778">
        <v>2</v>
      </c>
      <c r="O1778" t="b">
        <v>0</v>
      </c>
      <c r="P1778" t="s">
        <v>8284</v>
      </c>
      <c r="Q1778" s="6">
        <f>E1778/D1778</f>
        <v>2.0000000000000002E-5</v>
      </c>
      <c r="R1778" s="7">
        <f>IFERROR(E1778/N1778,"N/A")</f>
        <v>1</v>
      </c>
      <c r="S1778" t="str">
        <f>LEFT(P1778,SEARCH("/",P1778,1)-1)</f>
        <v>food</v>
      </c>
      <c r="T1778" t="str">
        <f>RIGHT(P1778,(LEN(P1778)-SEARCH("/",P1778)))</f>
        <v>food trucks</v>
      </c>
      <c r="Y1778">
        <f t="shared" si="58"/>
        <v>5</v>
      </c>
      <c r="Z1778">
        <f t="shared" si="59"/>
        <v>16</v>
      </c>
    </row>
    <row r="1779" spans="1:26" ht="43.2" x14ac:dyDescent="0.3">
      <c r="A1779">
        <v>560</v>
      </c>
      <c r="B1779" s="3" t="s">
        <v>561</v>
      </c>
      <c r="C1779" s="3" t="s">
        <v>4670</v>
      </c>
      <c r="D1779">
        <v>100000</v>
      </c>
      <c r="E1779">
        <v>12</v>
      </c>
      <c r="F1779" t="s">
        <v>8221</v>
      </c>
      <c r="G1779" t="s">
        <v>8229</v>
      </c>
      <c r="H1779" t="s">
        <v>8251</v>
      </c>
      <c r="I1779">
        <v>1418841045</v>
      </c>
      <c r="J1779" s="11">
        <f>(((I1779/60)/60)/24)+DATE(1970,1,1)+(-8/24)</f>
        <v>41990.438020833331</v>
      </c>
      <c r="K1779">
        <v>1416249045</v>
      </c>
      <c r="L1779" s="11">
        <f>(((K1779/60)/60)/24)+DATE(1970,1,1)+(-8/24)</f>
        <v>41960.438020833331</v>
      </c>
      <c r="M1779" t="b">
        <v>0</v>
      </c>
      <c r="N1779">
        <v>3</v>
      </c>
      <c r="O1779" t="b">
        <v>0</v>
      </c>
      <c r="P1779" t="s">
        <v>8272</v>
      </c>
      <c r="Q1779" s="6">
        <f>E1779/D1779</f>
        <v>1.2E-4</v>
      </c>
      <c r="R1779" s="7">
        <f>IFERROR(E1779/N1779,"N/A")</f>
        <v>4</v>
      </c>
      <c r="S1779" t="str">
        <f>LEFT(P1779,SEARCH("/",P1779,1)-1)</f>
        <v>technology</v>
      </c>
      <c r="T1779" t="str">
        <f>RIGHT(P1779,(LEN(P1779)-SEARCH("/",P1779)))</f>
        <v>web</v>
      </c>
      <c r="Y1779">
        <f t="shared" si="58"/>
        <v>11</v>
      </c>
      <c r="Z1779">
        <f t="shared" si="59"/>
        <v>14</v>
      </c>
    </row>
    <row r="1780" spans="1:26" ht="43.2" x14ac:dyDescent="0.3">
      <c r="A1780">
        <v>3094</v>
      </c>
      <c r="B1780" s="3" t="s">
        <v>3094</v>
      </c>
      <c r="C1780" s="3" t="s">
        <v>7204</v>
      </c>
      <c r="D1780">
        <v>100000</v>
      </c>
      <c r="E1780">
        <v>25</v>
      </c>
      <c r="F1780" t="s">
        <v>8221</v>
      </c>
      <c r="G1780" t="s">
        <v>8224</v>
      </c>
      <c r="H1780" t="s">
        <v>8246</v>
      </c>
      <c r="I1780">
        <v>1442775956</v>
      </c>
      <c r="J1780" s="11">
        <f>(((I1780/60)/60)/24)+DATE(1970,1,1)+(-8/24)</f>
        <v>42267.462453703702</v>
      </c>
      <c r="K1780">
        <v>1437591956</v>
      </c>
      <c r="L1780" s="11">
        <f>(((K1780/60)/60)/24)+DATE(1970,1,1)+(-8/24)</f>
        <v>42207.462453703702</v>
      </c>
      <c r="M1780" t="b">
        <v>0</v>
      </c>
      <c r="N1780">
        <v>1</v>
      </c>
      <c r="O1780" t="b">
        <v>0</v>
      </c>
      <c r="P1780" t="s">
        <v>8303</v>
      </c>
      <c r="Q1780" s="6">
        <f>E1780/D1780</f>
        <v>2.5000000000000001E-4</v>
      </c>
      <c r="R1780" s="7">
        <f>IFERROR(E1780/N1780,"N/A")</f>
        <v>25</v>
      </c>
      <c r="S1780" t="str">
        <f>LEFT(P1780,SEARCH("/",P1780,1)-1)</f>
        <v>theater</v>
      </c>
      <c r="T1780" t="str">
        <f>RIGHT(P1780,(LEN(P1780)-SEARCH("/",P1780)))</f>
        <v>spaces</v>
      </c>
      <c r="Y1780">
        <f t="shared" si="58"/>
        <v>8</v>
      </c>
      <c r="Z1780">
        <f t="shared" si="59"/>
        <v>14</v>
      </c>
    </row>
    <row r="1781" spans="1:26" ht="43.2" x14ac:dyDescent="0.3">
      <c r="A1781">
        <v>3853</v>
      </c>
      <c r="B1781" s="3" t="s">
        <v>3850</v>
      </c>
      <c r="C1781" s="3" t="s">
        <v>7962</v>
      </c>
      <c r="D1781">
        <v>100000</v>
      </c>
      <c r="E1781">
        <v>26</v>
      </c>
      <c r="F1781" t="s">
        <v>8221</v>
      </c>
      <c r="G1781" t="s">
        <v>8224</v>
      </c>
      <c r="H1781" t="s">
        <v>8246</v>
      </c>
      <c r="I1781">
        <v>1409602178</v>
      </c>
      <c r="J1781" s="11">
        <f>(((I1781/60)/60)/24)+DATE(1970,1,1)+(-8/24)</f>
        <v>41883.506689814814</v>
      </c>
      <c r="K1781">
        <v>1406578178</v>
      </c>
      <c r="L1781" s="11">
        <f>(((K1781/60)/60)/24)+DATE(1970,1,1)+(-8/24)</f>
        <v>41848.506689814814</v>
      </c>
      <c r="M1781" t="b">
        <v>0</v>
      </c>
      <c r="N1781">
        <v>2</v>
      </c>
      <c r="O1781" t="b">
        <v>0</v>
      </c>
      <c r="P1781" t="s">
        <v>8271</v>
      </c>
      <c r="Q1781" s="6">
        <f>E1781/D1781</f>
        <v>2.5999999999999998E-4</v>
      </c>
      <c r="R1781" s="7">
        <f>IFERROR(E1781/N1781,"N/A")</f>
        <v>13</v>
      </c>
      <c r="S1781" t="str">
        <f>LEFT(P1781,SEARCH("/",P1781,1)-1)</f>
        <v>theater</v>
      </c>
      <c r="T1781" t="str">
        <f>RIGHT(P1781,(LEN(P1781)-SEARCH("/",P1781)))</f>
        <v>plays</v>
      </c>
      <c r="Y1781">
        <f t="shared" si="58"/>
        <v>8</v>
      </c>
      <c r="Z1781">
        <f t="shared" si="59"/>
        <v>13</v>
      </c>
    </row>
    <row r="1782" spans="1:26" ht="28.8" x14ac:dyDescent="0.3">
      <c r="A1782">
        <v>1101</v>
      </c>
      <c r="B1782" s="3" t="s">
        <v>1102</v>
      </c>
      <c r="C1782" s="3" t="s">
        <v>5211</v>
      </c>
      <c r="D1782">
        <v>100000</v>
      </c>
      <c r="E1782">
        <v>41</v>
      </c>
      <c r="F1782" t="s">
        <v>8221</v>
      </c>
      <c r="G1782" t="s">
        <v>8224</v>
      </c>
      <c r="H1782" t="s">
        <v>8246</v>
      </c>
      <c r="I1782">
        <v>1468519920</v>
      </c>
      <c r="J1782" s="11">
        <f>(((I1782/60)/60)/24)+DATE(1970,1,1)+(-8/24)</f>
        <v>42565.424999999996</v>
      </c>
      <c r="K1782">
        <v>1466188338</v>
      </c>
      <c r="L1782" s="11">
        <f>(((K1782/60)/60)/24)+DATE(1970,1,1)+(-8/24)</f>
        <v>42538.439097222225</v>
      </c>
      <c r="M1782" t="b">
        <v>0</v>
      </c>
      <c r="N1782">
        <v>6</v>
      </c>
      <c r="O1782" t="b">
        <v>0</v>
      </c>
      <c r="P1782" t="s">
        <v>8282</v>
      </c>
      <c r="Q1782" s="6">
        <f>E1782/D1782</f>
        <v>4.0999999999999999E-4</v>
      </c>
      <c r="R1782" s="7">
        <f>IFERROR(E1782/N1782,"N/A")</f>
        <v>6.833333333333333</v>
      </c>
      <c r="S1782" t="str">
        <f>LEFT(P1782,SEARCH("/",P1782,1)-1)</f>
        <v>games</v>
      </c>
      <c r="T1782" t="str">
        <f>RIGHT(P1782,(LEN(P1782)-SEARCH("/",P1782)))</f>
        <v>video games</v>
      </c>
      <c r="Y1782">
        <f t="shared" si="58"/>
        <v>6</v>
      </c>
      <c r="Z1782">
        <f t="shared" si="59"/>
        <v>17</v>
      </c>
    </row>
    <row r="1783" spans="1:26" ht="43.2" x14ac:dyDescent="0.3">
      <c r="A1783">
        <v>1097</v>
      </c>
      <c r="B1783" s="3" t="s">
        <v>1098</v>
      </c>
      <c r="C1783" s="3" t="s">
        <v>5207</v>
      </c>
      <c r="D1783">
        <v>100000</v>
      </c>
      <c r="E1783">
        <v>47</v>
      </c>
      <c r="F1783" t="s">
        <v>8221</v>
      </c>
      <c r="G1783" t="s">
        <v>8224</v>
      </c>
      <c r="H1783" t="s">
        <v>8246</v>
      </c>
      <c r="I1783">
        <v>1393786877</v>
      </c>
      <c r="J1783" s="11">
        <f>(((I1783/60)/60)/24)+DATE(1970,1,1)+(-8/24)</f>
        <v>41700.459224537037</v>
      </c>
      <c r="K1783">
        <v>1390330877</v>
      </c>
      <c r="L1783" s="11">
        <f>(((K1783/60)/60)/24)+DATE(1970,1,1)+(-8/24)</f>
        <v>41660.459224537037</v>
      </c>
      <c r="M1783" t="b">
        <v>0</v>
      </c>
      <c r="N1783">
        <v>7</v>
      </c>
      <c r="O1783" t="b">
        <v>0</v>
      </c>
      <c r="P1783" t="s">
        <v>8282</v>
      </c>
      <c r="Q1783" s="6">
        <f>E1783/D1783</f>
        <v>4.6999999999999999E-4</v>
      </c>
      <c r="R1783" s="7">
        <f>IFERROR(E1783/N1783,"N/A")</f>
        <v>6.7142857142857144</v>
      </c>
      <c r="S1783" t="str">
        <f>LEFT(P1783,SEARCH("/",P1783,1)-1)</f>
        <v>games</v>
      </c>
      <c r="T1783" t="str">
        <f>RIGHT(P1783,(LEN(P1783)-SEARCH("/",P1783)))</f>
        <v>video games</v>
      </c>
      <c r="Y1783">
        <f t="shared" si="58"/>
        <v>6</v>
      </c>
      <c r="Z1783">
        <f t="shared" si="59"/>
        <v>17</v>
      </c>
    </row>
    <row r="1784" spans="1:26" ht="43.2" x14ac:dyDescent="0.3">
      <c r="A1784">
        <v>591</v>
      </c>
      <c r="B1784" s="3" t="s">
        <v>592</v>
      </c>
      <c r="C1784" s="3" t="s">
        <v>4701</v>
      </c>
      <c r="D1784">
        <v>100000</v>
      </c>
      <c r="E1784">
        <v>61</v>
      </c>
      <c r="F1784" t="s">
        <v>8221</v>
      </c>
      <c r="G1784" t="s">
        <v>8224</v>
      </c>
      <c r="H1784" t="s">
        <v>8246</v>
      </c>
      <c r="I1784">
        <v>1437570130</v>
      </c>
      <c r="J1784" s="11">
        <f>(((I1784/60)/60)/24)+DATE(1970,1,1)+(-8/24)</f>
        <v>42207.209837962961</v>
      </c>
      <c r="K1784">
        <v>1434978130</v>
      </c>
      <c r="L1784" s="11">
        <f>(((K1784/60)/60)/24)+DATE(1970,1,1)+(-8/24)</f>
        <v>42177.209837962961</v>
      </c>
      <c r="M1784" t="b">
        <v>0</v>
      </c>
      <c r="N1784">
        <v>2</v>
      </c>
      <c r="O1784" t="b">
        <v>0</v>
      </c>
      <c r="P1784" t="s">
        <v>8272</v>
      </c>
      <c r="Q1784" s="6">
        <f>E1784/D1784</f>
        <v>6.0999999999999997E-4</v>
      </c>
      <c r="R1784" s="7">
        <f>IFERROR(E1784/N1784,"N/A")</f>
        <v>30.5</v>
      </c>
      <c r="S1784" t="str">
        <f>LEFT(P1784,SEARCH("/",P1784,1)-1)</f>
        <v>technology</v>
      </c>
      <c r="T1784" t="str">
        <f>RIGHT(P1784,(LEN(P1784)-SEARCH("/",P1784)))</f>
        <v>web</v>
      </c>
      <c r="Y1784">
        <f t="shared" si="58"/>
        <v>11</v>
      </c>
      <c r="Z1784">
        <f t="shared" si="59"/>
        <v>14</v>
      </c>
    </row>
    <row r="1785" spans="1:26" ht="57.6" x14ac:dyDescent="0.3">
      <c r="A1785">
        <v>673</v>
      </c>
      <c r="B1785" s="3" t="s">
        <v>674</v>
      </c>
      <c r="C1785" s="3" t="s">
        <v>4783</v>
      </c>
      <c r="D1785">
        <v>100000</v>
      </c>
      <c r="E1785">
        <v>205</v>
      </c>
      <c r="F1785" t="s">
        <v>8221</v>
      </c>
      <c r="G1785" t="s">
        <v>8224</v>
      </c>
      <c r="H1785" t="s">
        <v>8246</v>
      </c>
      <c r="I1785">
        <v>1409602217</v>
      </c>
      <c r="J1785" s="11">
        <f>(((I1785/60)/60)/24)+DATE(1970,1,1)+(-8/24)</f>
        <v>41883.5071412037</v>
      </c>
      <c r="K1785">
        <v>1405714217</v>
      </c>
      <c r="L1785" s="11">
        <f>(((K1785/60)/60)/24)+DATE(1970,1,1)+(-8/24)</f>
        <v>41838.5071412037</v>
      </c>
      <c r="M1785" t="b">
        <v>0</v>
      </c>
      <c r="N1785">
        <v>3</v>
      </c>
      <c r="O1785" t="b">
        <v>0</v>
      </c>
      <c r="P1785" t="s">
        <v>8273</v>
      </c>
      <c r="Q1785" s="6">
        <f>E1785/D1785</f>
        <v>2.0500000000000002E-3</v>
      </c>
      <c r="R1785" s="7">
        <f>IFERROR(E1785/N1785,"N/A")</f>
        <v>68.333333333333329</v>
      </c>
      <c r="S1785" t="str">
        <f>LEFT(P1785,SEARCH("/",P1785,1)-1)</f>
        <v>technology</v>
      </c>
      <c r="T1785" t="str">
        <f>RIGHT(P1785,(LEN(P1785)-SEARCH("/",P1785)))</f>
        <v>wearables</v>
      </c>
      <c r="Y1785">
        <f t="shared" si="58"/>
        <v>11</v>
      </c>
      <c r="Z1785">
        <f t="shared" si="59"/>
        <v>20</v>
      </c>
    </row>
    <row r="1786" spans="1:26" ht="43.2" x14ac:dyDescent="0.3">
      <c r="A1786">
        <v>971</v>
      </c>
      <c r="B1786" s="3" t="s">
        <v>972</v>
      </c>
      <c r="C1786" s="3" t="s">
        <v>5081</v>
      </c>
      <c r="D1786">
        <v>100000</v>
      </c>
      <c r="E1786">
        <v>226</v>
      </c>
      <c r="F1786" t="s">
        <v>8221</v>
      </c>
      <c r="G1786" t="s">
        <v>8224</v>
      </c>
      <c r="H1786" t="s">
        <v>8246</v>
      </c>
      <c r="I1786">
        <v>1433178060</v>
      </c>
      <c r="J1786" s="11">
        <f>(((I1786/60)/60)/24)+DATE(1970,1,1)+(-8/24)</f>
        <v>42156.375694444439</v>
      </c>
      <c r="K1786">
        <v>1429290060</v>
      </c>
      <c r="L1786" s="11">
        <f>(((K1786/60)/60)/24)+DATE(1970,1,1)+(-8/24)</f>
        <v>42111.375694444439</v>
      </c>
      <c r="M1786" t="b">
        <v>0</v>
      </c>
      <c r="N1786">
        <v>5</v>
      </c>
      <c r="O1786" t="b">
        <v>0</v>
      </c>
      <c r="P1786" t="s">
        <v>8273</v>
      </c>
      <c r="Q1786" s="6">
        <f>E1786/D1786</f>
        <v>2.2599999999999999E-3</v>
      </c>
      <c r="R1786" s="7">
        <f>IFERROR(E1786/N1786,"N/A")</f>
        <v>45.2</v>
      </c>
      <c r="S1786" t="str">
        <f>LEFT(P1786,SEARCH("/",P1786,1)-1)</f>
        <v>technology</v>
      </c>
      <c r="T1786" t="str">
        <f>RIGHT(P1786,(LEN(P1786)-SEARCH("/",P1786)))</f>
        <v>wearables</v>
      </c>
      <c r="Y1786">
        <f t="shared" si="58"/>
        <v>11</v>
      </c>
      <c r="Z1786">
        <f t="shared" si="59"/>
        <v>20</v>
      </c>
    </row>
    <row r="1787" spans="1:26" ht="43.2" x14ac:dyDescent="0.3">
      <c r="A1787">
        <v>1595</v>
      </c>
      <c r="B1787" s="3" t="s">
        <v>1596</v>
      </c>
      <c r="C1787" s="3" t="s">
        <v>5705</v>
      </c>
      <c r="D1787">
        <v>100000</v>
      </c>
      <c r="E1787">
        <v>280</v>
      </c>
      <c r="F1787" t="s">
        <v>8221</v>
      </c>
      <c r="G1787" t="s">
        <v>8224</v>
      </c>
      <c r="H1787" t="s">
        <v>8246</v>
      </c>
      <c r="I1787">
        <v>1403122380</v>
      </c>
      <c r="J1787" s="11">
        <f>(((I1787/60)/60)/24)+DATE(1970,1,1)+(-8/24)</f>
        <v>41808.509027777778</v>
      </c>
      <c r="K1787">
        <v>1400634728</v>
      </c>
      <c r="L1787" s="11">
        <f>(((K1787/60)/60)/24)+DATE(1970,1,1)+(-8/24)</f>
        <v>41779.71675925926</v>
      </c>
      <c r="M1787" t="b">
        <v>0</v>
      </c>
      <c r="N1787">
        <v>7</v>
      </c>
      <c r="O1787" t="b">
        <v>0</v>
      </c>
      <c r="P1787" t="s">
        <v>8291</v>
      </c>
      <c r="Q1787" s="6">
        <f>E1787/D1787</f>
        <v>2.8E-3</v>
      </c>
      <c r="R1787" s="7">
        <f>IFERROR(E1787/N1787,"N/A")</f>
        <v>40</v>
      </c>
      <c r="S1787" t="str">
        <f>LEFT(P1787,SEARCH("/",P1787,1)-1)</f>
        <v>photography</v>
      </c>
      <c r="T1787" t="str">
        <f>RIGHT(P1787,(LEN(P1787)-SEARCH("/",P1787)))</f>
        <v>places</v>
      </c>
      <c r="Y1787">
        <f t="shared" si="58"/>
        <v>12</v>
      </c>
      <c r="Z1787">
        <f t="shared" si="59"/>
        <v>18</v>
      </c>
    </row>
    <row r="1788" spans="1:26" ht="43.2" x14ac:dyDescent="0.3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 s="11">
        <f>(((I1788/60)/60)/24)+DATE(1970,1,1)+(-8/24)</f>
        <v>42828.885428240734</v>
      </c>
      <c r="K1788">
        <v>1488694501</v>
      </c>
      <c r="L1788" s="11">
        <f>(((K1788/60)/60)/24)+DATE(1970,1,1)+(-8/24)</f>
        <v>42798.927094907405</v>
      </c>
      <c r="M1788" t="b">
        <v>0</v>
      </c>
      <c r="N1788">
        <v>64</v>
      </c>
      <c r="O1788" t="b">
        <v>0</v>
      </c>
      <c r="P1788" t="s">
        <v>8298</v>
      </c>
      <c r="Q1788" s="6">
        <f>E1788/D1788</f>
        <v>0.39120962394619685</v>
      </c>
      <c r="R1788" s="7">
        <f>IFERROR(E1788/N1788,"N/A")</f>
        <v>64.53125</v>
      </c>
      <c r="S1788" t="str">
        <f>LEFT(P1788,SEARCH("/",P1788,1)-1)</f>
        <v>food</v>
      </c>
      <c r="T1788" t="str">
        <f>RIGHT(P1788,(LEN(P1788)-SEARCH("/",P1788)))</f>
        <v>small batch</v>
      </c>
      <c r="Y1788">
        <f t="shared" si="58"/>
        <v>5</v>
      </c>
      <c r="Z1788">
        <f t="shared" si="59"/>
        <v>16</v>
      </c>
    </row>
    <row r="1789" spans="1:26" x14ac:dyDescent="0.3">
      <c r="A1789">
        <v>717</v>
      </c>
      <c r="B1789" s="3" t="s">
        <v>718</v>
      </c>
      <c r="C1789" s="3" t="s">
        <v>4827</v>
      </c>
      <c r="D1789">
        <v>100000</v>
      </c>
      <c r="E1789">
        <v>305</v>
      </c>
      <c r="F1789" t="s">
        <v>8221</v>
      </c>
      <c r="G1789" t="s">
        <v>8224</v>
      </c>
      <c r="H1789" t="s">
        <v>8246</v>
      </c>
      <c r="I1789">
        <v>1409949002</v>
      </c>
      <c r="J1789" s="11">
        <f>(((I1789/60)/60)/24)+DATE(1970,1,1)+(-8/24)</f>
        <v>41887.520856481482</v>
      </c>
      <c r="K1789">
        <v>1407357002</v>
      </c>
      <c r="L1789" s="11">
        <f>(((K1789/60)/60)/24)+DATE(1970,1,1)+(-8/24)</f>
        <v>41857.520856481482</v>
      </c>
      <c r="M1789" t="b">
        <v>0</v>
      </c>
      <c r="N1789">
        <v>4</v>
      </c>
      <c r="O1789" t="b">
        <v>0</v>
      </c>
      <c r="P1789" t="s">
        <v>8273</v>
      </c>
      <c r="Q1789" s="6">
        <f>E1789/D1789</f>
        <v>3.0500000000000002E-3</v>
      </c>
      <c r="R1789" s="7">
        <f>IFERROR(E1789/N1789,"N/A")</f>
        <v>76.25</v>
      </c>
      <c r="S1789" t="str">
        <f>LEFT(P1789,SEARCH("/",P1789,1)-1)</f>
        <v>technology</v>
      </c>
      <c r="T1789" t="str">
        <f>RIGHT(P1789,(LEN(P1789)-SEARCH("/",P1789)))</f>
        <v>wearables</v>
      </c>
      <c r="Y1789">
        <f t="shared" si="58"/>
        <v>11</v>
      </c>
      <c r="Z1789">
        <f t="shared" si="59"/>
        <v>20</v>
      </c>
    </row>
    <row r="1790" spans="1:26" ht="43.2" x14ac:dyDescent="0.3">
      <c r="A1790">
        <v>595</v>
      </c>
      <c r="B1790" s="3" t="s">
        <v>596</v>
      </c>
      <c r="C1790" s="3" t="s">
        <v>4705</v>
      </c>
      <c r="D1790">
        <v>100000</v>
      </c>
      <c r="E1790">
        <v>426</v>
      </c>
      <c r="F1790" t="s">
        <v>8221</v>
      </c>
      <c r="G1790" t="s">
        <v>8224</v>
      </c>
      <c r="H1790" t="s">
        <v>8246</v>
      </c>
      <c r="I1790">
        <v>1430703638</v>
      </c>
      <c r="J1790" s="11">
        <f>(((I1790/60)/60)/24)+DATE(1970,1,1)+(-8/24)</f>
        <v>42127.736550925918</v>
      </c>
      <c r="K1790">
        <v>1426815638</v>
      </c>
      <c r="L1790" s="11">
        <f>(((K1790/60)/60)/24)+DATE(1970,1,1)+(-8/24)</f>
        <v>42082.736550925918</v>
      </c>
      <c r="M1790" t="b">
        <v>0</v>
      </c>
      <c r="N1790">
        <v>8</v>
      </c>
      <c r="O1790" t="b">
        <v>0</v>
      </c>
      <c r="P1790" t="s">
        <v>8272</v>
      </c>
      <c r="Q1790" s="6">
        <f>E1790/D1790</f>
        <v>4.2599999999999999E-3</v>
      </c>
      <c r="R1790" s="7">
        <f>IFERROR(E1790/N1790,"N/A")</f>
        <v>53.25</v>
      </c>
      <c r="S1790" t="str">
        <f>LEFT(P1790,SEARCH("/",P1790,1)-1)</f>
        <v>technology</v>
      </c>
      <c r="T1790" t="str">
        <f>RIGHT(P1790,(LEN(P1790)-SEARCH("/",P1790)))</f>
        <v>web</v>
      </c>
      <c r="Y1790">
        <f t="shared" si="58"/>
        <v>11</v>
      </c>
      <c r="Z1790">
        <f t="shared" si="59"/>
        <v>14</v>
      </c>
    </row>
    <row r="1791" spans="1:26" ht="43.2" x14ac:dyDescent="0.3">
      <c r="A1791">
        <v>992</v>
      </c>
      <c r="B1791" s="3" t="s">
        <v>993</v>
      </c>
      <c r="C1791" s="3" t="s">
        <v>5102</v>
      </c>
      <c r="D1791">
        <v>100000</v>
      </c>
      <c r="E1791">
        <v>467</v>
      </c>
      <c r="F1791" t="s">
        <v>8221</v>
      </c>
      <c r="G1791" t="s">
        <v>8224</v>
      </c>
      <c r="H1791" t="s">
        <v>8246</v>
      </c>
      <c r="I1791">
        <v>1462655519</v>
      </c>
      <c r="J1791" s="11">
        <f>(((I1791/60)/60)/24)+DATE(1970,1,1)+(-8/24)</f>
        <v>42497.549988425926</v>
      </c>
      <c r="K1791">
        <v>1457475119</v>
      </c>
      <c r="L1791" s="11">
        <f>(((K1791/60)/60)/24)+DATE(1970,1,1)+(-8/24)</f>
        <v>42437.59165509259</v>
      </c>
      <c r="M1791" t="b">
        <v>0</v>
      </c>
      <c r="N1791">
        <v>4</v>
      </c>
      <c r="O1791" t="b">
        <v>0</v>
      </c>
      <c r="P1791" t="s">
        <v>8273</v>
      </c>
      <c r="Q1791" s="6">
        <f>E1791/D1791</f>
        <v>4.6699999999999997E-3</v>
      </c>
      <c r="R1791" s="7">
        <f>IFERROR(E1791/N1791,"N/A")</f>
        <v>116.75</v>
      </c>
      <c r="S1791" t="str">
        <f>LEFT(P1791,SEARCH("/",P1791,1)-1)</f>
        <v>technology</v>
      </c>
      <c r="T1791" t="str">
        <f>RIGHT(P1791,(LEN(P1791)-SEARCH("/",P1791)))</f>
        <v>wearables</v>
      </c>
      <c r="Y1791">
        <f t="shared" si="58"/>
        <v>11</v>
      </c>
      <c r="Z1791">
        <f t="shared" si="59"/>
        <v>20</v>
      </c>
    </row>
    <row r="1792" spans="1:26" ht="28.8" x14ac:dyDescent="0.3">
      <c r="A1792">
        <v>705</v>
      </c>
      <c r="B1792" s="3" t="s">
        <v>706</v>
      </c>
      <c r="C1792" s="3" t="s">
        <v>4815</v>
      </c>
      <c r="D1792">
        <v>100000</v>
      </c>
      <c r="E1792">
        <v>977</v>
      </c>
      <c r="F1792" t="s">
        <v>8221</v>
      </c>
      <c r="G1792" t="s">
        <v>8233</v>
      </c>
      <c r="H1792" t="s">
        <v>8249</v>
      </c>
      <c r="I1792">
        <v>1484999278</v>
      </c>
      <c r="J1792" s="11">
        <f>(((I1792/60)/60)/24)+DATE(1970,1,1)+(-8/24)</f>
        <v>42756.158310185179</v>
      </c>
      <c r="K1792">
        <v>1482407278</v>
      </c>
      <c r="L1792" s="11">
        <f>(((K1792/60)/60)/24)+DATE(1970,1,1)+(-8/24)</f>
        <v>42726.158310185179</v>
      </c>
      <c r="M1792" t="b">
        <v>0</v>
      </c>
      <c r="N1792">
        <v>5</v>
      </c>
      <c r="O1792" t="b">
        <v>0</v>
      </c>
      <c r="P1792" t="s">
        <v>8273</v>
      </c>
      <c r="Q1792" s="6">
        <f>E1792/D1792</f>
        <v>9.7699999999999992E-3</v>
      </c>
      <c r="R1792" s="7">
        <f>IFERROR(E1792/N1792,"N/A")</f>
        <v>195.4</v>
      </c>
      <c r="S1792" t="str">
        <f>LEFT(P1792,SEARCH("/",P1792,1)-1)</f>
        <v>technology</v>
      </c>
      <c r="T1792" t="str">
        <f>RIGHT(P1792,(LEN(P1792)-SEARCH("/",P1792)))</f>
        <v>wearables</v>
      </c>
      <c r="Y1792">
        <f t="shared" si="58"/>
        <v>11</v>
      </c>
      <c r="Z1792">
        <f t="shared" si="59"/>
        <v>20</v>
      </c>
    </row>
    <row r="1793" spans="1:26" ht="43.2" x14ac:dyDescent="0.3">
      <c r="A1793">
        <v>3092</v>
      </c>
      <c r="B1793" s="3" t="s">
        <v>3092</v>
      </c>
      <c r="C1793" s="3" t="s">
        <v>7202</v>
      </c>
      <c r="D1793">
        <v>100000</v>
      </c>
      <c r="E1793">
        <v>1183.19</v>
      </c>
      <c r="F1793" t="s">
        <v>8221</v>
      </c>
      <c r="G1793" t="s">
        <v>8224</v>
      </c>
      <c r="H1793" t="s">
        <v>8246</v>
      </c>
      <c r="I1793">
        <v>1444946400</v>
      </c>
      <c r="J1793" s="11">
        <f>(((I1793/60)/60)/24)+DATE(1970,1,1)+(-8/24)</f>
        <v>42292.583333333336</v>
      </c>
      <c r="K1793">
        <v>1441723912</v>
      </c>
      <c r="L1793" s="11">
        <f>(((K1793/60)/60)/24)+DATE(1970,1,1)+(-8/24)</f>
        <v>42255.28601851852</v>
      </c>
      <c r="M1793" t="b">
        <v>0</v>
      </c>
      <c r="N1793">
        <v>21</v>
      </c>
      <c r="O1793" t="b">
        <v>0</v>
      </c>
      <c r="P1793" t="s">
        <v>8303</v>
      </c>
      <c r="Q1793" s="6">
        <f>E1793/D1793</f>
        <v>1.1831900000000001E-2</v>
      </c>
      <c r="R1793" s="7">
        <f>IFERROR(E1793/N1793,"N/A")</f>
        <v>56.342380952380957</v>
      </c>
      <c r="S1793" t="str">
        <f>LEFT(P1793,SEARCH("/",P1793,1)-1)</f>
        <v>theater</v>
      </c>
      <c r="T1793" t="str">
        <f>RIGHT(P1793,(LEN(P1793)-SEARCH("/",P1793)))</f>
        <v>spaces</v>
      </c>
      <c r="Y1793">
        <f t="shared" si="58"/>
        <v>8</v>
      </c>
      <c r="Z1793">
        <f t="shared" si="59"/>
        <v>14</v>
      </c>
    </row>
    <row r="1794" spans="1:26" ht="43.2" x14ac:dyDescent="0.3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 s="11">
        <f>(((I1794/60)/60)/24)+DATE(1970,1,1)+(-8/24)</f>
        <v>42806.819502314807</v>
      </c>
      <c r="K1794">
        <v>1484196005</v>
      </c>
      <c r="L1794" s="11">
        <f>(((K1794/60)/60)/24)+DATE(1970,1,1)+(-8/24)</f>
        <v>42746.861168981479</v>
      </c>
      <c r="M1794" t="b">
        <v>0</v>
      </c>
      <c r="N1794">
        <v>104</v>
      </c>
      <c r="O1794" t="b">
        <v>0</v>
      </c>
      <c r="P1794" t="s">
        <v>8273</v>
      </c>
      <c r="Q1794" s="6">
        <f>E1794/D1794</f>
        <v>0.39627499999999999</v>
      </c>
      <c r="R1794" s="7">
        <f>IFERROR(E1794/N1794,"N/A")</f>
        <v>152.41346153846155</v>
      </c>
      <c r="S1794" t="str">
        <f>LEFT(P1794,SEARCH("/",P1794,1)-1)</f>
        <v>technology</v>
      </c>
      <c r="T1794" t="str">
        <f>RIGHT(P1794,(LEN(P1794)-SEARCH("/",P1794)))</f>
        <v>wearables</v>
      </c>
      <c r="Y1794">
        <f t="shared" si="58"/>
        <v>11</v>
      </c>
      <c r="Z1794">
        <f t="shared" si="59"/>
        <v>20</v>
      </c>
    </row>
    <row r="1795" spans="1:26" ht="57.6" x14ac:dyDescent="0.3">
      <c r="A1795">
        <v>676</v>
      </c>
      <c r="B1795" s="3" t="s">
        <v>677</v>
      </c>
      <c r="C1795" s="3" t="s">
        <v>4786</v>
      </c>
      <c r="D1795">
        <v>100000</v>
      </c>
      <c r="E1795">
        <v>1471</v>
      </c>
      <c r="F1795" t="s">
        <v>8221</v>
      </c>
      <c r="G1795" t="s">
        <v>8229</v>
      </c>
      <c r="H1795" t="s">
        <v>8251</v>
      </c>
      <c r="I1795">
        <v>1423333581</v>
      </c>
      <c r="J1795" s="11">
        <f>(((I1795/60)/60)/24)+DATE(1970,1,1)+(-8/24)</f>
        <v>42042.434965277782</v>
      </c>
      <c r="K1795">
        <v>1420741581</v>
      </c>
      <c r="L1795" s="11">
        <f>(((K1795/60)/60)/24)+DATE(1970,1,1)+(-8/24)</f>
        <v>42012.434965277782</v>
      </c>
      <c r="M1795" t="b">
        <v>0</v>
      </c>
      <c r="N1795">
        <v>24</v>
      </c>
      <c r="O1795" t="b">
        <v>0</v>
      </c>
      <c r="P1795" t="s">
        <v>8273</v>
      </c>
      <c r="Q1795" s="6">
        <f>E1795/D1795</f>
        <v>1.4710000000000001E-2</v>
      </c>
      <c r="R1795" s="7">
        <f>IFERROR(E1795/N1795,"N/A")</f>
        <v>61.291666666666664</v>
      </c>
      <c r="S1795" t="str">
        <f>LEFT(P1795,SEARCH("/",P1795,1)-1)</f>
        <v>technology</v>
      </c>
      <c r="T1795" t="str">
        <f>RIGHT(P1795,(LEN(P1795)-SEARCH("/",P1795)))</f>
        <v>wearables</v>
      </c>
      <c r="Y1795">
        <f t="shared" ref="Y1795:Y1858" si="60">SEARCH("/",P1795)</f>
        <v>11</v>
      </c>
      <c r="Z1795">
        <f t="shared" ref="Z1795:Z1858" si="61">LEN(P1795)</f>
        <v>20</v>
      </c>
    </row>
    <row r="1796" spans="1:26" ht="43.2" x14ac:dyDescent="0.3">
      <c r="A1796">
        <v>2132</v>
      </c>
      <c r="B1796" s="3" t="s">
        <v>2133</v>
      </c>
      <c r="C1796" s="3" t="s">
        <v>6242</v>
      </c>
      <c r="D1796">
        <v>100000</v>
      </c>
      <c r="E1796">
        <v>2112.9899999999998</v>
      </c>
      <c r="F1796" t="s">
        <v>8221</v>
      </c>
      <c r="G1796" t="s">
        <v>8224</v>
      </c>
      <c r="H1796" t="s">
        <v>8246</v>
      </c>
      <c r="I1796">
        <v>1391427692</v>
      </c>
      <c r="J1796" s="11">
        <f>(((I1796/60)/60)/24)+DATE(1970,1,1)+(-8/24)</f>
        <v>41673.15384259259</v>
      </c>
      <c r="K1796">
        <v>1388835692</v>
      </c>
      <c r="L1796" s="11">
        <f>(((K1796/60)/60)/24)+DATE(1970,1,1)+(-8/24)</f>
        <v>41643.15384259259</v>
      </c>
      <c r="M1796" t="b">
        <v>0</v>
      </c>
      <c r="N1796">
        <v>99</v>
      </c>
      <c r="O1796" t="b">
        <v>0</v>
      </c>
      <c r="P1796" t="s">
        <v>8282</v>
      </c>
      <c r="Q1796" s="6">
        <f>E1796/D1796</f>
        <v>2.1129899999999997E-2</v>
      </c>
      <c r="R1796" s="7">
        <f>IFERROR(E1796/N1796,"N/A")</f>
        <v>21.34333333333333</v>
      </c>
      <c r="S1796" t="str">
        <f>LEFT(P1796,SEARCH("/",P1796,1)-1)</f>
        <v>games</v>
      </c>
      <c r="T1796" t="str">
        <f>RIGHT(P1796,(LEN(P1796)-SEARCH("/",P1796)))</f>
        <v>video games</v>
      </c>
      <c r="Y1796">
        <f t="shared" si="60"/>
        <v>6</v>
      </c>
      <c r="Z1796">
        <f t="shared" si="61"/>
        <v>17</v>
      </c>
    </row>
    <row r="1797" spans="1:26" ht="43.2" x14ac:dyDescent="0.3">
      <c r="A1797">
        <v>945</v>
      </c>
      <c r="B1797" s="3" t="s">
        <v>946</v>
      </c>
      <c r="C1797" s="3" t="s">
        <v>5055</v>
      </c>
      <c r="D1797">
        <v>100000</v>
      </c>
      <c r="E1797">
        <v>2484</v>
      </c>
      <c r="F1797" t="s">
        <v>8221</v>
      </c>
      <c r="G1797" t="s">
        <v>8230</v>
      </c>
      <c r="H1797" t="s">
        <v>8249</v>
      </c>
      <c r="I1797">
        <v>1487462340</v>
      </c>
      <c r="J1797" s="11">
        <f>(((I1797/60)/60)/24)+DATE(1970,1,1)+(-8/24)</f>
        <v>42784.665972222218</v>
      </c>
      <c r="K1797">
        <v>1482958626</v>
      </c>
      <c r="L1797" s="11">
        <f>(((K1797/60)/60)/24)+DATE(1970,1,1)+(-8/24)</f>
        <v>42732.539652777778</v>
      </c>
      <c r="M1797" t="b">
        <v>0</v>
      </c>
      <c r="N1797">
        <v>16</v>
      </c>
      <c r="O1797" t="b">
        <v>0</v>
      </c>
      <c r="P1797" t="s">
        <v>8273</v>
      </c>
      <c r="Q1797" s="6">
        <f>E1797/D1797</f>
        <v>2.4840000000000001E-2</v>
      </c>
      <c r="R1797" s="7">
        <f>IFERROR(E1797/N1797,"N/A")</f>
        <v>155.25</v>
      </c>
      <c r="S1797" t="str">
        <f>LEFT(P1797,SEARCH("/",P1797,1)-1)</f>
        <v>technology</v>
      </c>
      <c r="T1797" t="str">
        <f>RIGHT(P1797,(LEN(P1797)-SEARCH("/",P1797)))</f>
        <v>wearables</v>
      </c>
      <c r="Y1797">
        <f t="shared" si="60"/>
        <v>11</v>
      </c>
      <c r="Z1797">
        <f t="shared" si="61"/>
        <v>20</v>
      </c>
    </row>
    <row r="1798" spans="1:26" ht="43.2" x14ac:dyDescent="0.3">
      <c r="A1798">
        <v>975</v>
      </c>
      <c r="B1798" s="3" t="s">
        <v>976</v>
      </c>
      <c r="C1798" s="3" t="s">
        <v>5085</v>
      </c>
      <c r="D1798">
        <v>100000</v>
      </c>
      <c r="E1798">
        <v>2607</v>
      </c>
      <c r="F1798" t="s">
        <v>8221</v>
      </c>
      <c r="G1798" t="s">
        <v>8224</v>
      </c>
      <c r="H1798" t="s">
        <v>8246</v>
      </c>
      <c r="I1798">
        <v>1467132185</v>
      </c>
      <c r="J1798" s="11">
        <f>(((I1798/60)/60)/24)+DATE(1970,1,1)+(-8/24)</f>
        <v>42549.363252314812</v>
      </c>
      <c r="K1798">
        <v>1461948185</v>
      </c>
      <c r="L1798" s="11">
        <f>(((K1798/60)/60)/24)+DATE(1970,1,1)+(-8/24)</f>
        <v>42489.363252314812</v>
      </c>
      <c r="M1798" t="b">
        <v>0</v>
      </c>
      <c r="N1798">
        <v>24</v>
      </c>
      <c r="O1798" t="b">
        <v>0</v>
      </c>
      <c r="P1798" t="s">
        <v>8273</v>
      </c>
      <c r="Q1798" s="6">
        <f>E1798/D1798</f>
        <v>2.6069999999999999E-2</v>
      </c>
      <c r="R1798" s="7">
        <f>IFERROR(E1798/N1798,"N/A")</f>
        <v>108.625</v>
      </c>
      <c r="S1798" t="str">
        <f>LEFT(P1798,SEARCH("/",P1798,1)-1)</f>
        <v>technology</v>
      </c>
      <c r="T1798" t="str">
        <f>RIGHT(P1798,(LEN(P1798)-SEARCH("/",P1798)))</f>
        <v>wearables</v>
      </c>
      <c r="Y1798">
        <f t="shared" si="60"/>
        <v>11</v>
      </c>
      <c r="Z1798">
        <f t="shared" si="61"/>
        <v>20</v>
      </c>
    </row>
    <row r="1799" spans="1:26" ht="43.2" x14ac:dyDescent="0.3">
      <c r="A1799">
        <v>687</v>
      </c>
      <c r="B1799" s="3" t="s">
        <v>688</v>
      </c>
      <c r="C1799" s="3" t="s">
        <v>4797</v>
      </c>
      <c r="D1799">
        <v>100000</v>
      </c>
      <c r="E1799">
        <v>3550</v>
      </c>
      <c r="F1799" t="s">
        <v>8221</v>
      </c>
      <c r="G1799" t="s">
        <v>8238</v>
      </c>
      <c r="H1799" t="s">
        <v>8256</v>
      </c>
      <c r="I1799">
        <v>1486317653</v>
      </c>
      <c r="J1799" s="11">
        <f>(((I1799/60)/60)/24)+DATE(1970,1,1)+(-8/24)</f>
        <v>42771.417280092595</v>
      </c>
      <c r="K1799">
        <v>1481133653</v>
      </c>
      <c r="L1799" s="11">
        <f>(((K1799/60)/60)/24)+DATE(1970,1,1)+(-8/24)</f>
        <v>42711.417280092595</v>
      </c>
      <c r="M1799" t="b">
        <v>0</v>
      </c>
      <c r="N1799">
        <v>6</v>
      </c>
      <c r="O1799" t="b">
        <v>0</v>
      </c>
      <c r="P1799" t="s">
        <v>8273</v>
      </c>
      <c r="Q1799" s="6">
        <f>E1799/D1799</f>
        <v>3.5499999999999997E-2</v>
      </c>
      <c r="R1799" s="7">
        <f>IFERROR(E1799/N1799,"N/A")</f>
        <v>591.66666666666663</v>
      </c>
      <c r="S1799" t="str">
        <f>LEFT(P1799,SEARCH("/",P1799,1)-1)</f>
        <v>technology</v>
      </c>
      <c r="T1799" t="str">
        <f>RIGHT(P1799,(LEN(P1799)-SEARCH("/",P1799)))</f>
        <v>wearables</v>
      </c>
      <c r="Y1799">
        <f t="shared" si="60"/>
        <v>11</v>
      </c>
      <c r="Z1799">
        <f t="shared" si="61"/>
        <v>20</v>
      </c>
    </row>
    <row r="1800" spans="1:26" x14ac:dyDescent="0.3">
      <c r="A1800">
        <v>217</v>
      </c>
      <c r="B1800" s="3" t="s">
        <v>219</v>
      </c>
      <c r="C1800" s="3" t="s">
        <v>4327</v>
      </c>
      <c r="D1800">
        <v>100000</v>
      </c>
      <c r="E1800">
        <v>11943</v>
      </c>
      <c r="F1800" t="s">
        <v>8221</v>
      </c>
      <c r="G1800" t="s">
        <v>8235</v>
      </c>
      <c r="H1800" t="s">
        <v>8255</v>
      </c>
      <c r="I1800">
        <v>1419780149</v>
      </c>
      <c r="J1800" s="11">
        <f>(((I1800/60)/60)/24)+DATE(1970,1,1)+(-8/24)</f>
        <v>42001.307280092595</v>
      </c>
      <c r="K1800">
        <v>1417101749</v>
      </c>
      <c r="L1800" s="11">
        <f>(((K1800/60)/60)/24)+DATE(1970,1,1)+(-8/24)</f>
        <v>41970.307280092595</v>
      </c>
      <c r="M1800" t="b">
        <v>0</v>
      </c>
      <c r="N1800">
        <v>38</v>
      </c>
      <c r="O1800" t="b">
        <v>0</v>
      </c>
      <c r="P1800" t="s">
        <v>8268</v>
      </c>
      <c r="Q1800" s="6">
        <f>E1800/D1800</f>
        <v>0.11942999999999999</v>
      </c>
      <c r="R1800" s="7">
        <f>IFERROR(E1800/N1800,"N/A")</f>
        <v>314.28947368421052</v>
      </c>
      <c r="S1800" t="str">
        <f>LEFT(P1800,SEARCH("/",P1800,1)-1)</f>
        <v>film &amp; video</v>
      </c>
      <c r="T1800" t="str">
        <f>RIGHT(P1800,(LEN(P1800)-SEARCH("/",P1800)))</f>
        <v>drama</v>
      </c>
      <c r="Y1800">
        <f t="shared" si="60"/>
        <v>13</v>
      </c>
      <c r="Z1800">
        <f t="shared" si="61"/>
        <v>18</v>
      </c>
    </row>
    <row r="1801" spans="1:26" ht="43.2" x14ac:dyDescent="0.3">
      <c r="A1801">
        <v>698</v>
      </c>
      <c r="B1801" s="3" t="s">
        <v>699</v>
      </c>
      <c r="C1801" s="3" t="s">
        <v>4808</v>
      </c>
      <c r="D1801">
        <v>100000</v>
      </c>
      <c r="E1801">
        <v>15390</v>
      </c>
      <c r="F1801" t="s">
        <v>8221</v>
      </c>
      <c r="G1801" t="s">
        <v>8224</v>
      </c>
      <c r="H1801" t="s">
        <v>8246</v>
      </c>
      <c r="I1801">
        <v>1411005600</v>
      </c>
      <c r="J1801" s="11">
        <f>(((I1801/60)/60)/24)+DATE(1970,1,1)+(-8/24)</f>
        <v>41899.75</v>
      </c>
      <c r="K1801">
        <v>1408141245</v>
      </c>
      <c r="L1801" s="11">
        <f>(((K1801/60)/60)/24)+DATE(1970,1,1)+(-8/24)</f>
        <v>41866.59774305555</v>
      </c>
      <c r="M1801" t="b">
        <v>0</v>
      </c>
      <c r="N1801">
        <v>29</v>
      </c>
      <c r="O1801" t="b">
        <v>0</v>
      </c>
      <c r="P1801" t="s">
        <v>8273</v>
      </c>
      <c r="Q1801" s="6">
        <f>E1801/D1801</f>
        <v>0.15390000000000001</v>
      </c>
      <c r="R1801" s="7">
        <f>IFERROR(E1801/N1801,"N/A")</f>
        <v>530.68965517241384</v>
      </c>
      <c r="S1801" t="str">
        <f>LEFT(P1801,SEARCH("/",P1801,1)-1)</f>
        <v>technology</v>
      </c>
      <c r="T1801" t="str">
        <f>RIGHT(P1801,(LEN(P1801)-SEARCH("/",P1801)))</f>
        <v>wearables</v>
      </c>
      <c r="Y1801">
        <f t="shared" si="60"/>
        <v>11</v>
      </c>
      <c r="Z1801">
        <f t="shared" si="61"/>
        <v>20</v>
      </c>
    </row>
    <row r="1802" spans="1:26" ht="28.8" x14ac:dyDescent="0.3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 s="11">
        <f>(((I1802/60)/60)/24)+DATE(1970,1,1)+(-8/24)</f>
        <v>42313.708333333336</v>
      </c>
      <c r="K1802">
        <v>1443700648</v>
      </c>
      <c r="L1802" s="11">
        <f>(((K1802/60)/60)/24)+DATE(1970,1,1)+(-8/24)</f>
        <v>42278.164907407401</v>
      </c>
      <c r="M1802" t="b">
        <v>0</v>
      </c>
      <c r="N1802">
        <v>248</v>
      </c>
      <c r="O1802" t="b">
        <v>0</v>
      </c>
      <c r="P1802" t="s">
        <v>8273</v>
      </c>
      <c r="Q1802" s="6">
        <f>E1802/D1802</f>
        <v>0.40404000000000001</v>
      </c>
      <c r="R1802" s="7">
        <f>IFERROR(E1802/N1802,"N/A")</f>
        <v>162.91935483870967</v>
      </c>
      <c r="S1802" t="str">
        <f>LEFT(P1802,SEARCH("/",P1802,1)-1)</f>
        <v>technology</v>
      </c>
      <c r="T1802" t="str">
        <f>RIGHT(P1802,(LEN(P1802)-SEARCH("/",P1802)))</f>
        <v>wearables</v>
      </c>
      <c r="Y1802">
        <f t="shared" si="60"/>
        <v>11</v>
      </c>
      <c r="Z1802">
        <f t="shared" si="61"/>
        <v>20</v>
      </c>
    </row>
    <row r="1803" spans="1:26" ht="57.6" x14ac:dyDescent="0.3">
      <c r="A1803">
        <v>711</v>
      </c>
      <c r="B1803" s="3" t="s">
        <v>712</v>
      </c>
      <c r="C1803" s="3" t="s">
        <v>4821</v>
      </c>
      <c r="D1803">
        <v>100000</v>
      </c>
      <c r="E1803">
        <v>33791</v>
      </c>
      <c r="F1803" t="s">
        <v>8221</v>
      </c>
      <c r="G1803" t="s">
        <v>8233</v>
      </c>
      <c r="H1803" t="s">
        <v>8249</v>
      </c>
      <c r="I1803">
        <v>1481716868</v>
      </c>
      <c r="J1803" s="11">
        <f>(((I1803/60)/60)/24)+DATE(1970,1,1)+(-8/24)</f>
        <v>42718.167453703696</v>
      </c>
      <c r="K1803">
        <v>1478257268</v>
      </c>
      <c r="L1803" s="11">
        <f>(((K1803/60)/60)/24)+DATE(1970,1,1)+(-8/24)</f>
        <v>42678.125787037039</v>
      </c>
      <c r="M1803" t="b">
        <v>0</v>
      </c>
      <c r="N1803">
        <v>338</v>
      </c>
      <c r="O1803" t="b">
        <v>0</v>
      </c>
      <c r="P1803" t="s">
        <v>8273</v>
      </c>
      <c r="Q1803" s="6">
        <f>E1803/D1803</f>
        <v>0.33790999999999999</v>
      </c>
      <c r="R1803" s="7">
        <f>IFERROR(E1803/N1803,"N/A")</f>
        <v>99.973372781065095</v>
      </c>
      <c r="S1803" t="str">
        <f>LEFT(P1803,SEARCH("/",P1803,1)-1)</f>
        <v>technology</v>
      </c>
      <c r="T1803" t="str">
        <f>RIGHT(P1803,(LEN(P1803)-SEARCH("/",P1803)))</f>
        <v>wearables</v>
      </c>
      <c r="Y1803">
        <f t="shared" si="60"/>
        <v>11</v>
      </c>
      <c r="Z1803">
        <f t="shared" si="61"/>
        <v>20</v>
      </c>
    </row>
    <row r="1804" spans="1:26" ht="43.2" x14ac:dyDescent="0.3">
      <c r="A1804">
        <v>693</v>
      </c>
      <c r="B1804" s="3" t="s">
        <v>694</v>
      </c>
      <c r="C1804" s="3" t="s">
        <v>4803</v>
      </c>
      <c r="D1804">
        <v>100000</v>
      </c>
      <c r="E1804">
        <v>35338</v>
      </c>
      <c r="F1804" t="s">
        <v>8221</v>
      </c>
      <c r="G1804" t="s">
        <v>8224</v>
      </c>
      <c r="H1804" t="s">
        <v>8246</v>
      </c>
      <c r="I1804">
        <v>1430421827</v>
      </c>
      <c r="J1804" s="11">
        <f>(((I1804/60)/60)/24)+DATE(1970,1,1)+(-8/24)</f>
        <v>42124.474849537037</v>
      </c>
      <c r="K1804">
        <v>1427829827</v>
      </c>
      <c r="L1804" s="11">
        <f>(((K1804/60)/60)/24)+DATE(1970,1,1)+(-8/24)</f>
        <v>42094.474849537037</v>
      </c>
      <c r="M1804" t="b">
        <v>0</v>
      </c>
      <c r="N1804">
        <v>296</v>
      </c>
      <c r="O1804" t="b">
        <v>0</v>
      </c>
      <c r="P1804" t="s">
        <v>8273</v>
      </c>
      <c r="Q1804" s="6">
        <f>E1804/D1804</f>
        <v>0.35338000000000003</v>
      </c>
      <c r="R1804" s="7">
        <f>IFERROR(E1804/N1804,"N/A")</f>
        <v>119.38513513513513</v>
      </c>
      <c r="S1804" t="str">
        <f>LEFT(P1804,SEARCH("/",P1804,1)-1)</f>
        <v>technology</v>
      </c>
      <c r="T1804" t="str">
        <f>RIGHT(P1804,(LEN(P1804)-SEARCH("/",P1804)))</f>
        <v>wearables</v>
      </c>
      <c r="Y1804">
        <f t="shared" si="60"/>
        <v>11</v>
      </c>
      <c r="Z1804">
        <f t="shared" si="61"/>
        <v>20</v>
      </c>
    </row>
    <row r="1805" spans="1:26" ht="57.6" x14ac:dyDescent="0.3">
      <c r="A1805">
        <v>983</v>
      </c>
      <c r="B1805" s="3" t="s">
        <v>984</v>
      </c>
      <c r="C1805" s="3" t="s">
        <v>5093</v>
      </c>
      <c r="D1805">
        <v>104219</v>
      </c>
      <c r="E1805">
        <v>30751</v>
      </c>
      <c r="F1805" t="s">
        <v>8221</v>
      </c>
      <c r="G1805" t="s">
        <v>8227</v>
      </c>
      <c r="H1805" t="s">
        <v>8249</v>
      </c>
      <c r="I1805">
        <v>1471985640</v>
      </c>
      <c r="J1805" s="11">
        <f>(((I1805/60)/60)/24)+DATE(1970,1,1)+(-8/24)</f>
        <v>42605.537499999999</v>
      </c>
      <c r="K1805">
        <v>1469289685</v>
      </c>
      <c r="L1805" s="11">
        <f>(((K1805/60)/60)/24)+DATE(1970,1,1)+(-8/24)</f>
        <v>42574.334317129629</v>
      </c>
      <c r="M1805" t="b">
        <v>0</v>
      </c>
      <c r="N1805">
        <v>179</v>
      </c>
      <c r="O1805" t="b">
        <v>0</v>
      </c>
      <c r="P1805" t="s">
        <v>8273</v>
      </c>
      <c r="Q1805" s="6">
        <f>E1805/D1805</f>
        <v>0.2950613611721471</v>
      </c>
      <c r="R1805" s="7">
        <f>IFERROR(E1805/N1805,"N/A")</f>
        <v>171.79329608938548</v>
      </c>
      <c r="S1805" t="str">
        <f>LEFT(P1805,SEARCH("/",P1805,1)-1)</f>
        <v>technology</v>
      </c>
      <c r="T1805" t="str">
        <f>RIGHT(P1805,(LEN(P1805)-SEARCH("/",P1805)))</f>
        <v>wearables</v>
      </c>
      <c r="Y1805">
        <f t="shared" si="60"/>
        <v>11</v>
      </c>
      <c r="Z1805">
        <f t="shared" si="61"/>
        <v>20</v>
      </c>
    </row>
    <row r="1806" spans="1:26" ht="43.2" x14ac:dyDescent="0.3">
      <c r="A1806">
        <v>3113</v>
      </c>
      <c r="B1806" s="3" t="s">
        <v>3113</v>
      </c>
      <c r="C1806" s="3" t="s">
        <v>7223</v>
      </c>
      <c r="D1806">
        <v>109225</v>
      </c>
      <c r="E1806">
        <v>4635</v>
      </c>
      <c r="F1806" t="s">
        <v>8221</v>
      </c>
      <c r="G1806" t="s">
        <v>8224</v>
      </c>
      <c r="H1806" t="s">
        <v>8246</v>
      </c>
      <c r="I1806">
        <v>1429291982</v>
      </c>
      <c r="J1806" s="11">
        <f>(((I1806/60)/60)/24)+DATE(1970,1,1)+(-8/24)</f>
        <v>42111.397939814815</v>
      </c>
      <c r="K1806">
        <v>1426699982</v>
      </c>
      <c r="L1806" s="11">
        <f>(((K1806/60)/60)/24)+DATE(1970,1,1)+(-8/24)</f>
        <v>42081.397939814815</v>
      </c>
      <c r="M1806" t="b">
        <v>0</v>
      </c>
      <c r="N1806">
        <v>37</v>
      </c>
      <c r="O1806" t="b">
        <v>0</v>
      </c>
      <c r="P1806" t="s">
        <v>8303</v>
      </c>
      <c r="Q1806" s="6">
        <f>E1806/D1806</f>
        <v>4.2435339894712751E-2</v>
      </c>
      <c r="R1806" s="7">
        <f>IFERROR(E1806/N1806,"N/A")</f>
        <v>125.27027027027027</v>
      </c>
      <c r="S1806" t="str">
        <f>LEFT(P1806,SEARCH("/",P1806,1)-1)</f>
        <v>theater</v>
      </c>
      <c r="T1806" t="str">
        <f>RIGHT(P1806,(LEN(P1806)-SEARCH("/",P1806)))</f>
        <v>spaces</v>
      </c>
      <c r="Y1806">
        <f t="shared" si="60"/>
        <v>8</v>
      </c>
      <c r="Z1806">
        <f t="shared" si="61"/>
        <v>14</v>
      </c>
    </row>
    <row r="1807" spans="1:26" ht="57.6" x14ac:dyDescent="0.3">
      <c r="A1807">
        <v>435</v>
      </c>
      <c r="B1807" s="3" t="s">
        <v>436</v>
      </c>
      <c r="C1807" s="3" t="s">
        <v>4545</v>
      </c>
      <c r="D1807">
        <v>110000</v>
      </c>
      <c r="E1807">
        <v>3</v>
      </c>
      <c r="F1807" t="s">
        <v>8221</v>
      </c>
      <c r="G1807" t="s">
        <v>8224</v>
      </c>
      <c r="H1807" t="s">
        <v>8246</v>
      </c>
      <c r="I1807">
        <v>1379094980</v>
      </c>
      <c r="J1807" s="11">
        <f>(((I1807/60)/60)/24)+DATE(1970,1,1)+(-8/24)</f>
        <v>41530.414120370369</v>
      </c>
      <c r="K1807">
        <v>1376502980</v>
      </c>
      <c r="L1807" s="11">
        <f>(((K1807/60)/60)/24)+DATE(1970,1,1)+(-8/24)</f>
        <v>41500.414120370369</v>
      </c>
      <c r="M1807" t="b">
        <v>0</v>
      </c>
      <c r="N1807">
        <v>3</v>
      </c>
      <c r="O1807" t="b">
        <v>0</v>
      </c>
      <c r="P1807" t="s">
        <v>8270</v>
      </c>
      <c r="Q1807" s="6">
        <f>E1807/D1807</f>
        <v>2.7272727272727273E-5</v>
      </c>
      <c r="R1807" s="7">
        <f>IFERROR(E1807/N1807,"N/A")</f>
        <v>1</v>
      </c>
      <c r="S1807" t="str">
        <f>LEFT(P1807,SEARCH("/",P1807,1)-1)</f>
        <v>film &amp; video</v>
      </c>
      <c r="T1807" t="str">
        <f>RIGHT(P1807,(LEN(P1807)-SEARCH("/",P1807)))</f>
        <v>animation</v>
      </c>
      <c r="Y1807">
        <f t="shared" si="60"/>
        <v>13</v>
      </c>
      <c r="Z1807">
        <f t="shared" si="61"/>
        <v>22</v>
      </c>
    </row>
    <row r="1808" spans="1:26" ht="57.6" x14ac:dyDescent="0.3">
      <c r="A1808">
        <v>1865</v>
      </c>
      <c r="B1808" s="3" t="s">
        <v>1866</v>
      </c>
      <c r="C1808" s="3" t="s">
        <v>5975</v>
      </c>
      <c r="D1808">
        <v>110000</v>
      </c>
      <c r="E1808">
        <v>4</v>
      </c>
      <c r="F1808" t="s">
        <v>8221</v>
      </c>
      <c r="G1808" t="s">
        <v>8225</v>
      </c>
      <c r="H1808" t="s">
        <v>8247</v>
      </c>
      <c r="I1808">
        <v>1478425747</v>
      </c>
      <c r="J1808" s="11">
        <f>(((I1808/60)/60)/24)+DATE(1970,1,1)+(-8/24)</f>
        <v>42680.075775462967</v>
      </c>
      <c r="K1808">
        <v>1475398147</v>
      </c>
      <c r="L1808" s="11">
        <f>(((K1808/60)/60)/24)+DATE(1970,1,1)+(-8/24)</f>
        <v>42645.034108796295</v>
      </c>
      <c r="M1808" t="b">
        <v>0</v>
      </c>
      <c r="N1808">
        <v>2</v>
      </c>
      <c r="O1808" t="b">
        <v>0</v>
      </c>
      <c r="P1808" t="s">
        <v>8283</v>
      </c>
      <c r="Q1808" s="6">
        <f>E1808/D1808</f>
        <v>3.6363636363636364E-5</v>
      </c>
      <c r="R1808" s="7">
        <f>IFERROR(E1808/N1808,"N/A")</f>
        <v>2</v>
      </c>
      <c r="S1808" t="str">
        <f>LEFT(P1808,SEARCH("/",P1808,1)-1)</f>
        <v>games</v>
      </c>
      <c r="T1808" t="str">
        <f>RIGHT(P1808,(LEN(P1808)-SEARCH("/",P1808)))</f>
        <v>mobile games</v>
      </c>
      <c r="Y1808">
        <f t="shared" si="60"/>
        <v>6</v>
      </c>
      <c r="Z1808">
        <f t="shared" si="61"/>
        <v>18</v>
      </c>
    </row>
    <row r="1809" spans="1:26" ht="28.8" x14ac:dyDescent="0.3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 s="11">
        <f>(((I1809/60)/60)/24)+DATE(1970,1,1)+(-8/24)</f>
        <v>42468.43844907407</v>
      </c>
      <c r="K1809">
        <v>1457551882</v>
      </c>
      <c r="L1809" s="11">
        <f>(((K1809/60)/60)/24)+DATE(1970,1,1)+(-8/24)</f>
        <v>42438.480115740742</v>
      </c>
      <c r="M1809" t="b">
        <v>0</v>
      </c>
      <c r="N1809">
        <v>52</v>
      </c>
      <c r="O1809" t="b">
        <v>0</v>
      </c>
      <c r="P1809" t="s">
        <v>8290</v>
      </c>
      <c r="Q1809" s="6">
        <f>E1809/D1809</f>
        <v>0.41399999999999998</v>
      </c>
      <c r="R1809" s="7">
        <f>IFERROR(E1809/N1809,"N/A")</f>
        <v>47.769230769230766</v>
      </c>
      <c r="S1809" t="str">
        <f>LEFT(P1809,SEARCH("/",P1809,1)-1)</f>
        <v>publishing</v>
      </c>
      <c r="T1809" t="str">
        <f>RIGHT(P1809,(LEN(P1809)-SEARCH("/",P1809)))</f>
        <v>art books</v>
      </c>
      <c r="Y1809">
        <f t="shared" si="60"/>
        <v>11</v>
      </c>
      <c r="Z1809">
        <f t="shared" si="61"/>
        <v>20</v>
      </c>
    </row>
    <row r="1810" spans="1:26" ht="43.2" x14ac:dyDescent="0.3">
      <c r="A1810">
        <v>167</v>
      </c>
      <c r="B1810" s="3" t="s">
        <v>169</v>
      </c>
      <c r="C1810" s="3" t="s">
        <v>4277</v>
      </c>
      <c r="D1810">
        <v>110000</v>
      </c>
      <c r="E1810">
        <v>11</v>
      </c>
      <c r="F1810" t="s">
        <v>8221</v>
      </c>
      <c r="G1810" t="s">
        <v>8224</v>
      </c>
      <c r="H1810" t="s">
        <v>8246</v>
      </c>
      <c r="I1810">
        <v>1438726535</v>
      </c>
      <c r="J1810" s="11">
        <f>(((I1810/60)/60)/24)+DATE(1970,1,1)+(-8/24)</f>
        <v>42220.594155092585</v>
      </c>
      <c r="K1810">
        <v>1433542535</v>
      </c>
      <c r="L1810" s="11">
        <f>(((K1810/60)/60)/24)+DATE(1970,1,1)+(-8/24)</f>
        <v>42160.594155092585</v>
      </c>
      <c r="M1810" t="b">
        <v>0</v>
      </c>
      <c r="N1810">
        <v>2</v>
      </c>
      <c r="O1810" t="b">
        <v>0</v>
      </c>
      <c r="P1810" t="s">
        <v>8268</v>
      </c>
      <c r="Q1810" s="6">
        <f>E1810/D1810</f>
        <v>1E-4</v>
      </c>
      <c r="R1810" s="7">
        <f>IFERROR(E1810/N1810,"N/A")</f>
        <v>5.5</v>
      </c>
      <c r="S1810" t="str">
        <f>LEFT(P1810,SEARCH("/",P1810,1)-1)</f>
        <v>film &amp; video</v>
      </c>
      <c r="T1810" t="str">
        <f>RIGHT(P1810,(LEN(P1810)-SEARCH("/",P1810)))</f>
        <v>drama</v>
      </c>
      <c r="Y1810">
        <f t="shared" si="60"/>
        <v>13</v>
      </c>
      <c r="Z1810">
        <f t="shared" si="61"/>
        <v>18</v>
      </c>
    </row>
    <row r="1811" spans="1:26" ht="43.2" x14ac:dyDescent="0.3">
      <c r="A1811">
        <v>4092</v>
      </c>
      <c r="B1811" s="3" t="s">
        <v>4088</v>
      </c>
      <c r="C1811" s="3" t="s">
        <v>8195</v>
      </c>
      <c r="D1811">
        <v>110000</v>
      </c>
      <c r="E1811">
        <v>20</v>
      </c>
      <c r="F1811" t="s">
        <v>8221</v>
      </c>
      <c r="G1811" t="s">
        <v>8224</v>
      </c>
      <c r="H1811" t="s">
        <v>8246</v>
      </c>
      <c r="I1811">
        <v>1428205247</v>
      </c>
      <c r="J1811" s="11">
        <f>(((I1811/60)/60)/24)+DATE(1970,1,1)+(-8/24)</f>
        <v>42098.81998842593</v>
      </c>
      <c r="K1811">
        <v>1423024847</v>
      </c>
      <c r="L1811" s="11">
        <f>(((K1811/60)/60)/24)+DATE(1970,1,1)+(-8/24)</f>
        <v>42038.861655092587</v>
      </c>
      <c r="M1811" t="b">
        <v>0</v>
      </c>
      <c r="N1811">
        <v>1</v>
      </c>
      <c r="O1811" t="b">
        <v>0</v>
      </c>
      <c r="P1811" t="s">
        <v>8271</v>
      </c>
      <c r="Q1811" s="6">
        <f>E1811/D1811</f>
        <v>1.8181818181818181E-4</v>
      </c>
      <c r="R1811" s="7">
        <f>IFERROR(E1811/N1811,"N/A")</f>
        <v>20</v>
      </c>
      <c r="S1811" t="str">
        <f>LEFT(P1811,SEARCH("/",P1811,1)-1)</f>
        <v>theater</v>
      </c>
      <c r="T1811" t="str">
        <f>RIGHT(P1811,(LEN(P1811)-SEARCH("/",P1811)))</f>
        <v>plays</v>
      </c>
      <c r="Y1811">
        <f t="shared" si="60"/>
        <v>8</v>
      </c>
      <c r="Z1811">
        <f t="shared" si="61"/>
        <v>13</v>
      </c>
    </row>
    <row r="1812" spans="1:26" ht="57.6" x14ac:dyDescent="0.3">
      <c r="A1812">
        <v>2502</v>
      </c>
      <c r="B1812" s="3" t="s">
        <v>2502</v>
      </c>
      <c r="C1812" s="3" t="s">
        <v>6612</v>
      </c>
      <c r="D1812">
        <v>110000</v>
      </c>
      <c r="E1812">
        <v>86</v>
      </c>
      <c r="F1812" t="s">
        <v>8221</v>
      </c>
      <c r="G1812" t="s">
        <v>8224</v>
      </c>
      <c r="H1812" t="s">
        <v>8246</v>
      </c>
      <c r="I1812">
        <v>1411328918</v>
      </c>
      <c r="J1812" s="11">
        <f>(((I1812/60)/60)/24)+DATE(1970,1,1)+(-8/24)</f>
        <v>41903.492106481477</v>
      </c>
      <c r="K1812">
        <v>1407440918</v>
      </c>
      <c r="L1812" s="11">
        <f>(((K1812/60)/60)/24)+DATE(1970,1,1)+(-8/24)</f>
        <v>41858.492106481477</v>
      </c>
      <c r="M1812" t="b">
        <v>0</v>
      </c>
      <c r="N1812">
        <v>5</v>
      </c>
      <c r="O1812" t="b">
        <v>0</v>
      </c>
      <c r="P1812" t="s">
        <v>8299</v>
      </c>
      <c r="Q1812" s="6">
        <f>E1812/D1812</f>
        <v>7.8181818181818181E-4</v>
      </c>
      <c r="R1812" s="7">
        <f>IFERROR(E1812/N1812,"N/A")</f>
        <v>17.2</v>
      </c>
      <c r="S1812" t="str">
        <f>LEFT(P1812,SEARCH("/",P1812,1)-1)</f>
        <v>food</v>
      </c>
      <c r="T1812" t="str">
        <f>RIGHT(P1812,(LEN(P1812)-SEARCH("/",P1812)))</f>
        <v>restaurants</v>
      </c>
      <c r="Y1812">
        <f t="shared" si="60"/>
        <v>5</v>
      </c>
      <c r="Z1812">
        <f t="shared" si="61"/>
        <v>16</v>
      </c>
    </row>
    <row r="1813" spans="1:26" ht="43.2" x14ac:dyDescent="0.3">
      <c r="A1813">
        <v>964</v>
      </c>
      <c r="B1813" s="3" t="s">
        <v>965</v>
      </c>
      <c r="C1813" s="3" t="s">
        <v>5074</v>
      </c>
      <c r="D1813">
        <v>110000</v>
      </c>
      <c r="E1813">
        <v>879</v>
      </c>
      <c r="F1813" t="s">
        <v>8221</v>
      </c>
      <c r="G1813" t="s">
        <v>8229</v>
      </c>
      <c r="H1813" t="s">
        <v>8251</v>
      </c>
      <c r="I1813">
        <v>1441119919</v>
      </c>
      <c r="J1813" s="11">
        <f>(((I1813/60)/60)/24)+DATE(1970,1,1)+(-8/24)</f>
        <v>42248.295358796291</v>
      </c>
      <c r="K1813">
        <v>1437663919</v>
      </c>
      <c r="L1813" s="11">
        <f>(((K1813/60)/60)/24)+DATE(1970,1,1)+(-8/24)</f>
        <v>42208.295358796291</v>
      </c>
      <c r="M1813" t="b">
        <v>0</v>
      </c>
      <c r="N1813">
        <v>29</v>
      </c>
      <c r="O1813" t="b">
        <v>0</v>
      </c>
      <c r="P1813" t="s">
        <v>8273</v>
      </c>
      <c r="Q1813" s="6">
        <f>E1813/D1813</f>
        <v>7.9909090909090902E-3</v>
      </c>
      <c r="R1813" s="7">
        <f>IFERROR(E1813/N1813,"N/A")</f>
        <v>30.310344827586206</v>
      </c>
      <c r="S1813" t="str">
        <f>LEFT(P1813,SEARCH("/",P1813,1)-1)</f>
        <v>technology</v>
      </c>
      <c r="T1813" t="str">
        <f>RIGHT(P1813,(LEN(P1813)-SEARCH("/",P1813)))</f>
        <v>wearables</v>
      </c>
      <c r="Y1813">
        <f t="shared" si="60"/>
        <v>11</v>
      </c>
      <c r="Z1813">
        <f t="shared" si="61"/>
        <v>20</v>
      </c>
    </row>
    <row r="1814" spans="1:26" ht="43.2" x14ac:dyDescent="0.3">
      <c r="A1814">
        <v>2436</v>
      </c>
      <c r="B1814" s="3" t="s">
        <v>2437</v>
      </c>
      <c r="C1814" s="3" t="s">
        <v>6546</v>
      </c>
      <c r="D1814">
        <v>117000</v>
      </c>
      <c r="E1814">
        <v>45</v>
      </c>
      <c r="F1814" t="s">
        <v>8221</v>
      </c>
      <c r="G1814" t="s">
        <v>8229</v>
      </c>
      <c r="H1814" t="s">
        <v>8251</v>
      </c>
      <c r="I1814">
        <v>1454078770</v>
      </c>
      <c r="J1814" s="11">
        <f>(((I1814/60)/60)/24)+DATE(1970,1,1)+(-8/24)</f>
        <v>42398.282060185178</v>
      </c>
      <c r="K1814">
        <v>1448894770</v>
      </c>
      <c r="L1814" s="11">
        <f>(((K1814/60)/60)/24)+DATE(1970,1,1)+(-8/24)</f>
        <v>42338.282060185178</v>
      </c>
      <c r="M1814" t="b">
        <v>0</v>
      </c>
      <c r="N1814">
        <v>2</v>
      </c>
      <c r="O1814" t="b">
        <v>0</v>
      </c>
      <c r="P1814" t="s">
        <v>8284</v>
      </c>
      <c r="Q1814" s="6">
        <f>E1814/D1814</f>
        <v>3.8461538461538462E-4</v>
      </c>
      <c r="R1814" s="7">
        <f>IFERROR(E1814/N1814,"N/A")</f>
        <v>22.5</v>
      </c>
      <c r="S1814" t="str">
        <f>LEFT(P1814,SEARCH("/",P1814,1)-1)</f>
        <v>food</v>
      </c>
      <c r="T1814" t="str">
        <f>RIGHT(P1814,(LEN(P1814)-SEARCH("/",P1814)))</f>
        <v>food trucks</v>
      </c>
      <c r="Y1814">
        <f t="shared" si="60"/>
        <v>5</v>
      </c>
      <c r="Z1814">
        <f t="shared" si="61"/>
        <v>16</v>
      </c>
    </row>
    <row r="1815" spans="1:26" ht="43.2" x14ac:dyDescent="0.3">
      <c r="A1815">
        <v>164</v>
      </c>
      <c r="B1815" s="3" t="s">
        <v>166</v>
      </c>
      <c r="C1815" s="3" t="s">
        <v>4274</v>
      </c>
      <c r="D1815">
        <v>120000</v>
      </c>
      <c r="E1815">
        <v>640</v>
      </c>
      <c r="F1815" t="s">
        <v>8221</v>
      </c>
      <c r="G1815" t="s">
        <v>8224</v>
      </c>
      <c r="H1815" t="s">
        <v>8246</v>
      </c>
      <c r="I1815">
        <v>1411150701</v>
      </c>
      <c r="J1815" s="11">
        <f>(((I1815/60)/60)/24)+DATE(1970,1,1)+(-8/24)</f>
        <v>41901.429409722223</v>
      </c>
      <c r="K1815">
        <v>1405966701</v>
      </c>
      <c r="L1815" s="11">
        <f>(((K1815/60)/60)/24)+DATE(1970,1,1)+(-8/24)</f>
        <v>41841.429409722223</v>
      </c>
      <c r="M1815" t="b">
        <v>0</v>
      </c>
      <c r="N1815">
        <v>7</v>
      </c>
      <c r="O1815" t="b">
        <v>0</v>
      </c>
      <c r="P1815" t="s">
        <v>8268</v>
      </c>
      <c r="Q1815" s="6">
        <f>E1815/D1815</f>
        <v>5.3333333333333332E-3</v>
      </c>
      <c r="R1815" s="7">
        <f>IFERROR(E1815/N1815,"N/A")</f>
        <v>91.428571428571431</v>
      </c>
      <c r="S1815" t="str">
        <f>LEFT(P1815,SEARCH("/",P1815,1)-1)</f>
        <v>film &amp; video</v>
      </c>
      <c r="T1815" t="str">
        <f>RIGHT(P1815,(LEN(P1815)-SEARCH("/",P1815)))</f>
        <v>drama</v>
      </c>
      <c r="Y1815">
        <f t="shared" si="60"/>
        <v>13</v>
      </c>
      <c r="Z1815">
        <f t="shared" si="61"/>
        <v>18</v>
      </c>
    </row>
    <row r="1816" spans="1:26" ht="28.8" x14ac:dyDescent="0.3">
      <c r="A1816">
        <v>578</v>
      </c>
      <c r="B1816" s="3" t="s">
        <v>579</v>
      </c>
      <c r="C1816" s="3" t="s">
        <v>4688</v>
      </c>
      <c r="D1816">
        <v>125000</v>
      </c>
      <c r="E1816">
        <v>14</v>
      </c>
      <c r="F1816" t="s">
        <v>8221</v>
      </c>
      <c r="G1816" t="s">
        <v>8225</v>
      </c>
      <c r="H1816" t="s">
        <v>8247</v>
      </c>
      <c r="I1816">
        <v>1441633993</v>
      </c>
      <c r="J1816" s="11">
        <f>(((I1816/60)/60)/24)+DATE(1970,1,1)+(-8/24)</f>
        <v>42254.245289351849</v>
      </c>
      <c r="K1816">
        <v>1439560393</v>
      </c>
      <c r="L1816" s="11">
        <f>(((K1816/60)/60)/24)+DATE(1970,1,1)+(-8/24)</f>
        <v>42230.245289351849</v>
      </c>
      <c r="M1816" t="b">
        <v>0</v>
      </c>
      <c r="N1816">
        <v>7</v>
      </c>
      <c r="O1816" t="b">
        <v>0</v>
      </c>
      <c r="P1816" t="s">
        <v>8272</v>
      </c>
      <c r="Q1816" s="6">
        <f>E1816/D1816</f>
        <v>1.12E-4</v>
      </c>
      <c r="R1816" s="7">
        <f>IFERROR(E1816/N1816,"N/A")</f>
        <v>2</v>
      </c>
      <c r="S1816" t="str">
        <f>LEFT(P1816,SEARCH("/",P1816,1)-1)</f>
        <v>technology</v>
      </c>
      <c r="T1816" t="str">
        <f>RIGHT(P1816,(LEN(P1816)-SEARCH("/",P1816)))</f>
        <v>web</v>
      </c>
      <c r="Y1816">
        <f t="shared" si="60"/>
        <v>11</v>
      </c>
      <c r="Z1816">
        <f t="shared" si="61"/>
        <v>14</v>
      </c>
    </row>
    <row r="1817" spans="1:26" ht="43.2" x14ac:dyDescent="0.3">
      <c r="A1817">
        <v>1173</v>
      </c>
      <c r="B1817" s="3" t="s">
        <v>1174</v>
      </c>
      <c r="C1817" s="3" t="s">
        <v>5283</v>
      </c>
      <c r="D1817">
        <v>125000</v>
      </c>
      <c r="E1817">
        <v>30</v>
      </c>
      <c r="F1817" t="s">
        <v>8221</v>
      </c>
      <c r="G1817" t="s">
        <v>8224</v>
      </c>
      <c r="H1817" t="s">
        <v>8246</v>
      </c>
      <c r="I1817">
        <v>1438576057</v>
      </c>
      <c r="J1817" s="11">
        <f>(((I1817/60)/60)/24)+DATE(1970,1,1)+(-8/24)</f>
        <v>42218.85251157407</v>
      </c>
      <c r="K1817">
        <v>1435552057</v>
      </c>
      <c r="L1817" s="11">
        <f>(((K1817/60)/60)/24)+DATE(1970,1,1)+(-8/24)</f>
        <v>42183.85251157407</v>
      </c>
      <c r="M1817" t="b">
        <v>0</v>
      </c>
      <c r="N1817">
        <v>1</v>
      </c>
      <c r="O1817" t="b">
        <v>0</v>
      </c>
      <c r="P1817" t="s">
        <v>8284</v>
      </c>
      <c r="Q1817" s="6">
        <f>E1817/D1817</f>
        <v>2.4000000000000001E-4</v>
      </c>
      <c r="R1817" s="7">
        <f>IFERROR(E1817/N1817,"N/A")</f>
        <v>30</v>
      </c>
      <c r="S1817" t="str">
        <f>LEFT(P1817,SEARCH("/",P1817,1)-1)</f>
        <v>food</v>
      </c>
      <c r="T1817" t="str">
        <f>RIGHT(P1817,(LEN(P1817)-SEARCH("/",P1817)))</f>
        <v>food trucks</v>
      </c>
      <c r="Y1817">
        <f t="shared" si="60"/>
        <v>5</v>
      </c>
      <c r="Z1817">
        <f t="shared" si="61"/>
        <v>16</v>
      </c>
    </row>
    <row r="1818" spans="1:26" ht="43.2" x14ac:dyDescent="0.3">
      <c r="A1818">
        <v>1445</v>
      </c>
      <c r="B1818" s="3" t="s">
        <v>1446</v>
      </c>
      <c r="C1818" s="3" t="s">
        <v>5555</v>
      </c>
      <c r="D1818">
        <v>130000</v>
      </c>
      <c r="E1818">
        <v>0</v>
      </c>
      <c r="F1818" t="s">
        <v>8221</v>
      </c>
      <c r="G1818" t="s">
        <v>8236</v>
      </c>
      <c r="H1818" t="s">
        <v>8249</v>
      </c>
      <c r="I1818">
        <v>1434286855</v>
      </c>
      <c r="J1818" s="11">
        <f>(((I1818/60)/60)/24)+DATE(1970,1,1)+(-8/24)</f>
        <v>42169.208969907406</v>
      </c>
      <c r="K1818">
        <v>1431694855</v>
      </c>
      <c r="L1818" s="11">
        <f>(((K1818/60)/60)/24)+DATE(1970,1,1)+(-8/24)</f>
        <v>42139.208969907406</v>
      </c>
      <c r="M1818" t="b">
        <v>0</v>
      </c>
      <c r="N1818">
        <v>0</v>
      </c>
      <c r="O1818" t="b">
        <v>0</v>
      </c>
      <c r="P1818" t="s">
        <v>8287</v>
      </c>
      <c r="Q1818" s="6">
        <f>E1818/D1818</f>
        <v>0</v>
      </c>
      <c r="R1818" s="7" t="str">
        <f>IFERROR(E1818/N1818,"N/A")</f>
        <v>N/A</v>
      </c>
      <c r="S1818" t="str">
        <f>LEFT(P1818,SEARCH("/",P1818,1)-1)</f>
        <v>publishing</v>
      </c>
      <c r="T1818" t="str">
        <f>RIGHT(P1818,(LEN(P1818)-SEARCH("/",P1818)))</f>
        <v>translations</v>
      </c>
      <c r="Y1818">
        <f t="shared" si="60"/>
        <v>11</v>
      </c>
      <c r="Z1818">
        <f t="shared" si="61"/>
        <v>23</v>
      </c>
    </row>
    <row r="1819" spans="1:26" ht="43.2" x14ac:dyDescent="0.3">
      <c r="A1819">
        <v>699</v>
      </c>
      <c r="B1819" s="3" t="s">
        <v>700</v>
      </c>
      <c r="C1819" s="3" t="s">
        <v>4809</v>
      </c>
      <c r="D1819">
        <v>130000</v>
      </c>
      <c r="E1819">
        <v>107148.74</v>
      </c>
      <c r="F1819" t="s">
        <v>8221</v>
      </c>
      <c r="G1819" t="s">
        <v>8224</v>
      </c>
      <c r="H1819" t="s">
        <v>8246</v>
      </c>
      <c r="I1819">
        <v>1385136000</v>
      </c>
      <c r="J1819" s="11">
        <f>(((I1819/60)/60)/24)+DATE(1970,1,1)+(-8/24)</f>
        <v>41600.333333333328</v>
      </c>
      <c r="K1819">
        <v>1381923548</v>
      </c>
      <c r="L1819" s="11">
        <f>(((K1819/60)/60)/24)+DATE(1970,1,1)+(-8/24)</f>
        <v>41563.152175925927</v>
      </c>
      <c r="M1819" t="b">
        <v>0</v>
      </c>
      <c r="N1819">
        <v>890</v>
      </c>
      <c r="O1819" t="b">
        <v>0</v>
      </c>
      <c r="P1819" t="s">
        <v>8273</v>
      </c>
      <c r="Q1819" s="6">
        <f>E1819/D1819</f>
        <v>0.824221076923077</v>
      </c>
      <c r="R1819" s="7">
        <f>IFERROR(E1819/N1819,"N/A")</f>
        <v>120.39184269662923</v>
      </c>
      <c r="S1819" t="str">
        <f>LEFT(P1819,SEARCH("/",P1819,1)-1)</f>
        <v>technology</v>
      </c>
      <c r="T1819" t="str">
        <f>RIGHT(P1819,(LEN(P1819)-SEARCH("/",P1819)))</f>
        <v>wearables</v>
      </c>
      <c r="Y1819">
        <f t="shared" si="60"/>
        <v>11</v>
      </c>
      <c r="Z1819">
        <f t="shared" si="61"/>
        <v>20</v>
      </c>
    </row>
    <row r="1820" spans="1:26" ht="57.6" x14ac:dyDescent="0.3">
      <c r="A1820">
        <v>1996</v>
      </c>
      <c r="B1820" s="3" t="s">
        <v>1997</v>
      </c>
      <c r="C1820" s="3" t="s">
        <v>6106</v>
      </c>
      <c r="D1820">
        <v>133800</v>
      </c>
      <c r="E1820">
        <v>0</v>
      </c>
      <c r="F1820" t="s">
        <v>8221</v>
      </c>
      <c r="G1820" t="s">
        <v>8224</v>
      </c>
      <c r="H1820" t="s">
        <v>8246</v>
      </c>
      <c r="I1820">
        <v>1405021211</v>
      </c>
      <c r="J1820" s="11">
        <f>(((I1820/60)/60)/24)+DATE(1970,1,1)+(-8/24)</f>
        <v>41830.486238425925</v>
      </c>
      <c r="K1820">
        <v>1402429211</v>
      </c>
      <c r="L1820" s="11">
        <f>(((K1820/60)/60)/24)+DATE(1970,1,1)+(-8/24)</f>
        <v>41800.486238425925</v>
      </c>
      <c r="M1820" t="b">
        <v>0</v>
      </c>
      <c r="N1820">
        <v>0</v>
      </c>
      <c r="O1820" t="b">
        <v>0</v>
      </c>
      <c r="P1820" t="s">
        <v>8296</v>
      </c>
      <c r="Q1820" s="6">
        <f>E1820/D1820</f>
        <v>0</v>
      </c>
      <c r="R1820" s="7" t="str">
        <f>IFERROR(E1820/N1820,"N/A")</f>
        <v>N/A</v>
      </c>
      <c r="S1820" t="str">
        <f>LEFT(P1820,SEARCH("/",P1820,1)-1)</f>
        <v>photography</v>
      </c>
      <c r="T1820" t="str">
        <f>RIGHT(P1820,(LEN(P1820)-SEARCH("/",P1820)))</f>
        <v>people</v>
      </c>
      <c r="Y1820">
        <f t="shared" si="60"/>
        <v>12</v>
      </c>
      <c r="Z1820">
        <f t="shared" si="61"/>
        <v>18</v>
      </c>
    </row>
    <row r="1821" spans="1:26" ht="43.2" x14ac:dyDescent="0.3">
      <c r="A1821">
        <v>2429</v>
      </c>
      <c r="B1821" s="3" t="s">
        <v>2430</v>
      </c>
      <c r="C1821" s="3" t="s">
        <v>6539</v>
      </c>
      <c r="D1821">
        <v>140000</v>
      </c>
      <c r="E1821">
        <v>2005</v>
      </c>
      <c r="F1821" t="s">
        <v>8221</v>
      </c>
      <c r="G1821" t="s">
        <v>8234</v>
      </c>
      <c r="H1821" t="s">
        <v>8254</v>
      </c>
      <c r="I1821">
        <v>1486313040</v>
      </c>
      <c r="J1821" s="11">
        <f>(((I1821/60)/60)/24)+DATE(1970,1,1)+(-8/24)</f>
        <v>42771.363888888889</v>
      </c>
      <c r="K1821">
        <v>1483131966</v>
      </c>
      <c r="L1821" s="11">
        <f>(((K1821/60)/60)/24)+DATE(1970,1,1)+(-8/24)</f>
        <v>42734.545902777776</v>
      </c>
      <c r="M1821" t="b">
        <v>0</v>
      </c>
      <c r="N1821">
        <v>4</v>
      </c>
      <c r="O1821" t="b">
        <v>0</v>
      </c>
      <c r="P1821" t="s">
        <v>8284</v>
      </c>
      <c r="Q1821" s="6">
        <f>E1821/D1821</f>
        <v>1.4321428571428572E-2</v>
      </c>
      <c r="R1821" s="7">
        <f>IFERROR(E1821/N1821,"N/A")</f>
        <v>501.25</v>
      </c>
      <c r="S1821" t="str">
        <f>LEFT(P1821,SEARCH("/",P1821,1)-1)</f>
        <v>food</v>
      </c>
      <c r="T1821" t="str">
        <f>RIGHT(P1821,(LEN(P1821)-SEARCH("/",P1821)))</f>
        <v>food trucks</v>
      </c>
      <c r="Y1821">
        <f t="shared" si="60"/>
        <v>5</v>
      </c>
      <c r="Z1821">
        <f t="shared" si="61"/>
        <v>16</v>
      </c>
    </row>
    <row r="1822" spans="1:26" ht="43.2" x14ac:dyDescent="0.3">
      <c r="A1822">
        <v>236</v>
      </c>
      <c r="B1822" s="3" t="s">
        <v>238</v>
      </c>
      <c r="C1822" s="3" t="s">
        <v>4346</v>
      </c>
      <c r="D1822">
        <v>150000</v>
      </c>
      <c r="E1822">
        <v>0</v>
      </c>
      <c r="F1822" t="s">
        <v>8221</v>
      </c>
      <c r="G1822" t="s">
        <v>8224</v>
      </c>
      <c r="H1822" t="s">
        <v>8246</v>
      </c>
      <c r="I1822">
        <v>1451952000</v>
      </c>
      <c r="J1822" s="11">
        <f>(((I1822/60)/60)/24)+DATE(1970,1,1)+(-8/24)</f>
        <v>42373.666666666664</v>
      </c>
      <c r="K1822">
        <v>1447380099</v>
      </c>
      <c r="L1822" s="11">
        <f>(((K1822/60)/60)/24)+DATE(1970,1,1)+(-8/24)</f>
        <v>42320.751145833325</v>
      </c>
      <c r="M1822" t="b">
        <v>0</v>
      </c>
      <c r="N1822">
        <v>0</v>
      </c>
      <c r="O1822" t="b">
        <v>0</v>
      </c>
      <c r="P1822" t="s">
        <v>8268</v>
      </c>
      <c r="Q1822" s="6">
        <f>E1822/D1822</f>
        <v>0</v>
      </c>
      <c r="R1822" s="7" t="str">
        <f>IFERROR(E1822/N1822,"N/A")</f>
        <v>N/A</v>
      </c>
      <c r="S1822" t="str">
        <f>LEFT(P1822,SEARCH("/",P1822,1)-1)</f>
        <v>film &amp; video</v>
      </c>
      <c r="T1822" t="str">
        <f>RIGHT(P1822,(LEN(P1822)-SEARCH("/",P1822)))</f>
        <v>drama</v>
      </c>
      <c r="Y1822">
        <f t="shared" si="60"/>
        <v>13</v>
      </c>
      <c r="Z1822">
        <f t="shared" si="61"/>
        <v>18</v>
      </c>
    </row>
    <row r="1823" spans="1:26" ht="43.2" x14ac:dyDescent="0.3">
      <c r="A1823">
        <v>2876</v>
      </c>
      <c r="B1823" s="3" t="s">
        <v>2876</v>
      </c>
      <c r="C1823" s="3" t="s">
        <v>6986</v>
      </c>
      <c r="D1823">
        <v>150000</v>
      </c>
      <c r="E1823">
        <v>0</v>
      </c>
      <c r="F1823" t="s">
        <v>8221</v>
      </c>
      <c r="G1823" t="s">
        <v>8224</v>
      </c>
      <c r="H1823" t="s">
        <v>8246</v>
      </c>
      <c r="I1823">
        <v>1437069079</v>
      </c>
      <c r="J1823" s="11">
        <f>(((I1823/60)/60)/24)+DATE(1970,1,1)+(-8/24)</f>
        <v>42201.410636574066</v>
      </c>
      <c r="K1823">
        <v>1434477079</v>
      </c>
      <c r="L1823" s="11">
        <f>(((K1823/60)/60)/24)+DATE(1970,1,1)+(-8/24)</f>
        <v>42171.410636574066</v>
      </c>
      <c r="M1823" t="b">
        <v>0</v>
      </c>
      <c r="N1823">
        <v>0</v>
      </c>
      <c r="O1823" t="b">
        <v>0</v>
      </c>
      <c r="P1823" t="s">
        <v>8271</v>
      </c>
      <c r="Q1823" s="6">
        <f>E1823/D1823</f>
        <v>0</v>
      </c>
      <c r="R1823" s="7" t="str">
        <f>IFERROR(E1823/N1823,"N/A")</f>
        <v>N/A</v>
      </c>
      <c r="S1823" t="str">
        <f>LEFT(P1823,SEARCH("/",P1823,1)-1)</f>
        <v>theater</v>
      </c>
      <c r="T1823" t="str">
        <f>RIGHT(P1823,(LEN(P1823)-SEARCH("/",P1823)))</f>
        <v>plays</v>
      </c>
      <c r="Y1823">
        <f t="shared" si="60"/>
        <v>8</v>
      </c>
      <c r="Z1823">
        <f t="shared" si="61"/>
        <v>13</v>
      </c>
    </row>
    <row r="1824" spans="1:26" ht="43.2" x14ac:dyDescent="0.3">
      <c r="A1824">
        <v>3636</v>
      </c>
      <c r="B1824" s="3" t="s">
        <v>3634</v>
      </c>
      <c r="C1824" s="3" t="s">
        <v>7746</v>
      </c>
      <c r="D1824">
        <v>150000</v>
      </c>
      <c r="E1824">
        <v>0</v>
      </c>
      <c r="F1824" t="s">
        <v>8221</v>
      </c>
      <c r="G1824" t="s">
        <v>8224</v>
      </c>
      <c r="H1824" t="s">
        <v>8246</v>
      </c>
      <c r="I1824">
        <v>1442248829</v>
      </c>
      <c r="J1824" s="11">
        <f>(((I1824/60)/60)/24)+DATE(1970,1,1)+(-8/24)</f>
        <v>42261.361446759263</v>
      </c>
      <c r="K1824">
        <v>1439224829</v>
      </c>
      <c r="L1824" s="11">
        <f>(((K1824/60)/60)/24)+DATE(1970,1,1)+(-8/24)</f>
        <v>42226.361446759263</v>
      </c>
      <c r="M1824" t="b">
        <v>0</v>
      </c>
      <c r="N1824">
        <v>0</v>
      </c>
      <c r="O1824" t="b">
        <v>0</v>
      </c>
      <c r="P1824" t="s">
        <v>8305</v>
      </c>
      <c r="Q1824" s="6">
        <f>E1824/D1824</f>
        <v>0</v>
      </c>
      <c r="R1824" s="7" t="str">
        <f>IFERROR(E1824/N1824,"N/A")</f>
        <v>N/A</v>
      </c>
      <c r="S1824" t="str">
        <f>LEFT(P1824,SEARCH("/",P1824,1)-1)</f>
        <v>theater</v>
      </c>
      <c r="T1824" t="str">
        <f>RIGHT(P1824,(LEN(P1824)-SEARCH("/",P1824)))</f>
        <v>musical</v>
      </c>
      <c r="Y1824">
        <f t="shared" si="60"/>
        <v>8</v>
      </c>
      <c r="Z1824">
        <f t="shared" si="61"/>
        <v>15</v>
      </c>
    </row>
    <row r="1825" spans="1:26" ht="57.6" x14ac:dyDescent="0.3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 s="11">
        <f>(((I1825/60)/60)/24)+DATE(1970,1,1)+(-8/24)</f>
        <v>42834.15965277778</v>
      </c>
      <c r="K1825">
        <v>1489150194</v>
      </c>
      <c r="L1825" s="11">
        <f>(((K1825/60)/60)/24)+DATE(1970,1,1)+(-8/24)</f>
        <v>42804.201319444437</v>
      </c>
      <c r="M1825" t="b">
        <v>0</v>
      </c>
      <c r="N1825">
        <v>7</v>
      </c>
      <c r="O1825" t="b">
        <v>0</v>
      </c>
      <c r="P1825" t="s">
        <v>8293</v>
      </c>
      <c r="Q1825" s="6">
        <f>E1825/D1825</f>
        <v>0.443</v>
      </c>
      <c r="R1825" s="7">
        <f>IFERROR(E1825/N1825,"N/A")</f>
        <v>253.14285714285714</v>
      </c>
      <c r="S1825" t="str">
        <f>LEFT(P1825,SEARCH("/",P1825,1)-1)</f>
        <v>music</v>
      </c>
      <c r="T1825" t="str">
        <f>RIGHT(P1825,(LEN(P1825)-SEARCH("/",P1825)))</f>
        <v>faith</v>
      </c>
      <c r="Y1825">
        <f t="shared" si="60"/>
        <v>6</v>
      </c>
      <c r="Z1825">
        <f t="shared" si="61"/>
        <v>11</v>
      </c>
    </row>
    <row r="1826" spans="1:26" ht="43.2" x14ac:dyDescent="0.3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 s="11">
        <f>(((I1826/60)/60)/24)+DATE(1970,1,1)+(-8/24)</f>
        <v>42718.291932870365</v>
      </c>
      <c r="K1826">
        <v>1478095223</v>
      </c>
      <c r="L1826" s="11">
        <f>(((K1826/60)/60)/24)+DATE(1970,1,1)+(-8/24)</f>
        <v>42676.2502662037</v>
      </c>
      <c r="M1826" t="b">
        <v>0</v>
      </c>
      <c r="N1826">
        <v>76</v>
      </c>
      <c r="O1826" t="b">
        <v>0</v>
      </c>
      <c r="P1826" t="s">
        <v>8273</v>
      </c>
      <c r="Q1826" s="6">
        <f>E1826/D1826</f>
        <v>0.44319999999999998</v>
      </c>
      <c r="R1826" s="7">
        <f>IFERROR(E1826/N1826,"N/A")</f>
        <v>174.94736842105263</v>
      </c>
      <c r="S1826" t="str">
        <f>LEFT(P1826,SEARCH("/",P1826,1)-1)</f>
        <v>technology</v>
      </c>
      <c r="T1826" t="str">
        <f>RIGHT(P1826,(LEN(P1826)-SEARCH("/",P1826)))</f>
        <v>wearables</v>
      </c>
      <c r="Y1826">
        <f t="shared" si="60"/>
        <v>11</v>
      </c>
      <c r="Z1826">
        <f t="shared" si="61"/>
        <v>20</v>
      </c>
    </row>
    <row r="1827" spans="1:26" ht="43.2" x14ac:dyDescent="0.3">
      <c r="A1827">
        <v>3805</v>
      </c>
      <c r="B1827" s="3" t="s">
        <v>3802</v>
      </c>
      <c r="C1827" s="3" t="s">
        <v>7915</v>
      </c>
      <c r="D1827">
        <v>150000</v>
      </c>
      <c r="E1827">
        <v>3</v>
      </c>
      <c r="F1827" t="s">
        <v>8221</v>
      </c>
      <c r="G1827" t="s">
        <v>8224</v>
      </c>
      <c r="H1827" t="s">
        <v>8246</v>
      </c>
      <c r="I1827">
        <v>1411852640</v>
      </c>
      <c r="J1827" s="11">
        <f>(((I1827/60)/60)/24)+DATE(1970,1,1)+(-8/24)</f>
        <v>41909.553703703699</v>
      </c>
      <c r="K1827">
        <v>1406668640</v>
      </c>
      <c r="L1827" s="11">
        <f>(((K1827/60)/60)/24)+DATE(1970,1,1)+(-8/24)</f>
        <v>41849.553703703699</v>
      </c>
      <c r="M1827" t="b">
        <v>0</v>
      </c>
      <c r="N1827">
        <v>2</v>
      </c>
      <c r="O1827" t="b">
        <v>0</v>
      </c>
      <c r="P1827" t="s">
        <v>8305</v>
      </c>
      <c r="Q1827" s="6">
        <f>E1827/D1827</f>
        <v>2.0000000000000002E-5</v>
      </c>
      <c r="R1827" s="7">
        <f>IFERROR(E1827/N1827,"N/A")</f>
        <v>1.5</v>
      </c>
      <c r="S1827" t="str">
        <f>LEFT(P1827,SEARCH("/",P1827,1)-1)</f>
        <v>theater</v>
      </c>
      <c r="T1827" t="str">
        <f>RIGHT(P1827,(LEN(P1827)-SEARCH("/",P1827)))</f>
        <v>musical</v>
      </c>
      <c r="Y1827">
        <f t="shared" si="60"/>
        <v>8</v>
      </c>
      <c r="Z1827">
        <f t="shared" si="61"/>
        <v>15</v>
      </c>
    </row>
    <row r="1828" spans="1:26" ht="43.2" x14ac:dyDescent="0.3">
      <c r="A1828">
        <v>2902</v>
      </c>
      <c r="B1828" s="3" t="s">
        <v>2902</v>
      </c>
      <c r="C1828" s="3" t="s">
        <v>7012</v>
      </c>
      <c r="D1828">
        <v>150000</v>
      </c>
      <c r="E1828">
        <v>25</v>
      </c>
      <c r="F1828" t="s">
        <v>8221</v>
      </c>
      <c r="G1828" t="s">
        <v>8224</v>
      </c>
      <c r="H1828" t="s">
        <v>8246</v>
      </c>
      <c r="I1828">
        <v>1440412396</v>
      </c>
      <c r="J1828" s="11">
        <f>(((I1828/60)/60)/24)+DATE(1970,1,1)+(-8/24)</f>
        <v>42240.106435185182</v>
      </c>
      <c r="K1828">
        <v>1437820396</v>
      </c>
      <c r="L1828" s="11">
        <f>(((K1828/60)/60)/24)+DATE(1970,1,1)+(-8/24)</f>
        <v>42210.106435185182</v>
      </c>
      <c r="M1828" t="b">
        <v>0</v>
      </c>
      <c r="N1828">
        <v>1</v>
      </c>
      <c r="O1828" t="b">
        <v>0</v>
      </c>
      <c r="P1828" t="s">
        <v>8271</v>
      </c>
      <c r="Q1828" s="6">
        <f>E1828/D1828</f>
        <v>1.6666666666666666E-4</v>
      </c>
      <c r="R1828" s="7">
        <f>IFERROR(E1828/N1828,"N/A")</f>
        <v>25</v>
      </c>
      <c r="S1828" t="str">
        <f>LEFT(P1828,SEARCH("/",P1828,1)-1)</f>
        <v>theater</v>
      </c>
      <c r="T1828" t="str">
        <f>RIGHT(P1828,(LEN(P1828)-SEARCH("/",P1828)))</f>
        <v>plays</v>
      </c>
      <c r="Y1828">
        <f t="shared" si="60"/>
        <v>8</v>
      </c>
      <c r="Z1828">
        <f t="shared" si="61"/>
        <v>13</v>
      </c>
    </row>
    <row r="1829" spans="1:26" ht="28.8" x14ac:dyDescent="0.3">
      <c r="A1829">
        <v>2519</v>
      </c>
      <c r="B1829" s="3" t="s">
        <v>2519</v>
      </c>
      <c r="C1829" s="3" t="s">
        <v>6629</v>
      </c>
      <c r="D1829">
        <v>150000</v>
      </c>
      <c r="E1829">
        <v>65</v>
      </c>
      <c r="F1829" t="s">
        <v>8221</v>
      </c>
      <c r="G1829" t="s">
        <v>8224</v>
      </c>
      <c r="H1829" t="s">
        <v>8246</v>
      </c>
      <c r="I1829">
        <v>1405741404</v>
      </c>
      <c r="J1829" s="11">
        <f>(((I1829/60)/60)/24)+DATE(1970,1,1)+(-8/24)</f>
        <v>41838.821805555555</v>
      </c>
      <c r="K1829">
        <v>1403149404</v>
      </c>
      <c r="L1829" s="11">
        <f>(((K1829/60)/60)/24)+DATE(1970,1,1)+(-8/24)</f>
        <v>41808.821805555555</v>
      </c>
      <c r="M1829" t="b">
        <v>0</v>
      </c>
      <c r="N1829">
        <v>4</v>
      </c>
      <c r="O1829" t="b">
        <v>0</v>
      </c>
      <c r="P1829" t="s">
        <v>8299</v>
      </c>
      <c r="Q1829" s="6">
        <f>E1829/D1829</f>
        <v>4.3333333333333331E-4</v>
      </c>
      <c r="R1829" s="7">
        <f>IFERROR(E1829/N1829,"N/A")</f>
        <v>16.25</v>
      </c>
      <c r="S1829" t="str">
        <f>LEFT(P1829,SEARCH("/",P1829,1)-1)</f>
        <v>food</v>
      </c>
      <c r="T1829" t="str">
        <f>RIGHT(P1829,(LEN(P1829)-SEARCH("/",P1829)))</f>
        <v>restaurants</v>
      </c>
      <c r="Y1829">
        <f t="shared" si="60"/>
        <v>5</v>
      </c>
      <c r="Z1829">
        <f t="shared" si="61"/>
        <v>16</v>
      </c>
    </row>
    <row r="1830" spans="1:26" ht="43.2" x14ac:dyDescent="0.3">
      <c r="A1830">
        <v>694</v>
      </c>
      <c r="B1830" s="3" t="s">
        <v>695</v>
      </c>
      <c r="C1830" s="3" t="s">
        <v>4804</v>
      </c>
      <c r="D1830">
        <v>150000</v>
      </c>
      <c r="E1830">
        <v>590</v>
      </c>
      <c r="F1830" t="s">
        <v>8221</v>
      </c>
      <c r="G1830" t="s">
        <v>8224</v>
      </c>
      <c r="H1830" t="s">
        <v>8246</v>
      </c>
      <c r="I1830">
        <v>1485964559</v>
      </c>
      <c r="J1830" s="11">
        <f>(((I1830/60)/60)/24)+DATE(1970,1,1)+(-8/24)</f>
        <v>42767.330543981479</v>
      </c>
      <c r="K1830">
        <v>1483372559</v>
      </c>
      <c r="L1830" s="11">
        <f>(((K1830/60)/60)/24)+DATE(1970,1,1)+(-8/24)</f>
        <v>42737.330543981479</v>
      </c>
      <c r="M1830" t="b">
        <v>0</v>
      </c>
      <c r="N1830">
        <v>7</v>
      </c>
      <c r="O1830" t="b">
        <v>0</v>
      </c>
      <c r="P1830" t="s">
        <v>8273</v>
      </c>
      <c r="Q1830" s="6">
        <f>E1830/D1830</f>
        <v>3.933333333333333E-3</v>
      </c>
      <c r="R1830" s="7">
        <f>IFERROR(E1830/N1830,"N/A")</f>
        <v>84.285714285714292</v>
      </c>
      <c r="S1830" t="str">
        <f>LEFT(P1830,SEARCH("/",P1830,1)-1)</f>
        <v>technology</v>
      </c>
      <c r="T1830" t="str">
        <f>RIGHT(P1830,(LEN(P1830)-SEARCH("/",P1830)))</f>
        <v>wearables</v>
      </c>
      <c r="Y1830">
        <f t="shared" si="60"/>
        <v>11</v>
      </c>
      <c r="Z1830">
        <f t="shared" si="61"/>
        <v>20</v>
      </c>
    </row>
    <row r="1831" spans="1:26" ht="43.2" x14ac:dyDescent="0.3">
      <c r="A1831">
        <v>557</v>
      </c>
      <c r="B1831" s="3" t="s">
        <v>558</v>
      </c>
      <c r="C1831" s="3" t="s">
        <v>4667</v>
      </c>
      <c r="D1831">
        <v>150000</v>
      </c>
      <c r="E1831">
        <v>1366</v>
      </c>
      <c r="F1831" t="s">
        <v>8221</v>
      </c>
      <c r="G1831" t="s">
        <v>8236</v>
      </c>
      <c r="H1831" t="s">
        <v>8249</v>
      </c>
      <c r="I1831">
        <v>1480721803</v>
      </c>
      <c r="J1831" s="11">
        <f>(((I1831/60)/60)/24)+DATE(1970,1,1)+(-8/24)</f>
        <v>42706.650497685179</v>
      </c>
      <c r="K1831">
        <v>1478126203</v>
      </c>
      <c r="L1831" s="11">
        <f>(((K1831/60)/60)/24)+DATE(1970,1,1)+(-8/24)</f>
        <v>42676.608831018515</v>
      </c>
      <c r="M1831" t="b">
        <v>0</v>
      </c>
      <c r="N1831">
        <v>20</v>
      </c>
      <c r="O1831" t="b">
        <v>0</v>
      </c>
      <c r="P1831" t="s">
        <v>8272</v>
      </c>
      <c r="Q1831" s="6">
        <f>E1831/D1831</f>
        <v>9.1066666666666674E-3</v>
      </c>
      <c r="R1831" s="7">
        <f>IFERROR(E1831/N1831,"N/A")</f>
        <v>68.3</v>
      </c>
      <c r="S1831" t="str">
        <f>LEFT(P1831,SEARCH("/",P1831,1)-1)</f>
        <v>technology</v>
      </c>
      <c r="T1831" t="str">
        <f>RIGHT(P1831,(LEN(P1831)-SEARCH("/",P1831)))</f>
        <v>web</v>
      </c>
      <c r="Y1831">
        <f t="shared" si="60"/>
        <v>11</v>
      </c>
      <c r="Z1831">
        <f t="shared" si="61"/>
        <v>14</v>
      </c>
    </row>
    <row r="1832" spans="1:26" ht="43.2" x14ac:dyDescent="0.3">
      <c r="A1832">
        <v>976</v>
      </c>
      <c r="B1832" s="3" t="s">
        <v>977</v>
      </c>
      <c r="C1832" s="3" t="s">
        <v>5086</v>
      </c>
      <c r="D1832">
        <v>150000</v>
      </c>
      <c r="E1832">
        <v>2889</v>
      </c>
      <c r="F1832" t="s">
        <v>8221</v>
      </c>
      <c r="G1832" t="s">
        <v>8226</v>
      </c>
      <c r="H1832" t="s">
        <v>8248</v>
      </c>
      <c r="I1832">
        <v>1439515497</v>
      </c>
      <c r="J1832" s="11">
        <f>(((I1832/60)/60)/24)+DATE(1970,1,1)+(-8/24)</f>
        <v>42229.725659722222</v>
      </c>
      <c r="K1832">
        <v>1435627497</v>
      </c>
      <c r="L1832" s="11">
        <f>(((K1832/60)/60)/24)+DATE(1970,1,1)+(-8/24)</f>
        <v>42184.725659722222</v>
      </c>
      <c r="M1832" t="b">
        <v>0</v>
      </c>
      <c r="N1832">
        <v>18</v>
      </c>
      <c r="O1832" t="b">
        <v>0</v>
      </c>
      <c r="P1832" t="s">
        <v>8273</v>
      </c>
      <c r="Q1832" s="6">
        <f>E1832/D1832</f>
        <v>1.9259999999999999E-2</v>
      </c>
      <c r="R1832" s="7">
        <f>IFERROR(E1832/N1832,"N/A")</f>
        <v>160.5</v>
      </c>
      <c r="S1832" t="str">
        <f>LEFT(P1832,SEARCH("/",P1832,1)-1)</f>
        <v>technology</v>
      </c>
      <c r="T1832" t="str">
        <f>RIGHT(P1832,(LEN(P1832)-SEARCH("/",P1832)))</f>
        <v>wearables</v>
      </c>
      <c r="Y1832">
        <f t="shared" si="60"/>
        <v>11</v>
      </c>
      <c r="Z1832">
        <f t="shared" si="61"/>
        <v>20</v>
      </c>
    </row>
    <row r="1833" spans="1:26" ht="43.2" x14ac:dyDescent="0.3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 s="11">
        <f>(((I1833/60)/60)/24)+DATE(1970,1,1)+(-8/24)</f>
        <v>42832.399699074071</v>
      </c>
      <c r="K1833">
        <v>1488911734</v>
      </c>
      <c r="L1833" s="11">
        <f>(((K1833/60)/60)/24)+DATE(1970,1,1)+(-8/24)</f>
        <v>42801.441365740735</v>
      </c>
      <c r="M1833" t="b">
        <v>0</v>
      </c>
      <c r="N1833">
        <v>46</v>
      </c>
      <c r="O1833" t="b">
        <v>0</v>
      </c>
      <c r="P1833" t="s">
        <v>8303</v>
      </c>
      <c r="Q1833" s="6">
        <f>E1833/D1833</f>
        <v>0.46176470588235297</v>
      </c>
      <c r="R1833" s="7">
        <f>IFERROR(E1833/N1833,"N/A")</f>
        <v>34.130434782608695</v>
      </c>
      <c r="S1833" t="str">
        <f>LEFT(P1833,SEARCH("/",P1833,1)-1)</f>
        <v>theater</v>
      </c>
      <c r="T1833" t="str">
        <f>RIGHT(P1833,(LEN(P1833)-SEARCH("/",P1833)))</f>
        <v>spaces</v>
      </c>
      <c r="Y1833">
        <f t="shared" si="60"/>
        <v>8</v>
      </c>
      <c r="Z1833">
        <f t="shared" si="61"/>
        <v>14</v>
      </c>
    </row>
    <row r="1834" spans="1:26" ht="43.2" x14ac:dyDescent="0.3">
      <c r="A1834">
        <v>1066</v>
      </c>
      <c r="B1834" s="3" t="s">
        <v>1067</v>
      </c>
      <c r="C1834" s="3" t="s">
        <v>5176</v>
      </c>
      <c r="D1834">
        <v>150000</v>
      </c>
      <c r="E1834">
        <v>5051</v>
      </c>
      <c r="F1834" t="s">
        <v>8221</v>
      </c>
      <c r="G1834" t="s">
        <v>8224</v>
      </c>
      <c r="H1834" t="s">
        <v>8246</v>
      </c>
      <c r="I1834">
        <v>1375657582</v>
      </c>
      <c r="J1834" s="11">
        <f>(((I1834/60)/60)/24)+DATE(1970,1,1)+(-8/24)</f>
        <v>41490.629421296297</v>
      </c>
      <c r="K1834">
        <v>1371769582</v>
      </c>
      <c r="L1834" s="11">
        <f>(((K1834/60)/60)/24)+DATE(1970,1,1)+(-8/24)</f>
        <v>41445.629421296297</v>
      </c>
      <c r="M1834" t="b">
        <v>0</v>
      </c>
      <c r="N1834">
        <v>148</v>
      </c>
      <c r="O1834" t="b">
        <v>0</v>
      </c>
      <c r="P1834" t="s">
        <v>8282</v>
      </c>
      <c r="Q1834" s="6">
        <f>E1834/D1834</f>
        <v>3.3673333333333333E-2</v>
      </c>
      <c r="R1834" s="7">
        <f>IFERROR(E1834/N1834,"N/A")</f>
        <v>34.128378378378379</v>
      </c>
      <c r="S1834" t="str">
        <f>LEFT(P1834,SEARCH("/",P1834,1)-1)</f>
        <v>games</v>
      </c>
      <c r="T1834" t="str">
        <f>RIGHT(P1834,(LEN(P1834)-SEARCH("/",P1834)))</f>
        <v>video games</v>
      </c>
      <c r="Y1834">
        <f t="shared" si="60"/>
        <v>6</v>
      </c>
      <c r="Z1834">
        <f t="shared" si="61"/>
        <v>17</v>
      </c>
    </row>
    <row r="1835" spans="1:26" ht="43.2" x14ac:dyDescent="0.3">
      <c r="A1835">
        <v>999</v>
      </c>
      <c r="B1835" s="3" t="s">
        <v>1000</v>
      </c>
      <c r="C1835" s="3" t="s">
        <v>5109</v>
      </c>
      <c r="D1835">
        <v>150000</v>
      </c>
      <c r="E1835">
        <v>11683</v>
      </c>
      <c r="F1835" t="s">
        <v>8221</v>
      </c>
      <c r="G1835" t="s">
        <v>8229</v>
      </c>
      <c r="H1835" t="s">
        <v>8251</v>
      </c>
      <c r="I1835">
        <v>1415865720</v>
      </c>
      <c r="J1835" s="11">
        <f>(((I1835/60)/60)/24)+DATE(1970,1,1)+(-8/24)</f>
        <v>41956.001388888886</v>
      </c>
      <c r="K1835">
        <v>1413270690</v>
      </c>
      <c r="L1835" s="11">
        <f>(((K1835/60)/60)/24)+DATE(1970,1,1)+(-8/24)</f>
        <v>41925.966319444444</v>
      </c>
      <c r="M1835" t="b">
        <v>0</v>
      </c>
      <c r="N1835">
        <v>40</v>
      </c>
      <c r="O1835" t="b">
        <v>0</v>
      </c>
      <c r="P1835" t="s">
        <v>8273</v>
      </c>
      <c r="Q1835" s="6">
        <f>E1835/D1835</f>
        <v>7.7886666666666673E-2</v>
      </c>
      <c r="R1835" s="7">
        <f>IFERROR(E1835/N1835,"N/A")</f>
        <v>292.07499999999999</v>
      </c>
      <c r="S1835" t="str">
        <f>LEFT(P1835,SEARCH("/",P1835,1)-1)</f>
        <v>technology</v>
      </c>
      <c r="T1835" t="str">
        <f>RIGHT(P1835,(LEN(P1835)-SEARCH("/",P1835)))</f>
        <v>wearables</v>
      </c>
      <c r="Y1835">
        <f t="shared" si="60"/>
        <v>11</v>
      </c>
      <c r="Z1835">
        <f t="shared" si="61"/>
        <v>20</v>
      </c>
    </row>
    <row r="1836" spans="1:26" ht="57.6" x14ac:dyDescent="0.3">
      <c r="A1836">
        <v>1874</v>
      </c>
      <c r="B1836" s="3" t="s">
        <v>1875</v>
      </c>
      <c r="C1836" s="3" t="s">
        <v>5984</v>
      </c>
      <c r="D1836">
        <v>160000</v>
      </c>
      <c r="E1836">
        <v>26</v>
      </c>
      <c r="F1836" t="s">
        <v>8221</v>
      </c>
      <c r="G1836" t="s">
        <v>8224</v>
      </c>
      <c r="H1836" t="s">
        <v>8246</v>
      </c>
      <c r="I1836">
        <v>1467155733</v>
      </c>
      <c r="J1836" s="11">
        <f>(((I1836/60)/60)/24)+DATE(1970,1,1)+(-8/24)</f>
        <v>42549.635798611103</v>
      </c>
      <c r="K1836">
        <v>1465427733</v>
      </c>
      <c r="L1836" s="11">
        <f>(((K1836/60)/60)/24)+DATE(1970,1,1)+(-8/24)</f>
        <v>42529.635798611103</v>
      </c>
      <c r="M1836" t="b">
        <v>0</v>
      </c>
      <c r="N1836">
        <v>2</v>
      </c>
      <c r="O1836" t="b">
        <v>0</v>
      </c>
      <c r="P1836" t="s">
        <v>8283</v>
      </c>
      <c r="Q1836" s="6">
        <f>E1836/D1836</f>
        <v>1.6249999999999999E-4</v>
      </c>
      <c r="R1836" s="7">
        <f>IFERROR(E1836/N1836,"N/A")</f>
        <v>13</v>
      </c>
      <c r="S1836" t="str">
        <f>LEFT(P1836,SEARCH("/",P1836,1)-1)</f>
        <v>games</v>
      </c>
      <c r="T1836" t="str">
        <f>RIGHT(P1836,(LEN(P1836)-SEARCH("/",P1836)))</f>
        <v>mobile games</v>
      </c>
      <c r="Y1836">
        <f t="shared" si="60"/>
        <v>6</v>
      </c>
      <c r="Z1836">
        <f t="shared" si="61"/>
        <v>18</v>
      </c>
    </row>
    <row r="1837" spans="1:26" ht="43.2" x14ac:dyDescent="0.3">
      <c r="A1837">
        <v>978</v>
      </c>
      <c r="B1837" s="3" t="s">
        <v>979</v>
      </c>
      <c r="C1837" s="3" t="s">
        <v>5088</v>
      </c>
      <c r="D1837">
        <v>172889</v>
      </c>
      <c r="E1837">
        <v>97273</v>
      </c>
      <c r="F1837" t="s">
        <v>8221</v>
      </c>
      <c r="G1837" t="s">
        <v>8235</v>
      </c>
      <c r="H1837" t="s">
        <v>8255</v>
      </c>
      <c r="I1837">
        <v>1456385101</v>
      </c>
      <c r="J1837" s="11">
        <f>(((I1837/60)/60)/24)+DATE(1970,1,1)+(-8/24)</f>
        <v>42424.975706018515</v>
      </c>
      <c r="K1837">
        <v>1453793101</v>
      </c>
      <c r="L1837" s="11">
        <f>(((K1837/60)/60)/24)+DATE(1970,1,1)+(-8/24)</f>
        <v>42394.975706018515</v>
      </c>
      <c r="M1837" t="b">
        <v>0</v>
      </c>
      <c r="N1837">
        <v>123</v>
      </c>
      <c r="O1837" t="b">
        <v>0</v>
      </c>
      <c r="P1837" t="s">
        <v>8273</v>
      </c>
      <c r="Q1837" s="6">
        <f>E1837/D1837</f>
        <v>0.5626326718299024</v>
      </c>
      <c r="R1837" s="7">
        <f>IFERROR(E1837/N1837,"N/A")</f>
        <v>790.83739837398377</v>
      </c>
      <c r="S1837" t="str">
        <f>LEFT(P1837,SEARCH("/",P1837,1)-1)</f>
        <v>technology</v>
      </c>
      <c r="T1837" t="str">
        <f>RIGHT(P1837,(LEN(P1837)-SEARCH("/",P1837)))</f>
        <v>wearables</v>
      </c>
      <c r="Y1837">
        <f t="shared" si="60"/>
        <v>11</v>
      </c>
      <c r="Z1837">
        <f t="shared" si="61"/>
        <v>20</v>
      </c>
    </row>
    <row r="1838" spans="1:26" ht="28.8" x14ac:dyDescent="0.3">
      <c r="A1838">
        <v>696</v>
      </c>
      <c r="B1838" s="3" t="s">
        <v>697</v>
      </c>
      <c r="C1838" s="3" t="s">
        <v>4806</v>
      </c>
      <c r="D1838">
        <v>175000</v>
      </c>
      <c r="E1838">
        <v>1</v>
      </c>
      <c r="F1838" t="s">
        <v>8221</v>
      </c>
      <c r="G1838" t="s">
        <v>8233</v>
      </c>
      <c r="H1838" t="s">
        <v>8249</v>
      </c>
      <c r="I1838">
        <v>1406326502</v>
      </c>
      <c r="J1838" s="11">
        <f>(((I1838/60)/60)/24)+DATE(1970,1,1)+(-8/24)</f>
        <v>41845.593773148146</v>
      </c>
      <c r="K1838">
        <v>1403734502</v>
      </c>
      <c r="L1838" s="11">
        <f>(((K1838/60)/60)/24)+DATE(1970,1,1)+(-8/24)</f>
        <v>41815.593773148146</v>
      </c>
      <c r="M1838" t="b">
        <v>0</v>
      </c>
      <c r="N1838">
        <v>1</v>
      </c>
      <c r="O1838" t="b">
        <v>0</v>
      </c>
      <c r="P1838" t="s">
        <v>8273</v>
      </c>
      <c r="Q1838" s="6">
        <f>E1838/D1838</f>
        <v>5.7142857142857145E-6</v>
      </c>
      <c r="R1838" s="7">
        <f>IFERROR(E1838/N1838,"N/A")</f>
        <v>1</v>
      </c>
      <c r="S1838" t="str">
        <f>LEFT(P1838,SEARCH("/",P1838,1)-1)</f>
        <v>technology</v>
      </c>
      <c r="T1838" t="str">
        <f>RIGHT(P1838,(LEN(P1838)-SEARCH("/",P1838)))</f>
        <v>wearables</v>
      </c>
      <c r="Y1838">
        <f t="shared" si="60"/>
        <v>11</v>
      </c>
      <c r="Z1838">
        <f t="shared" si="61"/>
        <v>20</v>
      </c>
    </row>
    <row r="1839" spans="1:26" ht="43.2" x14ac:dyDescent="0.3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 s="11">
        <f>(((I1839/60)/60)/24)+DATE(1970,1,1)+(-8/24)</f>
        <v>42039.640613425923</v>
      </c>
      <c r="K1839">
        <v>1420500149</v>
      </c>
      <c r="L1839" s="11">
        <f>(((K1839/60)/60)/24)+DATE(1970,1,1)+(-8/24)</f>
        <v>42009.640613425923</v>
      </c>
      <c r="M1839" t="b">
        <v>0</v>
      </c>
      <c r="N1839">
        <v>400</v>
      </c>
      <c r="O1839" t="b">
        <v>0</v>
      </c>
      <c r="P1839" t="s">
        <v>8273</v>
      </c>
      <c r="Q1839" s="6">
        <f>E1839/D1839</f>
        <v>0.47333333333333333</v>
      </c>
      <c r="R1839" s="7">
        <f>IFERROR(E1839/N1839,"N/A")</f>
        <v>53.25</v>
      </c>
      <c r="S1839" t="str">
        <f>LEFT(P1839,SEARCH("/",P1839,1)-1)</f>
        <v>technology</v>
      </c>
      <c r="T1839" t="str">
        <f>RIGHT(P1839,(LEN(P1839)-SEARCH("/",P1839)))</f>
        <v>wearables</v>
      </c>
      <c r="Y1839">
        <f t="shared" si="60"/>
        <v>11</v>
      </c>
      <c r="Z1839">
        <f t="shared" si="61"/>
        <v>20</v>
      </c>
    </row>
    <row r="1840" spans="1:26" ht="57.6" x14ac:dyDescent="0.3">
      <c r="A1840">
        <v>1176</v>
      </c>
      <c r="B1840" s="3" t="s">
        <v>1177</v>
      </c>
      <c r="C1840" s="3" t="s">
        <v>5286</v>
      </c>
      <c r="D1840">
        <v>175000</v>
      </c>
      <c r="E1840">
        <v>10</v>
      </c>
      <c r="F1840" t="s">
        <v>8221</v>
      </c>
      <c r="G1840" t="s">
        <v>8226</v>
      </c>
      <c r="H1840" t="s">
        <v>8248</v>
      </c>
      <c r="I1840">
        <v>1488805200</v>
      </c>
      <c r="J1840" s="11">
        <f>(((I1840/60)/60)/24)+DATE(1970,1,1)+(-8/24)</f>
        <v>42800.208333333336</v>
      </c>
      <c r="K1840">
        <v>1484094498</v>
      </c>
      <c r="L1840" s="11">
        <f>(((K1840/60)/60)/24)+DATE(1970,1,1)+(-8/24)</f>
        <v>42745.686319444438</v>
      </c>
      <c r="M1840" t="b">
        <v>0</v>
      </c>
      <c r="N1840">
        <v>1</v>
      </c>
      <c r="O1840" t="b">
        <v>0</v>
      </c>
      <c r="P1840" t="s">
        <v>8284</v>
      </c>
      <c r="Q1840" s="6">
        <f>E1840/D1840</f>
        <v>5.7142857142857142E-5</v>
      </c>
      <c r="R1840" s="7">
        <f>IFERROR(E1840/N1840,"N/A")</f>
        <v>10</v>
      </c>
      <c r="S1840" t="str">
        <f>LEFT(P1840,SEARCH("/",P1840,1)-1)</f>
        <v>food</v>
      </c>
      <c r="T1840" t="str">
        <f>RIGHT(P1840,(LEN(P1840)-SEARCH("/",P1840)))</f>
        <v>food trucks</v>
      </c>
      <c r="Y1840">
        <f t="shared" si="60"/>
        <v>5</v>
      </c>
      <c r="Z1840">
        <f t="shared" si="61"/>
        <v>16</v>
      </c>
    </row>
    <row r="1841" spans="1:26" ht="43.2" x14ac:dyDescent="0.3">
      <c r="A1841">
        <v>1982</v>
      </c>
      <c r="B1841" s="3" t="s">
        <v>1983</v>
      </c>
      <c r="C1841" s="3" t="s">
        <v>6092</v>
      </c>
      <c r="D1841">
        <v>180000</v>
      </c>
      <c r="E1841">
        <v>0</v>
      </c>
      <c r="F1841" t="s">
        <v>8221</v>
      </c>
      <c r="G1841" t="s">
        <v>8231</v>
      </c>
      <c r="H1841" t="s">
        <v>8252</v>
      </c>
      <c r="I1841">
        <v>1480863887</v>
      </c>
      <c r="J1841" s="11">
        <f>(((I1841/60)/60)/24)+DATE(1970,1,1)+(-8/24)</f>
        <v>42708.294988425921</v>
      </c>
      <c r="K1841">
        <v>1478268287</v>
      </c>
      <c r="L1841" s="11">
        <f>(((K1841/60)/60)/24)+DATE(1970,1,1)+(-8/24)</f>
        <v>42678.253321759257</v>
      </c>
      <c r="M1841" t="b">
        <v>0</v>
      </c>
      <c r="N1841">
        <v>0</v>
      </c>
      <c r="O1841" t="b">
        <v>0</v>
      </c>
      <c r="P1841" t="s">
        <v>8296</v>
      </c>
      <c r="Q1841" s="6">
        <f>E1841/D1841</f>
        <v>0</v>
      </c>
      <c r="R1841" s="7" t="str">
        <f>IFERROR(E1841/N1841,"N/A")</f>
        <v>N/A</v>
      </c>
      <c r="S1841" t="str">
        <f>LEFT(P1841,SEARCH("/",P1841,1)-1)</f>
        <v>photography</v>
      </c>
      <c r="T1841" t="str">
        <f>RIGHT(P1841,(LEN(P1841)-SEARCH("/",P1841)))</f>
        <v>people</v>
      </c>
      <c r="Y1841">
        <f t="shared" si="60"/>
        <v>12</v>
      </c>
      <c r="Z1841">
        <f t="shared" si="61"/>
        <v>18</v>
      </c>
    </row>
    <row r="1842" spans="1:26" ht="57.6" x14ac:dyDescent="0.3">
      <c r="A1842">
        <v>2513</v>
      </c>
      <c r="B1842" s="3" t="s">
        <v>2513</v>
      </c>
      <c r="C1842" s="3" t="s">
        <v>6623</v>
      </c>
      <c r="D1842">
        <v>180000</v>
      </c>
      <c r="E1842">
        <v>0</v>
      </c>
      <c r="F1842" t="s">
        <v>8221</v>
      </c>
      <c r="G1842" t="s">
        <v>8236</v>
      </c>
      <c r="H1842" t="s">
        <v>8249</v>
      </c>
      <c r="I1842">
        <v>1488067789</v>
      </c>
      <c r="J1842" s="11">
        <f>(((I1842/60)/60)/24)+DATE(1970,1,1)+(-8/24)</f>
        <v>42791.673483796294</v>
      </c>
      <c r="K1842">
        <v>1482883789</v>
      </c>
      <c r="L1842" s="11">
        <f>(((K1842/60)/60)/24)+DATE(1970,1,1)+(-8/24)</f>
        <v>42731.673483796294</v>
      </c>
      <c r="M1842" t="b">
        <v>0</v>
      </c>
      <c r="N1842">
        <v>0</v>
      </c>
      <c r="O1842" t="b">
        <v>0</v>
      </c>
      <c r="P1842" t="s">
        <v>8299</v>
      </c>
      <c r="Q1842" s="6">
        <f>E1842/D1842</f>
        <v>0</v>
      </c>
      <c r="R1842" s="7" t="str">
        <f>IFERROR(E1842/N1842,"N/A")</f>
        <v>N/A</v>
      </c>
      <c r="S1842" t="str">
        <f>LEFT(P1842,SEARCH("/",P1842,1)-1)</f>
        <v>food</v>
      </c>
      <c r="T1842" t="str">
        <f>RIGHT(P1842,(LEN(P1842)-SEARCH("/",P1842)))</f>
        <v>restaurants</v>
      </c>
      <c r="Y1842">
        <f t="shared" si="60"/>
        <v>5</v>
      </c>
      <c r="Z1842">
        <f t="shared" si="61"/>
        <v>16</v>
      </c>
    </row>
    <row r="1843" spans="1:26" ht="43.2" x14ac:dyDescent="0.3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 s="11">
        <f>(((I1843/60)/60)/24)+DATE(1970,1,1)+(-8/24)</f>
        <v>42820.665972222218</v>
      </c>
      <c r="K1843">
        <v>1487734667</v>
      </c>
      <c r="L1843" s="11">
        <f>(((K1843/60)/60)/24)+DATE(1970,1,1)+(-8/24)</f>
        <v>42787.81790509259</v>
      </c>
      <c r="M1843" t="b">
        <v>0</v>
      </c>
      <c r="N1843">
        <v>15</v>
      </c>
      <c r="O1843" t="b">
        <v>0</v>
      </c>
      <c r="P1843" t="s">
        <v>8293</v>
      </c>
      <c r="Q1843" s="6">
        <f>E1843/D1843</f>
        <v>0.47799999999999998</v>
      </c>
      <c r="R1843" s="7">
        <f>IFERROR(E1843/N1843,"N/A")</f>
        <v>159.33333333333334</v>
      </c>
      <c r="S1843" t="str">
        <f>LEFT(P1843,SEARCH("/",P1843,1)-1)</f>
        <v>music</v>
      </c>
      <c r="T1843" t="str">
        <f>RIGHT(P1843,(LEN(P1843)-SEARCH("/",P1843)))</f>
        <v>faith</v>
      </c>
      <c r="Y1843">
        <f t="shared" si="60"/>
        <v>6</v>
      </c>
      <c r="Z1843">
        <f t="shared" si="61"/>
        <v>11</v>
      </c>
    </row>
    <row r="1844" spans="1:26" ht="43.2" x14ac:dyDescent="0.3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 s="11">
        <f>(((I1844/60)/60)/24)+DATE(1970,1,1)+(-8/24)</f>
        <v>42814.42184027777</v>
      </c>
      <c r="K1844">
        <v>1489428447</v>
      </c>
      <c r="L1844" s="11">
        <f>(((K1844/60)/60)/24)+DATE(1970,1,1)+(-8/24)</f>
        <v>42807.42184027777</v>
      </c>
      <c r="M1844" t="b">
        <v>0</v>
      </c>
      <c r="N1844">
        <v>4</v>
      </c>
      <c r="O1844" t="b">
        <v>0</v>
      </c>
      <c r="P1844" t="s">
        <v>8298</v>
      </c>
      <c r="Q1844" s="6">
        <f>E1844/D1844</f>
        <v>0.48</v>
      </c>
      <c r="R1844" s="7">
        <f>IFERROR(E1844/N1844,"N/A")</f>
        <v>30</v>
      </c>
      <c r="S1844" t="str">
        <f>LEFT(P1844,SEARCH("/",P1844,1)-1)</f>
        <v>food</v>
      </c>
      <c r="T1844" t="str">
        <f>RIGHT(P1844,(LEN(P1844)-SEARCH("/",P1844)))</f>
        <v>small batch</v>
      </c>
      <c r="Y1844">
        <f t="shared" si="60"/>
        <v>5</v>
      </c>
      <c r="Z1844">
        <f t="shared" si="61"/>
        <v>16</v>
      </c>
    </row>
    <row r="1845" spans="1:26" ht="43.2" x14ac:dyDescent="0.3">
      <c r="A1845">
        <v>2909</v>
      </c>
      <c r="B1845" s="3" t="s">
        <v>2909</v>
      </c>
      <c r="C1845" s="3" t="s">
        <v>7019</v>
      </c>
      <c r="D1845">
        <v>180000</v>
      </c>
      <c r="E1845">
        <v>20</v>
      </c>
      <c r="F1845" t="s">
        <v>8221</v>
      </c>
      <c r="G1845" t="s">
        <v>8224</v>
      </c>
      <c r="H1845" t="s">
        <v>8246</v>
      </c>
      <c r="I1845">
        <v>1416944760</v>
      </c>
      <c r="J1845" s="11">
        <f>(((I1845/60)/60)/24)+DATE(1970,1,1)+(-8/24)</f>
        <v>41968.490277777775</v>
      </c>
      <c r="K1845">
        <v>1413527001</v>
      </c>
      <c r="L1845" s="11">
        <f>(((K1845/60)/60)/24)+DATE(1970,1,1)+(-8/24)</f>
        <v>41928.932881944442</v>
      </c>
      <c r="M1845" t="b">
        <v>0</v>
      </c>
      <c r="N1845">
        <v>1</v>
      </c>
      <c r="O1845" t="b">
        <v>0</v>
      </c>
      <c r="P1845" t="s">
        <v>8271</v>
      </c>
      <c r="Q1845" s="6">
        <f>E1845/D1845</f>
        <v>1.1111111111111112E-4</v>
      </c>
      <c r="R1845" s="7">
        <f>IFERROR(E1845/N1845,"N/A")</f>
        <v>20</v>
      </c>
      <c r="S1845" t="str">
        <f>LEFT(P1845,SEARCH("/",P1845,1)-1)</f>
        <v>theater</v>
      </c>
      <c r="T1845" t="str">
        <f>RIGHT(P1845,(LEN(P1845)-SEARCH("/",P1845)))</f>
        <v>plays</v>
      </c>
      <c r="Y1845">
        <f t="shared" si="60"/>
        <v>8</v>
      </c>
      <c r="Z1845">
        <f t="shared" si="61"/>
        <v>13</v>
      </c>
    </row>
    <row r="1846" spans="1:26" ht="43.2" x14ac:dyDescent="0.3">
      <c r="A1846">
        <v>1441</v>
      </c>
      <c r="B1846" s="3" t="s">
        <v>1442</v>
      </c>
      <c r="C1846" s="3" t="s">
        <v>5551</v>
      </c>
      <c r="D1846">
        <v>180000</v>
      </c>
      <c r="E1846">
        <v>2020</v>
      </c>
      <c r="F1846" t="s">
        <v>8221</v>
      </c>
      <c r="G1846" t="s">
        <v>8225</v>
      </c>
      <c r="H1846" t="s">
        <v>8247</v>
      </c>
      <c r="I1846">
        <v>1441995769</v>
      </c>
      <c r="J1846" s="11">
        <f>(((I1846/60)/60)/24)+DATE(1970,1,1)+(-8/24)</f>
        <v>42258.432511574072</v>
      </c>
      <c r="K1846">
        <v>1436811769</v>
      </c>
      <c r="L1846" s="11">
        <f>(((K1846/60)/60)/24)+DATE(1970,1,1)+(-8/24)</f>
        <v>42198.432511574072</v>
      </c>
      <c r="M1846" t="b">
        <v>0</v>
      </c>
      <c r="N1846">
        <v>3</v>
      </c>
      <c r="O1846" t="b">
        <v>0</v>
      </c>
      <c r="P1846" t="s">
        <v>8287</v>
      </c>
      <c r="Q1846" s="6">
        <f>E1846/D1846</f>
        <v>1.1222222222222222E-2</v>
      </c>
      <c r="R1846" s="7">
        <f>IFERROR(E1846/N1846,"N/A")</f>
        <v>673.33333333333337</v>
      </c>
      <c r="S1846" t="str">
        <f>LEFT(P1846,SEARCH("/",P1846,1)-1)</f>
        <v>publishing</v>
      </c>
      <c r="T1846" t="str">
        <f>RIGHT(P1846,(LEN(P1846)-SEARCH("/",P1846)))</f>
        <v>translations</v>
      </c>
      <c r="Y1846">
        <f t="shared" si="60"/>
        <v>11</v>
      </c>
      <c r="Z1846">
        <f t="shared" si="61"/>
        <v>23</v>
      </c>
    </row>
    <row r="1847" spans="1:26" ht="57.6" x14ac:dyDescent="0.3">
      <c r="A1847">
        <v>1448</v>
      </c>
      <c r="B1847" s="3" t="s">
        <v>1449</v>
      </c>
      <c r="C1847" s="3" t="s">
        <v>5558</v>
      </c>
      <c r="D1847">
        <v>200000</v>
      </c>
      <c r="E1847">
        <v>0</v>
      </c>
      <c r="F1847" t="s">
        <v>8221</v>
      </c>
      <c r="G1847" t="s">
        <v>8226</v>
      </c>
      <c r="H1847" t="s">
        <v>8248</v>
      </c>
      <c r="I1847">
        <v>1432272300</v>
      </c>
      <c r="J1847" s="11">
        <f>(((I1847/60)/60)/24)+DATE(1970,1,1)+(-8/24)</f>
        <v>42145.892361111109</v>
      </c>
      <c r="K1847">
        <v>1429655318</v>
      </c>
      <c r="L1847" s="11">
        <f>(((K1847/60)/60)/24)+DATE(1970,1,1)+(-8/24)</f>
        <v>42115.603217592587</v>
      </c>
      <c r="M1847" t="b">
        <v>0</v>
      </c>
      <c r="N1847">
        <v>0</v>
      </c>
      <c r="O1847" t="b">
        <v>0</v>
      </c>
      <c r="P1847" t="s">
        <v>8287</v>
      </c>
      <c r="Q1847" s="6">
        <f>E1847/D1847</f>
        <v>0</v>
      </c>
      <c r="R1847" s="7" t="str">
        <f>IFERROR(E1847/N1847,"N/A")</f>
        <v>N/A</v>
      </c>
      <c r="S1847" t="str">
        <f>LEFT(P1847,SEARCH("/",P1847,1)-1)</f>
        <v>publishing</v>
      </c>
      <c r="T1847" t="str">
        <f>RIGHT(P1847,(LEN(P1847)-SEARCH("/",P1847)))</f>
        <v>translations</v>
      </c>
      <c r="Y1847">
        <f t="shared" si="60"/>
        <v>11</v>
      </c>
      <c r="Z1847">
        <f t="shared" si="61"/>
        <v>23</v>
      </c>
    </row>
    <row r="1848" spans="1:26" ht="43.2" x14ac:dyDescent="0.3">
      <c r="A1848">
        <v>3951</v>
      </c>
      <c r="B1848" s="3" t="s">
        <v>3948</v>
      </c>
      <c r="C1848" s="3" t="s">
        <v>6961</v>
      </c>
      <c r="D1848">
        <v>200000</v>
      </c>
      <c r="E1848">
        <v>1</v>
      </c>
      <c r="F1848" t="s">
        <v>8221</v>
      </c>
      <c r="G1848" t="s">
        <v>8241</v>
      </c>
      <c r="H1848" t="s">
        <v>8249</v>
      </c>
      <c r="I1848">
        <v>1462301342</v>
      </c>
      <c r="J1848" s="11">
        <f>(((I1848/60)/60)/24)+DATE(1970,1,1)+(-8/24)</f>
        <v>42493.45071759259</v>
      </c>
      <c r="K1848">
        <v>1457120942</v>
      </c>
      <c r="L1848" s="11">
        <f>(((K1848/60)/60)/24)+DATE(1970,1,1)+(-8/24)</f>
        <v>42433.492384259262</v>
      </c>
      <c r="M1848" t="b">
        <v>0</v>
      </c>
      <c r="N1848">
        <v>1</v>
      </c>
      <c r="O1848" t="b">
        <v>0</v>
      </c>
      <c r="P1848" t="s">
        <v>8271</v>
      </c>
      <c r="Q1848" s="6">
        <f>E1848/D1848</f>
        <v>5.0000000000000004E-6</v>
      </c>
      <c r="R1848" s="7">
        <f>IFERROR(E1848/N1848,"N/A")</f>
        <v>1</v>
      </c>
      <c r="S1848" t="str">
        <f>LEFT(P1848,SEARCH("/",P1848,1)-1)</f>
        <v>theater</v>
      </c>
      <c r="T1848" t="str">
        <f>RIGHT(P1848,(LEN(P1848)-SEARCH("/",P1848)))</f>
        <v>plays</v>
      </c>
      <c r="Y1848">
        <f t="shared" si="60"/>
        <v>8</v>
      </c>
      <c r="Z1848">
        <f t="shared" si="61"/>
        <v>13</v>
      </c>
    </row>
    <row r="1849" spans="1:26" ht="43.2" x14ac:dyDescent="0.3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 s="11">
        <f>(((I1849/60)/60)/24)+DATE(1970,1,1)+(-8/24)</f>
        <v>42797.243969907409</v>
      </c>
      <c r="K1849">
        <v>1485957079</v>
      </c>
      <c r="L1849" s="11">
        <f>(((K1849/60)/60)/24)+DATE(1970,1,1)+(-8/24)</f>
        <v>42767.243969907409</v>
      </c>
      <c r="M1849" t="b">
        <v>0</v>
      </c>
      <c r="N1849">
        <v>140</v>
      </c>
      <c r="O1849" t="b">
        <v>0</v>
      </c>
      <c r="P1849" t="s">
        <v>8273</v>
      </c>
      <c r="Q1849" s="6">
        <f>E1849/D1849</f>
        <v>0.49381999999999998</v>
      </c>
      <c r="R1849" s="7">
        <f>IFERROR(E1849/N1849,"N/A")</f>
        <v>176.36428571428573</v>
      </c>
      <c r="S1849" t="str">
        <f>LEFT(P1849,SEARCH("/",P1849,1)-1)</f>
        <v>technology</v>
      </c>
      <c r="T1849" t="str">
        <f>RIGHT(P1849,(LEN(P1849)-SEARCH("/",P1849)))</f>
        <v>wearables</v>
      </c>
      <c r="Y1849">
        <f t="shared" si="60"/>
        <v>11</v>
      </c>
      <c r="Z1849">
        <f t="shared" si="61"/>
        <v>20</v>
      </c>
    </row>
    <row r="1850" spans="1:26" ht="43.2" x14ac:dyDescent="0.3">
      <c r="A1850">
        <v>666</v>
      </c>
      <c r="B1850" s="3" t="s">
        <v>667</v>
      </c>
      <c r="C1850" s="3" t="s">
        <v>4776</v>
      </c>
      <c r="D1850">
        <v>200000</v>
      </c>
      <c r="E1850">
        <v>8</v>
      </c>
      <c r="F1850" t="s">
        <v>8221</v>
      </c>
      <c r="G1850" t="s">
        <v>8224</v>
      </c>
      <c r="H1850" t="s">
        <v>8246</v>
      </c>
      <c r="I1850">
        <v>1408305498</v>
      </c>
      <c r="J1850" s="11">
        <f>(((I1850/60)/60)/24)+DATE(1970,1,1)+(-8/24)</f>
        <v>41868.498819444445</v>
      </c>
      <c r="K1850">
        <v>1405713498</v>
      </c>
      <c r="L1850" s="11">
        <f>(((K1850/60)/60)/24)+DATE(1970,1,1)+(-8/24)</f>
        <v>41838.498819444445</v>
      </c>
      <c r="M1850" t="b">
        <v>0</v>
      </c>
      <c r="N1850">
        <v>4</v>
      </c>
      <c r="O1850" t="b">
        <v>0</v>
      </c>
      <c r="P1850" t="s">
        <v>8273</v>
      </c>
      <c r="Q1850" s="6">
        <f>E1850/D1850</f>
        <v>4.0000000000000003E-5</v>
      </c>
      <c r="R1850" s="7">
        <f>IFERROR(E1850/N1850,"N/A")</f>
        <v>2</v>
      </c>
      <c r="S1850" t="str">
        <f>LEFT(P1850,SEARCH("/",P1850,1)-1)</f>
        <v>technology</v>
      </c>
      <c r="T1850" t="str">
        <f>RIGHT(P1850,(LEN(P1850)-SEARCH("/",P1850)))</f>
        <v>wearables</v>
      </c>
      <c r="Y1850">
        <f t="shared" si="60"/>
        <v>11</v>
      </c>
      <c r="Z1850">
        <f t="shared" si="61"/>
        <v>20</v>
      </c>
    </row>
    <row r="1851" spans="1:26" ht="57.6" x14ac:dyDescent="0.3">
      <c r="A1851">
        <v>1421</v>
      </c>
      <c r="B1851" s="3" t="s">
        <v>1422</v>
      </c>
      <c r="C1851" s="3" t="s">
        <v>5531</v>
      </c>
      <c r="D1851">
        <v>200000</v>
      </c>
      <c r="E1851">
        <v>200</v>
      </c>
      <c r="F1851" t="s">
        <v>8221</v>
      </c>
      <c r="G1851" t="s">
        <v>8235</v>
      </c>
      <c r="H1851" t="s">
        <v>8255</v>
      </c>
      <c r="I1851">
        <v>1423432709</v>
      </c>
      <c r="J1851" s="11">
        <f>(((I1851/60)/60)/24)+DATE(1970,1,1)+(-8/24)</f>
        <v>42043.582280092589</v>
      </c>
      <c r="K1851">
        <v>1420840709</v>
      </c>
      <c r="L1851" s="11">
        <f>(((K1851/60)/60)/24)+DATE(1970,1,1)+(-8/24)</f>
        <v>42013.582280092589</v>
      </c>
      <c r="M1851" t="b">
        <v>0</v>
      </c>
      <c r="N1851">
        <v>2</v>
      </c>
      <c r="O1851" t="b">
        <v>0</v>
      </c>
      <c r="P1851" t="s">
        <v>8287</v>
      </c>
      <c r="Q1851" s="6">
        <f>E1851/D1851</f>
        <v>1E-3</v>
      </c>
      <c r="R1851" s="7">
        <f>IFERROR(E1851/N1851,"N/A")</f>
        <v>100</v>
      </c>
      <c r="S1851" t="str">
        <f>LEFT(P1851,SEARCH("/",P1851,1)-1)</f>
        <v>publishing</v>
      </c>
      <c r="T1851" t="str">
        <f>RIGHT(P1851,(LEN(P1851)-SEARCH("/",P1851)))</f>
        <v>translations</v>
      </c>
      <c r="Y1851">
        <f t="shared" si="60"/>
        <v>11</v>
      </c>
      <c r="Z1851">
        <f t="shared" si="61"/>
        <v>23</v>
      </c>
    </row>
    <row r="1852" spans="1:26" ht="43.2" x14ac:dyDescent="0.3">
      <c r="A1852">
        <v>506</v>
      </c>
      <c r="B1852" s="3" t="s">
        <v>507</v>
      </c>
      <c r="C1852" s="3" t="s">
        <v>4616</v>
      </c>
      <c r="D1852">
        <v>200000</v>
      </c>
      <c r="E1852">
        <v>250</v>
      </c>
      <c r="F1852" t="s">
        <v>8221</v>
      </c>
      <c r="G1852" t="s">
        <v>8224</v>
      </c>
      <c r="H1852" t="s">
        <v>8246</v>
      </c>
      <c r="I1852">
        <v>1376140520</v>
      </c>
      <c r="J1852" s="11">
        <f>(((I1852/60)/60)/24)+DATE(1970,1,1)+(-8/24)</f>
        <v>41496.218981481477</v>
      </c>
      <c r="K1852">
        <v>1373548520</v>
      </c>
      <c r="L1852" s="11">
        <f>(((K1852/60)/60)/24)+DATE(1970,1,1)+(-8/24)</f>
        <v>41466.218981481477</v>
      </c>
      <c r="M1852" t="b">
        <v>0</v>
      </c>
      <c r="N1852">
        <v>1</v>
      </c>
      <c r="O1852" t="b">
        <v>0</v>
      </c>
      <c r="P1852" t="s">
        <v>8270</v>
      </c>
      <c r="Q1852" s="6">
        <f>E1852/D1852</f>
        <v>1.25E-3</v>
      </c>
      <c r="R1852" s="7">
        <f>IFERROR(E1852/N1852,"N/A")</f>
        <v>250</v>
      </c>
      <c r="S1852" t="str">
        <f>LEFT(P1852,SEARCH("/",P1852,1)-1)</f>
        <v>film &amp; video</v>
      </c>
      <c r="T1852" t="str">
        <f>RIGHT(P1852,(LEN(P1852)-SEARCH("/",P1852)))</f>
        <v>animation</v>
      </c>
      <c r="Y1852">
        <f t="shared" si="60"/>
        <v>13</v>
      </c>
      <c r="Z1852">
        <f t="shared" si="61"/>
        <v>22</v>
      </c>
    </row>
    <row r="1853" spans="1:26" ht="43.2" x14ac:dyDescent="0.3">
      <c r="A1853">
        <v>663</v>
      </c>
      <c r="B1853" s="3" t="s">
        <v>664</v>
      </c>
      <c r="C1853" s="3" t="s">
        <v>4773</v>
      </c>
      <c r="D1853">
        <v>200000</v>
      </c>
      <c r="E1853">
        <v>700</v>
      </c>
      <c r="F1853" t="s">
        <v>8221</v>
      </c>
      <c r="G1853" t="s">
        <v>8232</v>
      </c>
      <c r="H1853" t="s">
        <v>8253</v>
      </c>
      <c r="I1853">
        <v>1437250456</v>
      </c>
      <c r="J1853" s="11">
        <f>(((I1853/60)/60)/24)+DATE(1970,1,1)+(-8/24)</f>
        <v>42203.509907407402</v>
      </c>
      <c r="K1853">
        <v>1434658456</v>
      </c>
      <c r="L1853" s="11">
        <f>(((K1853/60)/60)/24)+DATE(1970,1,1)+(-8/24)</f>
        <v>42173.509907407402</v>
      </c>
      <c r="M1853" t="b">
        <v>0</v>
      </c>
      <c r="N1853">
        <v>7</v>
      </c>
      <c r="O1853" t="b">
        <v>0</v>
      </c>
      <c r="P1853" t="s">
        <v>8273</v>
      </c>
      <c r="Q1853" s="6">
        <f>E1853/D1853</f>
        <v>3.5000000000000001E-3</v>
      </c>
      <c r="R1853" s="7">
        <f>IFERROR(E1853/N1853,"N/A")</f>
        <v>100</v>
      </c>
      <c r="S1853" t="str">
        <f>LEFT(P1853,SEARCH("/",P1853,1)-1)</f>
        <v>technology</v>
      </c>
      <c r="T1853" t="str">
        <f>RIGHT(P1853,(LEN(P1853)-SEARCH("/",P1853)))</f>
        <v>wearables</v>
      </c>
      <c r="Y1853">
        <f t="shared" si="60"/>
        <v>11</v>
      </c>
      <c r="Z1853">
        <f t="shared" si="61"/>
        <v>20</v>
      </c>
    </row>
    <row r="1854" spans="1:26" ht="57.6" x14ac:dyDescent="0.3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 s="11">
        <f>(((I1854/60)/60)/24)+DATE(1970,1,1)+(-8/24)</f>
        <v>41945.915972222218</v>
      </c>
      <c r="K1854">
        <v>1413057980</v>
      </c>
      <c r="L1854" s="11">
        <f>(((K1854/60)/60)/24)+DATE(1970,1,1)+(-8/24)</f>
        <v>41923.504398148143</v>
      </c>
      <c r="M1854" t="b">
        <v>0</v>
      </c>
      <c r="N1854">
        <v>34</v>
      </c>
      <c r="O1854" t="b">
        <v>0</v>
      </c>
      <c r="P1854" t="s">
        <v>8286</v>
      </c>
      <c r="Q1854" s="6">
        <f>E1854/D1854</f>
        <v>0.50739999999999996</v>
      </c>
      <c r="R1854" s="7">
        <f>IFERROR(E1854/N1854,"N/A")</f>
        <v>74.617647058823536</v>
      </c>
      <c r="S1854" t="str">
        <f>LEFT(P1854,SEARCH("/",P1854,1)-1)</f>
        <v>music</v>
      </c>
      <c r="T1854" t="str">
        <f>RIGHT(P1854,(LEN(P1854)-SEARCH("/",P1854)))</f>
        <v>world music</v>
      </c>
      <c r="Y1854">
        <f t="shared" si="60"/>
        <v>6</v>
      </c>
      <c r="Z1854">
        <f t="shared" si="61"/>
        <v>17</v>
      </c>
    </row>
    <row r="1855" spans="1:26" ht="57.6" x14ac:dyDescent="0.3">
      <c r="A1855">
        <v>994</v>
      </c>
      <c r="B1855" s="3" t="s">
        <v>995</v>
      </c>
      <c r="C1855" s="3" t="s">
        <v>5104</v>
      </c>
      <c r="D1855">
        <v>200000</v>
      </c>
      <c r="E1855">
        <v>4669</v>
      </c>
      <c r="F1855" t="s">
        <v>8221</v>
      </c>
      <c r="G1855" t="s">
        <v>8224</v>
      </c>
      <c r="H1855" t="s">
        <v>8246</v>
      </c>
      <c r="I1855">
        <v>1417388340</v>
      </c>
      <c r="J1855" s="11">
        <f>(((I1855/60)/60)/24)+DATE(1970,1,1)+(-8/24)</f>
        <v>41973.624305555553</v>
      </c>
      <c r="K1855">
        <v>1412835530</v>
      </c>
      <c r="L1855" s="11">
        <f>(((K1855/60)/60)/24)+DATE(1970,1,1)+(-8/24)</f>
        <v>41920.929745370369</v>
      </c>
      <c r="M1855" t="b">
        <v>0</v>
      </c>
      <c r="N1855">
        <v>11</v>
      </c>
      <c r="O1855" t="b">
        <v>0</v>
      </c>
      <c r="P1855" t="s">
        <v>8273</v>
      </c>
      <c r="Q1855" s="6">
        <f>E1855/D1855</f>
        <v>2.3345000000000001E-2</v>
      </c>
      <c r="R1855" s="7">
        <f>IFERROR(E1855/N1855,"N/A")</f>
        <v>424.45454545454544</v>
      </c>
      <c r="S1855" t="str">
        <f>LEFT(P1855,SEARCH("/",P1855,1)-1)</f>
        <v>technology</v>
      </c>
      <c r="T1855" t="str">
        <f>RIGHT(P1855,(LEN(P1855)-SEARCH("/",P1855)))</f>
        <v>wearables</v>
      </c>
      <c r="Y1855">
        <f t="shared" si="60"/>
        <v>11</v>
      </c>
      <c r="Z1855">
        <f t="shared" si="61"/>
        <v>20</v>
      </c>
    </row>
    <row r="1856" spans="1:26" ht="43.2" x14ac:dyDescent="0.3">
      <c r="A1856">
        <v>2942</v>
      </c>
      <c r="B1856" s="3" t="s">
        <v>2942</v>
      </c>
      <c r="C1856" s="3" t="s">
        <v>7052</v>
      </c>
      <c r="D1856">
        <v>200000</v>
      </c>
      <c r="E1856">
        <v>40850</v>
      </c>
      <c r="F1856" t="s">
        <v>8221</v>
      </c>
      <c r="G1856" t="s">
        <v>8229</v>
      </c>
      <c r="H1856" t="s">
        <v>8251</v>
      </c>
      <c r="I1856">
        <v>1450297080</v>
      </c>
      <c r="J1856" s="11">
        <f>(((I1856/60)/60)/24)+DATE(1970,1,1)+(-8/24)</f>
        <v>42354.512499999997</v>
      </c>
      <c r="K1856">
        <v>1448565459</v>
      </c>
      <c r="L1856" s="11">
        <f>(((K1856/60)/60)/24)+DATE(1970,1,1)+(-8/24)</f>
        <v>42334.470590277771</v>
      </c>
      <c r="M1856" t="b">
        <v>0</v>
      </c>
      <c r="N1856">
        <v>202</v>
      </c>
      <c r="O1856" t="b">
        <v>0</v>
      </c>
      <c r="P1856" t="s">
        <v>8303</v>
      </c>
      <c r="Q1856" s="6">
        <f>E1856/D1856</f>
        <v>0.20424999999999999</v>
      </c>
      <c r="R1856" s="7">
        <f>IFERROR(E1856/N1856,"N/A")</f>
        <v>202.22772277227722</v>
      </c>
      <c r="S1856" t="str">
        <f>LEFT(P1856,SEARCH("/",P1856,1)-1)</f>
        <v>theater</v>
      </c>
      <c r="T1856" t="str">
        <f>RIGHT(P1856,(LEN(P1856)-SEARCH("/",P1856)))</f>
        <v>spaces</v>
      </c>
      <c r="Y1856">
        <f t="shared" si="60"/>
        <v>8</v>
      </c>
      <c r="Z1856">
        <f t="shared" si="61"/>
        <v>14</v>
      </c>
    </row>
    <row r="1857" spans="1:26" ht="57.6" x14ac:dyDescent="0.3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 s="11">
        <f>(((I1857/60)/60)/24)+DATE(1970,1,1)+(-8/24)</f>
        <v>42841.499999999993</v>
      </c>
      <c r="K1857">
        <v>1488823488</v>
      </c>
      <c r="L1857" s="11">
        <f>(((K1857/60)/60)/24)+DATE(1970,1,1)+(-8/24)</f>
        <v>42800.42</v>
      </c>
      <c r="M1857" t="b">
        <v>0</v>
      </c>
      <c r="N1857">
        <v>8</v>
      </c>
      <c r="O1857" t="b">
        <v>0</v>
      </c>
      <c r="P1857" t="s">
        <v>8271</v>
      </c>
      <c r="Q1857" s="6">
        <f>E1857/D1857</f>
        <v>0.51600000000000001</v>
      </c>
      <c r="R1857" s="7">
        <f>IFERROR(E1857/N1857,"N/A")</f>
        <v>32.25</v>
      </c>
      <c r="S1857" t="str">
        <f>LEFT(P1857,SEARCH("/",P1857,1)-1)</f>
        <v>theater</v>
      </c>
      <c r="T1857" t="str">
        <f>RIGHT(P1857,(LEN(P1857)-SEARCH("/",P1857)))</f>
        <v>plays</v>
      </c>
      <c r="Y1857">
        <f t="shared" si="60"/>
        <v>8</v>
      </c>
      <c r="Z1857">
        <f t="shared" si="61"/>
        <v>13</v>
      </c>
    </row>
    <row r="1858" spans="1:26" ht="57.6" x14ac:dyDescent="0.3">
      <c r="A1858">
        <v>669</v>
      </c>
      <c r="B1858" s="3" t="s">
        <v>670</v>
      </c>
      <c r="C1858" s="3" t="s">
        <v>4779</v>
      </c>
      <c r="D1858">
        <v>200000</v>
      </c>
      <c r="E1858">
        <v>43015</v>
      </c>
      <c r="F1858" t="s">
        <v>8221</v>
      </c>
      <c r="G1858" t="s">
        <v>8235</v>
      </c>
      <c r="H1858" t="s">
        <v>8255</v>
      </c>
      <c r="I1858">
        <v>1467817258</v>
      </c>
      <c r="J1858" s="11">
        <f>(((I1858/60)/60)/24)+DATE(1970,1,1)+(-8/24)</f>
        <v>42557.292337962957</v>
      </c>
      <c r="K1858">
        <v>1465225258</v>
      </c>
      <c r="L1858" s="11">
        <f>(((K1858/60)/60)/24)+DATE(1970,1,1)+(-8/24)</f>
        <v>42527.292337962957</v>
      </c>
      <c r="M1858" t="b">
        <v>0</v>
      </c>
      <c r="N1858">
        <v>28</v>
      </c>
      <c r="O1858" t="b">
        <v>0</v>
      </c>
      <c r="P1858" t="s">
        <v>8273</v>
      </c>
      <c r="Q1858" s="6">
        <f>E1858/D1858</f>
        <v>0.21507499999999999</v>
      </c>
      <c r="R1858" s="7">
        <f>IFERROR(E1858/N1858,"N/A")</f>
        <v>1536.25</v>
      </c>
      <c r="S1858" t="str">
        <f>LEFT(P1858,SEARCH("/",P1858,1)-1)</f>
        <v>technology</v>
      </c>
      <c r="T1858" t="str">
        <f>RIGHT(P1858,(LEN(P1858)-SEARCH("/",P1858)))</f>
        <v>wearables</v>
      </c>
      <c r="Y1858">
        <f t="shared" si="60"/>
        <v>11</v>
      </c>
      <c r="Z1858">
        <f t="shared" si="61"/>
        <v>20</v>
      </c>
    </row>
    <row r="1859" spans="1:26" ht="43.2" x14ac:dyDescent="0.3">
      <c r="A1859">
        <v>689</v>
      </c>
      <c r="B1859" s="3" t="s">
        <v>690</v>
      </c>
      <c r="C1859" s="3" t="s">
        <v>4799</v>
      </c>
      <c r="D1859">
        <v>200000</v>
      </c>
      <c r="E1859">
        <v>115297.5</v>
      </c>
      <c r="F1859" t="s">
        <v>8221</v>
      </c>
      <c r="G1859" t="s">
        <v>8224</v>
      </c>
      <c r="H1859" t="s">
        <v>8246</v>
      </c>
      <c r="I1859">
        <v>1481173140</v>
      </c>
      <c r="J1859" s="11">
        <f>(((I1859/60)/60)/24)+DATE(1970,1,1)+(-8/24)</f>
        <v>42711.874305555553</v>
      </c>
      <c r="K1859">
        <v>1478016097</v>
      </c>
      <c r="L1859" s="11">
        <f>(((K1859/60)/60)/24)+DATE(1970,1,1)+(-8/24)</f>
        <v>42675.334456018514</v>
      </c>
      <c r="M1859" t="b">
        <v>0</v>
      </c>
      <c r="N1859">
        <v>336</v>
      </c>
      <c r="O1859" t="b">
        <v>0</v>
      </c>
      <c r="P1859" t="s">
        <v>8273</v>
      </c>
      <c r="Q1859" s="6">
        <f>E1859/D1859</f>
        <v>0.57648750000000004</v>
      </c>
      <c r="R1859" s="7">
        <f>IFERROR(E1859/N1859,"N/A")</f>
        <v>343.14732142857144</v>
      </c>
      <c r="S1859" t="str">
        <f>LEFT(P1859,SEARCH("/",P1859,1)-1)</f>
        <v>technology</v>
      </c>
      <c r="T1859" t="str">
        <f>RIGHT(P1859,(LEN(P1859)-SEARCH("/",P1859)))</f>
        <v>wearables</v>
      </c>
      <c r="Y1859">
        <f t="shared" ref="Y1859:Y1922" si="62">SEARCH("/",P1859)</f>
        <v>11</v>
      </c>
      <c r="Z1859">
        <f t="shared" ref="Z1859:Z1922" si="63">LEN(P1859)</f>
        <v>20</v>
      </c>
    </row>
    <row r="1860" spans="1:26" ht="28.8" x14ac:dyDescent="0.3">
      <c r="A1860">
        <v>3060</v>
      </c>
      <c r="B1860" s="3" t="s">
        <v>3060</v>
      </c>
      <c r="C1860" s="3" t="s">
        <v>7170</v>
      </c>
      <c r="D1860">
        <v>220000</v>
      </c>
      <c r="E1860">
        <v>335</v>
      </c>
      <c r="F1860" t="s">
        <v>8221</v>
      </c>
      <c r="G1860" t="s">
        <v>8224</v>
      </c>
      <c r="H1860" t="s">
        <v>8246</v>
      </c>
      <c r="I1860">
        <v>1443422134</v>
      </c>
      <c r="J1860" s="11">
        <f>(((I1860/60)/60)/24)+DATE(1970,1,1)+(-8/24)</f>
        <v>42274.941365740735</v>
      </c>
      <c r="K1860">
        <v>1440830134</v>
      </c>
      <c r="L1860" s="11">
        <f>(((K1860/60)/60)/24)+DATE(1970,1,1)+(-8/24)</f>
        <v>42244.941365740735</v>
      </c>
      <c r="M1860" t="b">
        <v>0</v>
      </c>
      <c r="N1860">
        <v>6</v>
      </c>
      <c r="O1860" t="b">
        <v>0</v>
      </c>
      <c r="P1860" t="s">
        <v>8303</v>
      </c>
      <c r="Q1860" s="6">
        <f>E1860/D1860</f>
        <v>1.5227272727272728E-3</v>
      </c>
      <c r="R1860" s="7">
        <f>IFERROR(E1860/N1860,"N/A")</f>
        <v>55.833333333333336</v>
      </c>
      <c r="S1860" t="str">
        <f>LEFT(P1860,SEARCH("/",P1860,1)-1)</f>
        <v>theater</v>
      </c>
      <c r="T1860" t="str">
        <f>RIGHT(P1860,(LEN(P1860)-SEARCH("/",P1860)))</f>
        <v>spaces</v>
      </c>
      <c r="Y1860">
        <f t="shared" si="62"/>
        <v>8</v>
      </c>
      <c r="Z1860">
        <f t="shared" si="63"/>
        <v>14</v>
      </c>
    </row>
    <row r="1861" spans="1:26" ht="28.8" x14ac:dyDescent="0.3">
      <c r="A1861">
        <v>476</v>
      </c>
      <c r="B1861" s="3" t="s">
        <v>477</v>
      </c>
      <c r="C1861" s="3" t="s">
        <v>4586</v>
      </c>
      <c r="D1861">
        <v>220000</v>
      </c>
      <c r="E1861">
        <v>4906.59</v>
      </c>
      <c r="F1861" t="s">
        <v>8221</v>
      </c>
      <c r="G1861" t="s">
        <v>8224</v>
      </c>
      <c r="H1861" t="s">
        <v>8246</v>
      </c>
      <c r="I1861">
        <v>1401767940</v>
      </c>
      <c r="J1861" s="11">
        <f>(((I1861/60)/60)/24)+DATE(1970,1,1)+(-8/24)</f>
        <v>41792.832638888889</v>
      </c>
      <c r="K1861">
        <v>1398727441</v>
      </c>
      <c r="L1861" s="11">
        <f>(((K1861/60)/60)/24)+DATE(1970,1,1)+(-8/24)</f>
        <v>41757.64167824074</v>
      </c>
      <c r="M1861" t="b">
        <v>0</v>
      </c>
      <c r="N1861">
        <v>124</v>
      </c>
      <c r="O1861" t="b">
        <v>0</v>
      </c>
      <c r="P1861" t="s">
        <v>8270</v>
      </c>
      <c r="Q1861" s="6">
        <f>E1861/D1861</f>
        <v>2.2302681818181819E-2</v>
      </c>
      <c r="R1861" s="7">
        <f>IFERROR(E1861/N1861,"N/A")</f>
        <v>39.569274193548388</v>
      </c>
      <c r="S1861" t="str">
        <f>LEFT(P1861,SEARCH("/",P1861,1)-1)</f>
        <v>film &amp; video</v>
      </c>
      <c r="T1861" t="str">
        <f>RIGHT(P1861,(LEN(P1861)-SEARCH("/",P1861)))</f>
        <v>animation</v>
      </c>
      <c r="Y1861">
        <f t="shared" si="62"/>
        <v>13</v>
      </c>
      <c r="Z1861">
        <f t="shared" si="63"/>
        <v>22</v>
      </c>
    </row>
    <row r="1862" spans="1:26" ht="57.6" x14ac:dyDescent="0.3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 s="11">
        <f>(((I1862/60)/60)/24)+DATE(1970,1,1)+(-8/24)</f>
        <v>42402.290833333333</v>
      </c>
      <c r="K1862">
        <v>1451833128</v>
      </c>
      <c r="L1862" s="11">
        <f>(((K1862/60)/60)/24)+DATE(1970,1,1)+(-8/24)</f>
        <v>42372.290833333333</v>
      </c>
      <c r="M1862" t="b">
        <v>0</v>
      </c>
      <c r="N1862">
        <v>46</v>
      </c>
      <c r="O1862" t="b">
        <v>0</v>
      </c>
      <c r="P1862" t="s">
        <v>8305</v>
      </c>
      <c r="Q1862" s="6">
        <f>E1862/D1862</f>
        <v>0.52794871794871789</v>
      </c>
      <c r="R1862" s="7">
        <f>IFERROR(E1862/N1862,"N/A")</f>
        <v>44.760869565217391</v>
      </c>
      <c r="S1862" t="str">
        <f>LEFT(P1862,SEARCH("/",P1862,1)-1)</f>
        <v>theater</v>
      </c>
      <c r="T1862" t="str">
        <f>RIGHT(P1862,(LEN(P1862)-SEARCH("/",P1862)))</f>
        <v>musical</v>
      </c>
      <c r="Y1862">
        <f t="shared" si="62"/>
        <v>8</v>
      </c>
      <c r="Z1862">
        <f t="shared" si="63"/>
        <v>15</v>
      </c>
    </row>
    <row r="1863" spans="1:26" ht="43.2" x14ac:dyDescent="0.3">
      <c r="A1863">
        <v>3090</v>
      </c>
      <c r="B1863" s="3" t="s">
        <v>3090</v>
      </c>
      <c r="C1863" s="3" t="s">
        <v>7200</v>
      </c>
      <c r="D1863">
        <v>225000</v>
      </c>
      <c r="E1863">
        <v>11432</v>
      </c>
      <c r="F1863" t="s">
        <v>8221</v>
      </c>
      <c r="G1863" t="s">
        <v>8224</v>
      </c>
      <c r="H1863" t="s">
        <v>8246</v>
      </c>
      <c r="I1863">
        <v>1430505545</v>
      </c>
      <c r="J1863" s="11">
        <f>(((I1863/60)/60)/24)+DATE(1970,1,1)+(-8/24)</f>
        <v>42125.443807870368</v>
      </c>
      <c r="K1863">
        <v>1425325145</v>
      </c>
      <c r="L1863" s="11">
        <f>(((K1863/60)/60)/24)+DATE(1970,1,1)+(-8/24)</f>
        <v>42065.485474537032</v>
      </c>
      <c r="M1863" t="b">
        <v>0</v>
      </c>
      <c r="N1863">
        <v>9</v>
      </c>
      <c r="O1863" t="b">
        <v>0</v>
      </c>
      <c r="P1863" t="s">
        <v>8303</v>
      </c>
      <c r="Q1863" s="6">
        <f>E1863/D1863</f>
        <v>5.080888888888889E-2</v>
      </c>
      <c r="R1863" s="7">
        <f>IFERROR(E1863/N1863,"N/A")</f>
        <v>1270.2222222222222</v>
      </c>
      <c r="S1863" t="str">
        <f>LEFT(P1863,SEARCH("/",P1863,1)-1)</f>
        <v>theater</v>
      </c>
      <c r="T1863" t="str">
        <f>RIGHT(P1863,(LEN(P1863)-SEARCH("/",P1863)))</f>
        <v>spaces</v>
      </c>
      <c r="Y1863">
        <f t="shared" si="62"/>
        <v>8</v>
      </c>
      <c r="Z1863">
        <f t="shared" si="63"/>
        <v>14</v>
      </c>
    </row>
    <row r="1864" spans="1:26" ht="43.2" x14ac:dyDescent="0.3">
      <c r="A1864">
        <v>559</v>
      </c>
      <c r="B1864" s="3" t="s">
        <v>560</v>
      </c>
      <c r="C1864" s="3" t="s">
        <v>4669</v>
      </c>
      <c r="D1864">
        <v>240000</v>
      </c>
      <c r="E1864">
        <v>50</v>
      </c>
      <c r="F1864" t="s">
        <v>8221</v>
      </c>
      <c r="G1864" t="s">
        <v>8224</v>
      </c>
      <c r="H1864" t="s">
        <v>8246</v>
      </c>
      <c r="I1864">
        <v>1449989260</v>
      </c>
      <c r="J1864" s="11">
        <f>(((I1864/60)/60)/24)+DATE(1970,1,1)+(-8/24)</f>
        <v>42350.949768518512</v>
      </c>
      <c r="K1864">
        <v>1447397260</v>
      </c>
      <c r="L1864" s="11">
        <f>(((K1864/60)/60)/24)+DATE(1970,1,1)+(-8/24)</f>
        <v>42320.949768518512</v>
      </c>
      <c r="M1864" t="b">
        <v>0</v>
      </c>
      <c r="N1864">
        <v>1</v>
      </c>
      <c r="O1864" t="b">
        <v>0</v>
      </c>
      <c r="P1864" t="s">
        <v>8272</v>
      </c>
      <c r="Q1864" s="6">
        <f>E1864/D1864</f>
        <v>2.0833333333333335E-4</v>
      </c>
      <c r="R1864" s="7">
        <f>IFERROR(E1864/N1864,"N/A")</f>
        <v>50</v>
      </c>
      <c r="S1864" t="str">
        <f>LEFT(P1864,SEARCH("/",P1864,1)-1)</f>
        <v>technology</v>
      </c>
      <c r="T1864" t="str">
        <f>RIGHT(P1864,(LEN(P1864)-SEARCH("/",P1864)))</f>
        <v>web</v>
      </c>
      <c r="Y1864">
        <f t="shared" si="62"/>
        <v>11</v>
      </c>
      <c r="Z1864">
        <f t="shared" si="63"/>
        <v>14</v>
      </c>
    </row>
    <row r="1865" spans="1:26" ht="43.2" x14ac:dyDescent="0.3">
      <c r="A1865">
        <v>1861</v>
      </c>
      <c r="B1865" s="3" t="s">
        <v>1862</v>
      </c>
      <c r="C1865" s="3" t="s">
        <v>5971</v>
      </c>
      <c r="D1865">
        <v>250000</v>
      </c>
      <c r="E1865">
        <v>0</v>
      </c>
      <c r="F1865" t="s">
        <v>8221</v>
      </c>
      <c r="G1865" t="s">
        <v>8225</v>
      </c>
      <c r="H1865" t="s">
        <v>8247</v>
      </c>
      <c r="I1865">
        <v>1422256341</v>
      </c>
      <c r="J1865" s="11">
        <f>(((I1865/60)/60)/24)+DATE(1970,1,1)+(-8/24)</f>
        <v>42029.966909722221</v>
      </c>
      <c r="K1865">
        <v>1419664341</v>
      </c>
      <c r="L1865" s="11">
        <f>(((K1865/60)/60)/24)+DATE(1970,1,1)+(-8/24)</f>
        <v>41999.966909722221</v>
      </c>
      <c r="M1865" t="b">
        <v>0</v>
      </c>
      <c r="N1865">
        <v>0</v>
      </c>
      <c r="O1865" t="b">
        <v>0</v>
      </c>
      <c r="P1865" t="s">
        <v>8283</v>
      </c>
      <c r="Q1865" s="6">
        <f>E1865/D1865</f>
        <v>0</v>
      </c>
      <c r="R1865" s="7" t="str">
        <f>IFERROR(E1865/N1865,"N/A")</f>
        <v>N/A</v>
      </c>
      <c r="S1865" t="str">
        <f>LEFT(P1865,SEARCH("/",P1865,1)-1)</f>
        <v>games</v>
      </c>
      <c r="T1865" t="str">
        <f>RIGHT(P1865,(LEN(P1865)-SEARCH("/",P1865)))</f>
        <v>mobile games</v>
      </c>
      <c r="Y1865">
        <f t="shared" si="62"/>
        <v>6</v>
      </c>
      <c r="Z1865">
        <f t="shared" si="63"/>
        <v>18</v>
      </c>
    </row>
    <row r="1866" spans="1:26" ht="43.2" x14ac:dyDescent="0.3">
      <c r="A1866">
        <v>542</v>
      </c>
      <c r="B1866" s="3" t="s">
        <v>543</v>
      </c>
      <c r="C1866" s="3" t="s">
        <v>4652</v>
      </c>
      <c r="D1866">
        <v>250000</v>
      </c>
      <c r="E1866">
        <v>1</v>
      </c>
      <c r="F1866" t="s">
        <v>8221</v>
      </c>
      <c r="G1866" t="s">
        <v>8224</v>
      </c>
      <c r="H1866" t="s">
        <v>8246</v>
      </c>
      <c r="I1866">
        <v>1462293716</v>
      </c>
      <c r="J1866" s="11">
        <f>(((I1866/60)/60)/24)+DATE(1970,1,1)+(-8/24)</f>
        <v>42493.362453703703</v>
      </c>
      <c r="K1866">
        <v>1457113316</v>
      </c>
      <c r="L1866" s="11">
        <f>(((K1866/60)/60)/24)+DATE(1970,1,1)+(-8/24)</f>
        <v>42433.404120370367</v>
      </c>
      <c r="M1866" t="b">
        <v>0</v>
      </c>
      <c r="N1866">
        <v>1</v>
      </c>
      <c r="O1866" t="b">
        <v>0</v>
      </c>
      <c r="P1866" t="s">
        <v>8272</v>
      </c>
      <c r="Q1866" s="6">
        <f>E1866/D1866</f>
        <v>3.9999999999999998E-6</v>
      </c>
      <c r="R1866" s="7">
        <f>IFERROR(E1866/N1866,"N/A")</f>
        <v>1</v>
      </c>
      <c r="S1866" t="str">
        <f>LEFT(P1866,SEARCH("/",P1866,1)-1)</f>
        <v>technology</v>
      </c>
      <c r="T1866" t="str">
        <f>RIGHT(P1866,(LEN(P1866)-SEARCH("/",P1866)))</f>
        <v>web</v>
      </c>
      <c r="Y1866">
        <f t="shared" si="62"/>
        <v>11</v>
      </c>
      <c r="Z1866">
        <f t="shared" si="63"/>
        <v>14</v>
      </c>
    </row>
    <row r="1867" spans="1:26" ht="43.2" x14ac:dyDescent="0.3">
      <c r="A1867">
        <v>1121</v>
      </c>
      <c r="B1867" s="3" t="s">
        <v>1122</v>
      </c>
      <c r="C1867" s="3" t="s">
        <v>5231</v>
      </c>
      <c r="D1867">
        <v>250000</v>
      </c>
      <c r="E1867">
        <v>29</v>
      </c>
      <c r="F1867" t="s">
        <v>8221</v>
      </c>
      <c r="G1867" t="s">
        <v>8224</v>
      </c>
      <c r="H1867" t="s">
        <v>8246</v>
      </c>
      <c r="I1867">
        <v>1457904316</v>
      </c>
      <c r="J1867" s="11">
        <f>(((I1867/60)/60)/24)+DATE(1970,1,1)+(-8/24)</f>
        <v>42442.559212962959</v>
      </c>
      <c r="K1867">
        <v>1455315916</v>
      </c>
      <c r="L1867" s="11">
        <f>(((K1867/60)/60)/24)+DATE(1970,1,1)+(-8/24)</f>
        <v>42412.60087962963</v>
      </c>
      <c r="M1867" t="b">
        <v>0</v>
      </c>
      <c r="N1867">
        <v>5</v>
      </c>
      <c r="O1867" t="b">
        <v>0</v>
      </c>
      <c r="P1867" t="s">
        <v>8282</v>
      </c>
      <c r="Q1867" s="6">
        <f>E1867/D1867</f>
        <v>1.16E-4</v>
      </c>
      <c r="R1867" s="7">
        <f>IFERROR(E1867/N1867,"N/A")</f>
        <v>5.8</v>
      </c>
      <c r="S1867" t="str">
        <f>LEFT(P1867,SEARCH("/",P1867,1)-1)</f>
        <v>games</v>
      </c>
      <c r="T1867" t="str">
        <f>RIGHT(P1867,(LEN(P1867)-SEARCH("/",P1867)))</f>
        <v>video games</v>
      </c>
      <c r="Y1867">
        <f t="shared" si="62"/>
        <v>6</v>
      </c>
      <c r="Z1867">
        <f t="shared" si="63"/>
        <v>17</v>
      </c>
    </row>
    <row r="1868" spans="1:26" ht="43.2" x14ac:dyDescent="0.3">
      <c r="A1868">
        <v>3068</v>
      </c>
      <c r="B1868" s="3" t="s">
        <v>3068</v>
      </c>
      <c r="C1868" s="3" t="s">
        <v>7178</v>
      </c>
      <c r="D1868">
        <v>250000</v>
      </c>
      <c r="E1868">
        <v>175</v>
      </c>
      <c r="F1868" t="s">
        <v>8221</v>
      </c>
      <c r="G1868" t="s">
        <v>8224</v>
      </c>
      <c r="H1868" t="s">
        <v>8246</v>
      </c>
      <c r="I1868">
        <v>1445013352</v>
      </c>
      <c r="J1868" s="11">
        <f>(((I1868/60)/60)/24)+DATE(1970,1,1)+(-8/24)</f>
        <v>42293.358240740738</v>
      </c>
      <c r="K1868">
        <v>1442421352</v>
      </c>
      <c r="L1868" s="11">
        <f>(((K1868/60)/60)/24)+DATE(1970,1,1)+(-8/24)</f>
        <v>42263.358240740738</v>
      </c>
      <c r="M1868" t="b">
        <v>0</v>
      </c>
      <c r="N1868">
        <v>2</v>
      </c>
      <c r="O1868" t="b">
        <v>0</v>
      </c>
      <c r="P1868" t="s">
        <v>8303</v>
      </c>
      <c r="Q1868" s="6">
        <f>E1868/D1868</f>
        <v>6.9999999999999999E-4</v>
      </c>
      <c r="R1868" s="7">
        <f>IFERROR(E1868/N1868,"N/A")</f>
        <v>87.5</v>
      </c>
      <c r="S1868" t="str">
        <f>LEFT(P1868,SEARCH("/",P1868,1)-1)</f>
        <v>theater</v>
      </c>
      <c r="T1868" t="str">
        <f>RIGHT(P1868,(LEN(P1868)-SEARCH("/",P1868)))</f>
        <v>spaces</v>
      </c>
      <c r="Y1868">
        <f t="shared" si="62"/>
        <v>8</v>
      </c>
      <c r="Z1868">
        <f t="shared" si="63"/>
        <v>14</v>
      </c>
    </row>
    <row r="1869" spans="1:26" ht="43.2" x14ac:dyDescent="0.3">
      <c r="A1869">
        <v>2435</v>
      </c>
      <c r="B1869" s="3" t="s">
        <v>2436</v>
      </c>
      <c r="C1869" s="3" t="s">
        <v>6545</v>
      </c>
      <c r="D1869">
        <v>250000</v>
      </c>
      <c r="E1869">
        <v>1224</v>
      </c>
      <c r="F1869" t="s">
        <v>8221</v>
      </c>
      <c r="G1869" t="s">
        <v>8235</v>
      </c>
      <c r="H1869" t="s">
        <v>8255</v>
      </c>
      <c r="I1869">
        <v>1444027186</v>
      </c>
      <c r="J1869" s="11">
        <f>(((I1869/60)/60)/24)+DATE(1970,1,1)+(-8/24)</f>
        <v>42281.944282407399</v>
      </c>
      <c r="K1869">
        <v>1441435186</v>
      </c>
      <c r="L1869" s="11">
        <f>(((K1869/60)/60)/24)+DATE(1970,1,1)+(-8/24)</f>
        <v>42251.944282407399</v>
      </c>
      <c r="M1869" t="b">
        <v>0</v>
      </c>
      <c r="N1869">
        <v>4</v>
      </c>
      <c r="O1869" t="b">
        <v>0</v>
      </c>
      <c r="P1869" t="s">
        <v>8284</v>
      </c>
      <c r="Q1869" s="6">
        <f>E1869/D1869</f>
        <v>4.8960000000000002E-3</v>
      </c>
      <c r="R1869" s="7">
        <f>IFERROR(E1869/N1869,"N/A")</f>
        <v>306</v>
      </c>
      <c r="S1869" t="str">
        <f>LEFT(P1869,SEARCH("/",P1869,1)-1)</f>
        <v>food</v>
      </c>
      <c r="T1869" t="str">
        <f>RIGHT(P1869,(LEN(P1869)-SEARCH("/",P1869)))</f>
        <v>food trucks</v>
      </c>
      <c r="Y1869">
        <f t="shared" si="62"/>
        <v>5</v>
      </c>
      <c r="Z1869">
        <f t="shared" si="63"/>
        <v>16</v>
      </c>
    </row>
    <row r="1870" spans="1:26" ht="43.2" x14ac:dyDescent="0.3">
      <c r="A1870">
        <v>955</v>
      </c>
      <c r="B1870" s="3" t="s">
        <v>956</v>
      </c>
      <c r="C1870" s="3" t="s">
        <v>5065</v>
      </c>
      <c r="D1870">
        <v>300000</v>
      </c>
      <c r="E1870">
        <v>16984</v>
      </c>
      <c r="F1870" t="s">
        <v>8221</v>
      </c>
      <c r="G1870" t="s">
        <v>8224</v>
      </c>
      <c r="H1870" t="s">
        <v>8246</v>
      </c>
      <c r="I1870">
        <v>1473750300</v>
      </c>
      <c r="J1870" s="11">
        <f>(((I1870/60)/60)/24)+DATE(1970,1,1)+(-8/24)</f>
        <v>42625.961805555555</v>
      </c>
      <c r="K1870">
        <v>1470294300</v>
      </c>
      <c r="L1870" s="11">
        <f>(((K1870/60)/60)/24)+DATE(1970,1,1)+(-8/24)</f>
        <v>42585.961805555555</v>
      </c>
      <c r="M1870" t="b">
        <v>0</v>
      </c>
      <c r="N1870">
        <v>93</v>
      </c>
      <c r="O1870" t="b">
        <v>0</v>
      </c>
      <c r="P1870" t="s">
        <v>8273</v>
      </c>
      <c r="Q1870" s="6">
        <f>E1870/D1870</f>
        <v>5.6613333333333335E-2</v>
      </c>
      <c r="R1870" s="7">
        <f>IFERROR(E1870/N1870,"N/A")</f>
        <v>182.6236559139785</v>
      </c>
      <c r="S1870" t="str">
        <f>LEFT(P1870,SEARCH("/",P1870,1)-1)</f>
        <v>technology</v>
      </c>
      <c r="T1870" t="str">
        <f>RIGHT(P1870,(LEN(P1870)-SEARCH("/",P1870)))</f>
        <v>wearables</v>
      </c>
      <c r="Y1870">
        <f t="shared" si="62"/>
        <v>11</v>
      </c>
      <c r="Z1870">
        <f t="shared" si="63"/>
        <v>20</v>
      </c>
    </row>
    <row r="1871" spans="1:26" x14ac:dyDescent="0.3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 s="11">
        <f>(((I1871/60)/60)/24)+DATE(1970,1,1)+(-8/24)</f>
        <v>42683.640416666669</v>
      </c>
      <c r="K1871">
        <v>1478298132</v>
      </c>
      <c r="L1871" s="11">
        <f>(((K1871/60)/60)/24)+DATE(1970,1,1)+(-8/24)</f>
        <v>42678.598749999997</v>
      </c>
      <c r="M1871" t="b">
        <v>0</v>
      </c>
      <c r="N1871">
        <v>2</v>
      </c>
      <c r="O1871" t="b">
        <v>0</v>
      </c>
      <c r="P1871" t="s">
        <v>8303</v>
      </c>
      <c r="Q1871" s="6">
        <f>E1871/D1871</f>
        <v>0.58291457286432158</v>
      </c>
      <c r="R1871" s="7">
        <f>IFERROR(E1871/N1871,"N/A")</f>
        <v>58</v>
      </c>
      <c r="S1871" t="str">
        <f>LEFT(P1871,SEARCH("/",P1871,1)-1)</f>
        <v>theater</v>
      </c>
      <c r="T1871" t="str">
        <f>RIGHT(P1871,(LEN(P1871)-SEARCH("/",P1871)))</f>
        <v>spaces</v>
      </c>
      <c r="Y1871">
        <f t="shared" si="62"/>
        <v>8</v>
      </c>
      <c r="Z1871">
        <f t="shared" si="63"/>
        <v>14</v>
      </c>
    </row>
    <row r="1872" spans="1:26" ht="43.2" x14ac:dyDescent="0.3">
      <c r="A1872">
        <v>2158</v>
      </c>
      <c r="B1872" s="3" t="s">
        <v>2159</v>
      </c>
      <c r="C1872" s="3" t="s">
        <v>6268</v>
      </c>
      <c r="D1872">
        <v>300000</v>
      </c>
      <c r="E1872">
        <v>19770.11</v>
      </c>
      <c r="F1872" t="s">
        <v>8221</v>
      </c>
      <c r="G1872" t="s">
        <v>8224</v>
      </c>
      <c r="H1872" t="s">
        <v>8246</v>
      </c>
      <c r="I1872">
        <v>1360009774</v>
      </c>
      <c r="J1872" s="11">
        <f>(((I1872/60)/60)/24)+DATE(1970,1,1)+(-8/24)</f>
        <v>41309.520532407405</v>
      </c>
      <c r="K1872">
        <v>1356121774</v>
      </c>
      <c r="L1872" s="11">
        <f>(((K1872/60)/60)/24)+DATE(1970,1,1)+(-8/24)</f>
        <v>41264.520532407405</v>
      </c>
      <c r="M1872" t="b">
        <v>0</v>
      </c>
      <c r="N1872">
        <v>311</v>
      </c>
      <c r="O1872" t="b">
        <v>0</v>
      </c>
      <c r="P1872" t="s">
        <v>8282</v>
      </c>
      <c r="Q1872" s="6">
        <f>E1872/D1872</f>
        <v>6.5900366666666668E-2</v>
      </c>
      <c r="R1872" s="7">
        <f>IFERROR(E1872/N1872,"N/A")</f>
        <v>63.569485530546629</v>
      </c>
      <c r="S1872" t="str">
        <f>LEFT(P1872,SEARCH("/",P1872,1)-1)</f>
        <v>games</v>
      </c>
      <c r="T1872" t="str">
        <f>RIGHT(P1872,(LEN(P1872)-SEARCH("/",P1872)))</f>
        <v>video games</v>
      </c>
      <c r="Y1872">
        <f t="shared" si="62"/>
        <v>6</v>
      </c>
      <c r="Z1872">
        <f t="shared" si="63"/>
        <v>17</v>
      </c>
    </row>
    <row r="1873" spans="1:26" ht="43.2" x14ac:dyDescent="0.3">
      <c r="A1873">
        <v>204</v>
      </c>
      <c r="B1873" s="3" t="s">
        <v>206</v>
      </c>
      <c r="C1873" s="3" t="s">
        <v>4314</v>
      </c>
      <c r="D1873">
        <v>300000</v>
      </c>
      <c r="E1873">
        <v>152165</v>
      </c>
      <c r="F1873" t="s">
        <v>8221</v>
      </c>
      <c r="G1873" t="s">
        <v>8226</v>
      </c>
      <c r="H1873" t="s">
        <v>8248</v>
      </c>
      <c r="I1873">
        <v>1470319203</v>
      </c>
      <c r="J1873" s="11">
        <f>(((I1873/60)/60)/24)+DATE(1970,1,1)+(-8/24)</f>
        <v>42586.250034722216</v>
      </c>
      <c r="K1873">
        <v>1467727203</v>
      </c>
      <c r="L1873" s="11">
        <f>(((K1873/60)/60)/24)+DATE(1970,1,1)+(-8/24)</f>
        <v>42556.250034722216</v>
      </c>
      <c r="M1873" t="b">
        <v>0</v>
      </c>
      <c r="N1873">
        <v>1293</v>
      </c>
      <c r="O1873" t="b">
        <v>0</v>
      </c>
      <c r="P1873" t="s">
        <v>8268</v>
      </c>
      <c r="Q1873" s="6">
        <f>E1873/D1873</f>
        <v>0.50721666666666665</v>
      </c>
      <c r="R1873" s="7">
        <f>IFERROR(E1873/N1873,"N/A")</f>
        <v>117.68368136117556</v>
      </c>
      <c r="S1873" t="str">
        <f>LEFT(P1873,SEARCH("/",P1873,1)-1)</f>
        <v>film &amp; video</v>
      </c>
      <c r="T1873" t="str">
        <f>RIGHT(P1873,(LEN(P1873)-SEARCH("/",P1873)))</f>
        <v>drama</v>
      </c>
      <c r="Y1873">
        <f t="shared" si="62"/>
        <v>13</v>
      </c>
      <c r="Z1873">
        <f t="shared" si="63"/>
        <v>18</v>
      </c>
    </row>
    <row r="1874" spans="1:26" ht="28.8" x14ac:dyDescent="0.3">
      <c r="A1874">
        <v>684</v>
      </c>
      <c r="B1874" s="3" t="s">
        <v>685</v>
      </c>
      <c r="C1874" s="3" t="s">
        <v>4794</v>
      </c>
      <c r="D1874">
        <v>320000</v>
      </c>
      <c r="E1874">
        <v>23948</v>
      </c>
      <c r="F1874" t="s">
        <v>8221</v>
      </c>
      <c r="G1874" t="s">
        <v>8224</v>
      </c>
      <c r="H1874" t="s">
        <v>8246</v>
      </c>
      <c r="I1874">
        <v>1406257200</v>
      </c>
      <c r="J1874" s="11">
        <f>(((I1874/60)/60)/24)+DATE(1970,1,1)+(-8/24)</f>
        <v>41844.791666666664</v>
      </c>
      <c r="K1874">
        <v>1403176891</v>
      </c>
      <c r="L1874" s="11">
        <f>(((K1874/60)/60)/24)+DATE(1970,1,1)+(-8/24)</f>
        <v>41809.13994212963</v>
      </c>
      <c r="M1874" t="b">
        <v>0</v>
      </c>
      <c r="N1874">
        <v>135</v>
      </c>
      <c r="O1874" t="b">
        <v>0</v>
      </c>
      <c r="P1874" t="s">
        <v>8273</v>
      </c>
      <c r="Q1874" s="6">
        <f>E1874/D1874</f>
        <v>7.4837500000000001E-2</v>
      </c>
      <c r="R1874" s="7">
        <f>IFERROR(E1874/N1874,"N/A")</f>
        <v>177.39259259259259</v>
      </c>
      <c r="S1874" t="str">
        <f>LEFT(P1874,SEARCH("/",P1874,1)-1)</f>
        <v>technology</v>
      </c>
      <c r="T1874" t="str">
        <f>RIGHT(P1874,(LEN(P1874)-SEARCH("/",P1874)))</f>
        <v>wearables</v>
      </c>
      <c r="Y1874">
        <f t="shared" si="62"/>
        <v>11</v>
      </c>
      <c r="Z1874">
        <f t="shared" si="63"/>
        <v>20</v>
      </c>
    </row>
    <row r="1875" spans="1:26" ht="43.2" x14ac:dyDescent="0.3">
      <c r="A1875">
        <v>233</v>
      </c>
      <c r="B1875" s="3" t="s">
        <v>235</v>
      </c>
      <c r="C1875" s="3" t="s">
        <v>4343</v>
      </c>
      <c r="D1875">
        <v>350000</v>
      </c>
      <c r="E1875">
        <v>0</v>
      </c>
      <c r="F1875" t="s">
        <v>8221</v>
      </c>
      <c r="G1875" t="s">
        <v>8224</v>
      </c>
      <c r="H1875" t="s">
        <v>8246</v>
      </c>
      <c r="I1875">
        <v>1475185972</v>
      </c>
      <c r="J1875" s="11">
        <f>(((I1875/60)/60)/24)+DATE(1970,1,1)+(-8/24)</f>
        <v>42642.578379629624</v>
      </c>
      <c r="K1875">
        <v>1472593972</v>
      </c>
      <c r="L1875" s="11">
        <f>(((K1875/60)/60)/24)+DATE(1970,1,1)+(-8/24)</f>
        <v>42612.578379629624</v>
      </c>
      <c r="M1875" t="b">
        <v>0</v>
      </c>
      <c r="N1875">
        <v>0</v>
      </c>
      <c r="O1875" t="b">
        <v>0</v>
      </c>
      <c r="P1875" t="s">
        <v>8268</v>
      </c>
      <c r="Q1875" s="6">
        <f>E1875/D1875</f>
        <v>0</v>
      </c>
      <c r="R1875" s="7" t="str">
        <f>IFERROR(E1875/N1875,"N/A")</f>
        <v>N/A</v>
      </c>
      <c r="S1875" t="str">
        <f>LEFT(P1875,SEARCH("/",P1875,1)-1)</f>
        <v>film &amp; video</v>
      </c>
      <c r="T1875" t="str">
        <f>RIGHT(P1875,(LEN(P1875)-SEARCH("/",P1875)))</f>
        <v>drama</v>
      </c>
      <c r="Y1875">
        <f t="shared" si="62"/>
        <v>13</v>
      </c>
      <c r="Z1875">
        <f t="shared" si="63"/>
        <v>18</v>
      </c>
    </row>
    <row r="1876" spans="1:26" ht="43.2" x14ac:dyDescent="0.3">
      <c r="A1876">
        <v>3066</v>
      </c>
      <c r="B1876" s="3" t="s">
        <v>3066</v>
      </c>
      <c r="C1876" s="3" t="s">
        <v>7176</v>
      </c>
      <c r="D1876">
        <v>350000</v>
      </c>
      <c r="E1876">
        <v>41950</v>
      </c>
      <c r="F1876" t="s">
        <v>8221</v>
      </c>
      <c r="G1876" t="s">
        <v>8226</v>
      </c>
      <c r="H1876" t="s">
        <v>8248</v>
      </c>
      <c r="I1876">
        <v>1468128537</v>
      </c>
      <c r="J1876" s="11">
        <f>(((I1876/60)/60)/24)+DATE(1970,1,1)+(-8/24)</f>
        <v>42560.895104166666</v>
      </c>
      <c r="K1876">
        <v>1465536537</v>
      </c>
      <c r="L1876" s="11">
        <f>(((K1876/60)/60)/24)+DATE(1970,1,1)+(-8/24)</f>
        <v>42530.895104166666</v>
      </c>
      <c r="M1876" t="b">
        <v>0</v>
      </c>
      <c r="N1876">
        <v>15</v>
      </c>
      <c r="O1876" t="b">
        <v>0</v>
      </c>
      <c r="P1876" t="s">
        <v>8303</v>
      </c>
      <c r="Q1876" s="6">
        <f>E1876/D1876</f>
        <v>0.11985714285714286</v>
      </c>
      <c r="R1876" s="7">
        <f>IFERROR(E1876/N1876,"N/A")</f>
        <v>2796.6666666666665</v>
      </c>
      <c r="S1876" t="str">
        <f>LEFT(P1876,SEARCH("/",P1876,1)-1)</f>
        <v>theater</v>
      </c>
      <c r="T1876" t="str">
        <f>RIGHT(P1876,(LEN(P1876)-SEARCH("/",P1876)))</f>
        <v>spaces</v>
      </c>
      <c r="Y1876">
        <f t="shared" si="62"/>
        <v>8</v>
      </c>
      <c r="Z1876">
        <f t="shared" si="63"/>
        <v>14</v>
      </c>
    </row>
    <row r="1877" spans="1:26" ht="28.8" x14ac:dyDescent="0.3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 s="11">
        <f>(((I1877/60)/60)/24)+DATE(1970,1,1)+(-8/24)</f>
        <v>42171.407974537033</v>
      </c>
      <c r="K1877">
        <v>1431884849</v>
      </c>
      <c r="L1877" s="11">
        <f>(((K1877/60)/60)/24)+DATE(1970,1,1)+(-8/24)</f>
        <v>42141.407974537033</v>
      </c>
      <c r="M1877" t="b">
        <v>0</v>
      </c>
      <c r="N1877">
        <v>11</v>
      </c>
      <c r="O1877" t="b">
        <v>0</v>
      </c>
      <c r="P1877" t="s">
        <v>8303</v>
      </c>
      <c r="Q1877" s="6">
        <f>E1877/D1877</f>
        <v>0.59583333333333333</v>
      </c>
      <c r="R1877" s="7">
        <f>IFERROR(E1877/N1877,"N/A")</f>
        <v>65</v>
      </c>
      <c r="S1877" t="str">
        <f>LEFT(P1877,SEARCH("/",P1877,1)-1)</f>
        <v>theater</v>
      </c>
      <c r="T1877" t="str">
        <f>RIGHT(P1877,(LEN(P1877)-SEARCH("/",P1877)))</f>
        <v>spaces</v>
      </c>
      <c r="Y1877">
        <f t="shared" si="62"/>
        <v>8</v>
      </c>
      <c r="Z1877">
        <f t="shared" si="63"/>
        <v>14</v>
      </c>
    </row>
    <row r="1878" spans="1:26" ht="43.2" x14ac:dyDescent="0.3">
      <c r="A1878">
        <v>2153</v>
      </c>
      <c r="B1878" s="3" t="s">
        <v>2154</v>
      </c>
      <c r="C1878" s="3" t="s">
        <v>6263</v>
      </c>
      <c r="D1878">
        <v>372625</v>
      </c>
      <c r="E1878">
        <v>34</v>
      </c>
      <c r="F1878" t="s">
        <v>8221</v>
      </c>
      <c r="G1878" t="s">
        <v>8224</v>
      </c>
      <c r="H1878" t="s">
        <v>8246</v>
      </c>
      <c r="I1878">
        <v>1420876740</v>
      </c>
      <c r="J1878" s="11">
        <f>(((I1878/60)/60)/24)+DATE(1970,1,1)+(-8/24)</f>
        <v>42013.999305555553</v>
      </c>
      <c r="K1878">
        <v>1417470718</v>
      </c>
      <c r="L1878" s="11">
        <f>(((K1878/60)/60)/24)+DATE(1970,1,1)+(-8/24)</f>
        <v>41974.577754629623</v>
      </c>
      <c r="M1878" t="b">
        <v>0</v>
      </c>
      <c r="N1878">
        <v>4</v>
      </c>
      <c r="O1878" t="b">
        <v>0</v>
      </c>
      <c r="P1878" t="s">
        <v>8282</v>
      </c>
      <c r="Q1878" s="6">
        <f>E1878/D1878</f>
        <v>9.1244548809124457E-5</v>
      </c>
      <c r="R1878" s="7">
        <f>IFERROR(E1878/N1878,"N/A")</f>
        <v>8.5</v>
      </c>
      <c r="S1878" t="str">
        <f>LEFT(P1878,SEARCH("/",P1878,1)-1)</f>
        <v>games</v>
      </c>
      <c r="T1878" t="str">
        <f>RIGHT(P1878,(LEN(P1878)-SEARCH("/",P1878)))</f>
        <v>video games</v>
      </c>
      <c r="Y1878">
        <f t="shared" si="62"/>
        <v>6</v>
      </c>
      <c r="Z1878">
        <f t="shared" si="63"/>
        <v>17</v>
      </c>
    </row>
    <row r="1879" spans="1:26" x14ac:dyDescent="0.3">
      <c r="A1879">
        <v>2147</v>
      </c>
      <c r="B1879" s="3" t="s">
        <v>2148</v>
      </c>
      <c r="C1879" s="3" t="s">
        <v>6257</v>
      </c>
      <c r="D1879">
        <v>390000</v>
      </c>
      <c r="E1879">
        <v>2716</v>
      </c>
      <c r="F1879" t="s">
        <v>8221</v>
      </c>
      <c r="G1879" t="s">
        <v>8224</v>
      </c>
      <c r="H1879" t="s">
        <v>8246</v>
      </c>
      <c r="I1879">
        <v>1416125148</v>
      </c>
      <c r="J1879" s="11">
        <f>(((I1879/60)/60)/24)+DATE(1970,1,1)+(-8/24)</f>
        <v>41959.004027777781</v>
      </c>
      <c r="K1879">
        <v>1413356748</v>
      </c>
      <c r="L1879" s="11">
        <f>(((K1879/60)/60)/24)+DATE(1970,1,1)+(-8/24)</f>
        <v>41926.962361111109</v>
      </c>
      <c r="M1879" t="b">
        <v>0</v>
      </c>
      <c r="N1879">
        <v>55</v>
      </c>
      <c r="O1879" t="b">
        <v>0</v>
      </c>
      <c r="P1879" t="s">
        <v>8282</v>
      </c>
      <c r="Q1879" s="6">
        <f>E1879/D1879</f>
        <v>6.9641025641025639E-3</v>
      </c>
      <c r="R1879" s="7">
        <f>IFERROR(E1879/N1879,"N/A")</f>
        <v>49.381818181818183</v>
      </c>
      <c r="S1879" t="str">
        <f>LEFT(P1879,SEARCH("/",P1879,1)-1)</f>
        <v>games</v>
      </c>
      <c r="T1879" t="str">
        <f>RIGHT(P1879,(LEN(P1879)-SEARCH("/",P1879)))</f>
        <v>video games</v>
      </c>
      <c r="Y1879">
        <f t="shared" si="62"/>
        <v>6</v>
      </c>
      <c r="Z1879">
        <f t="shared" si="63"/>
        <v>17</v>
      </c>
    </row>
    <row r="1880" spans="1:26" ht="28.8" x14ac:dyDescent="0.3">
      <c r="A1880">
        <v>1917</v>
      </c>
      <c r="B1880" s="3" t="s">
        <v>1918</v>
      </c>
      <c r="C1880" s="3" t="s">
        <v>6027</v>
      </c>
      <c r="D1880">
        <v>390000</v>
      </c>
      <c r="E1880">
        <v>205025</v>
      </c>
      <c r="F1880" t="s">
        <v>8221</v>
      </c>
      <c r="G1880" t="s">
        <v>8231</v>
      </c>
      <c r="H1880" t="s">
        <v>8252</v>
      </c>
      <c r="I1880">
        <v>1486708133</v>
      </c>
      <c r="J1880" s="11">
        <f>(((I1880/60)/60)/24)+DATE(1970,1,1)+(-8/24)</f>
        <v>42775.93672453703</v>
      </c>
      <c r="K1880">
        <v>1484116133</v>
      </c>
      <c r="L1880" s="11">
        <f>(((K1880/60)/60)/24)+DATE(1970,1,1)+(-8/24)</f>
        <v>42745.93672453703</v>
      </c>
      <c r="M1880" t="b">
        <v>0</v>
      </c>
      <c r="N1880">
        <v>70</v>
      </c>
      <c r="O1880" t="b">
        <v>0</v>
      </c>
      <c r="P1880" t="s">
        <v>8294</v>
      </c>
      <c r="Q1880" s="6">
        <f>E1880/D1880</f>
        <v>0.52570512820512816</v>
      </c>
      <c r="R1880" s="7">
        <f>IFERROR(E1880/N1880,"N/A")</f>
        <v>2928.9285714285716</v>
      </c>
      <c r="S1880" t="str">
        <f>LEFT(P1880,SEARCH("/",P1880,1)-1)</f>
        <v>technology</v>
      </c>
      <c r="T1880" t="str">
        <f>RIGHT(P1880,(LEN(P1880)-SEARCH("/",P1880)))</f>
        <v>gadgets</v>
      </c>
      <c r="Y1880">
        <f t="shared" si="62"/>
        <v>11</v>
      </c>
      <c r="Z1880">
        <f t="shared" si="63"/>
        <v>18</v>
      </c>
    </row>
    <row r="1881" spans="1:26" ht="28.8" x14ac:dyDescent="0.3">
      <c r="A1881">
        <v>178</v>
      </c>
      <c r="B1881" s="3" t="s">
        <v>180</v>
      </c>
      <c r="C1881" s="3" t="s">
        <v>4288</v>
      </c>
      <c r="D1881">
        <v>500000</v>
      </c>
      <c r="E1881">
        <v>0</v>
      </c>
      <c r="F1881" t="s">
        <v>8221</v>
      </c>
      <c r="G1881" t="s">
        <v>8227</v>
      </c>
      <c r="H1881" t="s">
        <v>8249</v>
      </c>
      <c r="I1881">
        <v>1448582145</v>
      </c>
      <c r="J1881" s="11">
        <f>(((I1881/60)/60)/24)+DATE(1970,1,1)+(-8/24)</f>
        <v>42334.663715277777</v>
      </c>
      <c r="K1881">
        <v>1445986545</v>
      </c>
      <c r="L1881" s="11">
        <f>(((K1881/60)/60)/24)+DATE(1970,1,1)+(-8/24)</f>
        <v>42304.622048611105</v>
      </c>
      <c r="M1881" t="b">
        <v>0</v>
      </c>
      <c r="N1881">
        <v>0</v>
      </c>
      <c r="O1881" t="b">
        <v>0</v>
      </c>
      <c r="P1881" t="s">
        <v>8268</v>
      </c>
      <c r="Q1881" s="6">
        <f>E1881/D1881</f>
        <v>0</v>
      </c>
      <c r="R1881" s="7" t="str">
        <f>IFERROR(E1881/N1881,"N/A")</f>
        <v>N/A</v>
      </c>
      <c r="S1881" t="str">
        <f>LEFT(P1881,SEARCH("/",P1881,1)-1)</f>
        <v>film &amp; video</v>
      </c>
      <c r="T1881" t="str">
        <f>RIGHT(P1881,(LEN(P1881)-SEARCH("/",P1881)))</f>
        <v>drama</v>
      </c>
      <c r="Y1881">
        <f t="shared" si="62"/>
        <v>13</v>
      </c>
      <c r="Z1881">
        <f t="shared" si="63"/>
        <v>18</v>
      </c>
    </row>
    <row r="1882" spans="1:26" ht="57.6" x14ac:dyDescent="0.3">
      <c r="A1882">
        <v>686</v>
      </c>
      <c r="B1882" s="3" t="s">
        <v>687</v>
      </c>
      <c r="C1882" s="3" t="s">
        <v>4796</v>
      </c>
      <c r="D1882">
        <v>500000</v>
      </c>
      <c r="E1882">
        <v>0</v>
      </c>
      <c r="F1882" t="s">
        <v>8221</v>
      </c>
      <c r="G1882" t="s">
        <v>8237</v>
      </c>
      <c r="H1882" t="s">
        <v>8249</v>
      </c>
      <c r="I1882">
        <v>1438618170</v>
      </c>
      <c r="J1882" s="11">
        <f>(((I1882/60)/60)/24)+DATE(1970,1,1)+(-8/24)</f>
        <v>42219.339930555558</v>
      </c>
      <c r="K1882">
        <v>1436026170</v>
      </c>
      <c r="L1882" s="11">
        <f>(((K1882/60)/60)/24)+DATE(1970,1,1)+(-8/24)</f>
        <v>42189.339930555558</v>
      </c>
      <c r="M1882" t="b">
        <v>0</v>
      </c>
      <c r="N1882">
        <v>0</v>
      </c>
      <c r="O1882" t="b">
        <v>0</v>
      </c>
      <c r="P1882" t="s">
        <v>8273</v>
      </c>
      <c r="Q1882" s="6">
        <f>E1882/D1882</f>
        <v>0</v>
      </c>
      <c r="R1882" s="7" t="str">
        <f>IFERROR(E1882/N1882,"N/A")</f>
        <v>N/A</v>
      </c>
      <c r="S1882" t="str">
        <f>LEFT(P1882,SEARCH("/",P1882,1)-1)</f>
        <v>technology</v>
      </c>
      <c r="T1882" t="str">
        <f>RIGHT(P1882,(LEN(P1882)-SEARCH("/",P1882)))</f>
        <v>wearables</v>
      </c>
      <c r="Y1882">
        <f t="shared" si="62"/>
        <v>11</v>
      </c>
      <c r="Z1882">
        <f t="shared" si="63"/>
        <v>20</v>
      </c>
    </row>
    <row r="1883" spans="1:26" ht="57.6" x14ac:dyDescent="0.3">
      <c r="A1883">
        <v>2642</v>
      </c>
      <c r="B1883" s="3" t="s">
        <v>2642</v>
      </c>
      <c r="C1883" s="3" t="s">
        <v>6752</v>
      </c>
      <c r="D1883">
        <v>500000</v>
      </c>
      <c r="E1883">
        <v>0</v>
      </c>
      <c r="F1883" t="s">
        <v>8221</v>
      </c>
      <c r="G1883" t="s">
        <v>8236</v>
      </c>
      <c r="H1883" t="s">
        <v>8249</v>
      </c>
      <c r="I1883">
        <v>1468565820</v>
      </c>
      <c r="J1883" s="11">
        <f>(((I1883/60)/60)/24)+DATE(1970,1,1)+(-8/24)</f>
        <v>42565.956249999996</v>
      </c>
      <c r="K1883">
        <v>1465970108</v>
      </c>
      <c r="L1883" s="11">
        <f>(((K1883/60)/60)/24)+DATE(1970,1,1)+(-8/24)</f>
        <v>42535.91328703703</v>
      </c>
      <c r="M1883" t="b">
        <v>0</v>
      </c>
      <c r="N1883">
        <v>0</v>
      </c>
      <c r="O1883" t="b">
        <v>0</v>
      </c>
      <c r="P1883" t="s">
        <v>8301</v>
      </c>
      <c r="Q1883" s="6">
        <f>E1883/D1883</f>
        <v>0</v>
      </c>
      <c r="R1883" s="7" t="str">
        <f>IFERROR(E1883/N1883,"N/A")</f>
        <v>N/A</v>
      </c>
      <c r="S1883" t="str">
        <f>LEFT(P1883,SEARCH("/",P1883,1)-1)</f>
        <v>technology</v>
      </c>
      <c r="T1883" t="str">
        <f>RIGHT(P1883,(LEN(P1883)-SEARCH("/",P1883)))</f>
        <v>space exploration</v>
      </c>
      <c r="Y1883">
        <f t="shared" si="62"/>
        <v>11</v>
      </c>
      <c r="Z1883">
        <f t="shared" si="63"/>
        <v>28</v>
      </c>
    </row>
    <row r="1884" spans="1:26" ht="57.6" x14ac:dyDescent="0.3">
      <c r="A1884">
        <v>2948</v>
      </c>
      <c r="B1884" s="3" t="s">
        <v>2948</v>
      </c>
      <c r="C1884" s="3" t="s">
        <v>7058</v>
      </c>
      <c r="D1884">
        <v>500000</v>
      </c>
      <c r="E1884">
        <v>24</v>
      </c>
      <c r="F1884" t="s">
        <v>8221</v>
      </c>
      <c r="G1884" t="s">
        <v>8224</v>
      </c>
      <c r="H1884" t="s">
        <v>8246</v>
      </c>
      <c r="I1884">
        <v>1433259293</v>
      </c>
      <c r="J1884" s="11">
        <f>(((I1884/60)/60)/24)+DATE(1970,1,1)+(-8/24)</f>
        <v>42157.315891203696</v>
      </c>
      <c r="K1884">
        <v>1428075293</v>
      </c>
      <c r="L1884" s="11">
        <f>(((K1884/60)/60)/24)+DATE(1970,1,1)+(-8/24)</f>
        <v>42097.315891203696</v>
      </c>
      <c r="M1884" t="b">
        <v>0</v>
      </c>
      <c r="N1884">
        <v>9</v>
      </c>
      <c r="O1884" t="b">
        <v>0</v>
      </c>
      <c r="P1884" t="s">
        <v>8303</v>
      </c>
      <c r="Q1884" s="6">
        <f>E1884/D1884</f>
        <v>4.8000000000000001E-5</v>
      </c>
      <c r="R1884" s="7">
        <f>IFERROR(E1884/N1884,"N/A")</f>
        <v>2.6666666666666665</v>
      </c>
      <c r="S1884" t="str">
        <f>LEFT(P1884,SEARCH("/",P1884,1)-1)</f>
        <v>theater</v>
      </c>
      <c r="T1884" t="str">
        <f>RIGHT(P1884,(LEN(P1884)-SEARCH("/",P1884)))</f>
        <v>spaces</v>
      </c>
      <c r="Y1884">
        <f t="shared" si="62"/>
        <v>8</v>
      </c>
      <c r="Z1884">
        <f t="shared" si="63"/>
        <v>14</v>
      </c>
    </row>
    <row r="1885" spans="1:26" ht="28.8" x14ac:dyDescent="0.3">
      <c r="A1885">
        <v>1447</v>
      </c>
      <c r="B1885" s="3" t="s">
        <v>1448</v>
      </c>
      <c r="C1885" s="3" t="s">
        <v>5557</v>
      </c>
      <c r="D1885">
        <v>500000</v>
      </c>
      <c r="E1885">
        <v>75</v>
      </c>
      <c r="F1885" t="s">
        <v>8221</v>
      </c>
      <c r="G1885" t="s">
        <v>8224</v>
      </c>
      <c r="H1885" t="s">
        <v>8246</v>
      </c>
      <c r="I1885">
        <v>1467999134</v>
      </c>
      <c r="J1885" s="11">
        <f>(((I1885/60)/60)/24)+DATE(1970,1,1)+(-8/24)</f>
        <v>42559.39738425926</v>
      </c>
      <c r="K1885">
        <v>1465407134</v>
      </c>
      <c r="L1885" s="11">
        <f>(((K1885/60)/60)/24)+DATE(1970,1,1)+(-8/24)</f>
        <v>42529.39738425926</v>
      </c>
      <c r="M1885" t="b">
        <v>0</v>
      </c>
      <c r="N1885">
        <v>3</v>
      </c>
      <c r="O1885" t="b">
        <v>0</v>
      </c>
      <c r="P1885" t="s">
        <v>8287</v>
      </c>
      <c r="Q1885" s="6">
        <f>E1885/D1885</f>
        <v>1.4999999999999999E-4</v>
      </c>
      <c r="R1885" s="7">
        <f>IFERROR(E1885/N1885,"N/A")</f>
        <v>25</v>
      </c>
      <c r="S1885" t="str">
        <f>LEFT(P1885,SEARCH("/",P1885,1)-1)</f>
        <v>publishing</v>
      </c>
      <c r="T1885" t="str">
        <f>RIGHT(P1885,(LEN(P1885)-SEARCH("/",P1885)))</f>
        <v>translations</v>
      </c>
      <c r="Y1885">
        <f t="shared" si="62"/>
        <v>11</v>
      </c>
      <c r="Z1885">
        <f t="shared" si="63"/>
        <v>23</v>
      </c>
    </row>
    <row r="1886" spans="1:26" ht="43.2" x14ac:dyDescent="0.3">
      <c r="A1886">
        <v>1116</v>
      </c>
      <c r="B1886" s="3" t="s">
        <v>1117</v>
      </c>
      <c r="C1886" s="3" t="s">
        <v>5226</v>
      </c>
      <c r="D1886">
        <v>500000</v>
      </c>
      <c r="E1886">
        <v>178.52</v>
      </c>
      <c r="F1886" t="s">
        <v>8221</v>
      </c>
      <c r="G1886" t="s">
        <v>8224</v>
      </c>
      <c r="H1886" t="s">
        <v>8246</v>
      </c>
      <c r="I1886">
        <v>1339273208</v>
      </c>
      <c r="J1886" s="11">
        <f>(((I1886/60)/60)/24)+DATE(1970,1,1)+(-8/24)</f>
        <v>41069.513981481476</v>
      </c>
      <c r="K1886">
        <v>1334089208</v>
      </c>
      <c r="L1886" s="11">
        <f>(((K1886/60)/60)/24)+DATE(1970,1,1)+(-8/24)</f>
        <v>41009.513981481476</v>
      </c>
      <c r="M1886" t="b">
        <v>0</v>
      </c>
      <c r="N1886">
        <v>10</v>
      </c>
      <c r="O1886" t="b">
        <v>0</v>
      </c>
      <c r="P1886" t="s">
        <v>8282</v>
      </c>
      <c r="Q1886" s="6">
        <f>E1886/D1886</f>
        <v>3.5704000000000004E-4</v>
      </c>
      <c r="R1886" s="7">
        <f>IFERROR(E1886/N1886,"N/A")</f>
        <v>17.852</v>
      </c>
      <c r="S1886" t="str">
        <f>LEFT(P1886,SEARCH("/",P1886,1)-1)</f>
        <v>games</v>
      </c>
      <c r="T1886" t="str">
        <f>RIGHT(P1886,(LEN(P1886)-SEARCH("/",P1886)))</f>
        <v>video games</v>
      </c>
      <c r="Y1886">
        <f t="shared" si="62"/>
        <v>6</v>
      </c>
      <c r="Z1886">
        <f t="shared" si="63"/>
        <v>17</v>
      </c>
    </row>
    <row r="1887" spans="1:26" ht="43.2" x14ac:dyDescent="0.3">
      <c r="A1887">
        <v>189</v>
      </c>
      <c r="B1887" s="3" t="s">
        <v>191</v>
      </c>
      <c r="C1887" s="3" t="s">
        <v>4299</v>
      </c>
      <c r="D1887">
        <v>500000</v>
      </c>
      <c r="E1887">
        <v>345</v>
      </c>
      <c r="F1887" t="s">
        <v>8221</v>
      </c>
      <c r="G1887" t="s">
        <v>8224</v>
      </c>
      <c r="H1887" t="s">
        <v>8246</v>
      </c>
      <c r="I1887">
        <v>1472920477</v>
      </c>
      <c r="J1887" s="11">
        <f>(((I1887/60)/60)/24)+DATE(1970,1,1)+(-8/24)</f>
        <v>42616.357372685183</v>
      </c>
      <c r="K1887">
        <v>1467736477</v>
      </c>
      <c r="L1887" s="11">
        <f>(((K1887/60)/60)/24)+DATE(1970,1,1)+(-8/24)</f>
        <v>42556.357372685183</v>
      </c>
      <c r="M1887" t="b">
        <v>0</v>
      </c>
      <c r="N1887">
        <v>5</v>
      </c>
      <c r="O1887" t="b">
        <v>0</v>
      </c>
      <c r="P1887" t="s">
        <v>8268</v>
      </c>
      <c r="Q1887" s="6">
        <f>E1887/D1887</f>
        <v>6.8999999999999997E-4</v>
      </c>
      <c r="R1887" s="7">
        <f>IFERROR(E1887/N1887,"N/A")</f>
        <v>69</v>
      </c>
      <c r="S1887" t="str">
        <f>LEFT(P1887,SEARCH("/",P1887,1)-1)</f>
        <v>film &amp; video</v>
      </c>
      <c r="T1887" t="str">
        <f>RIGHT(P1887,(LEN(P1887)-SEARCH("/",P1887)))</f>
        <v>drama</v>
      </c>
      <c r="Y1887">
        <f t="shared" si="62"/>
        <v>13</v>
      </c>
      <c r="Z1887">
        <f t="shared" si="63"/>
        <v>18</v>
      </c>
    </row>
    <row r="1888" spans="1:26" ht="43.2" x14ac:dyDescent="0.3">
      <c r="A1888">
        <v>2140</v>
      </c>
      <c r="B1888" s="3" t="s">
        <v>2141</v>
      </c>
      <c r="C1888" s="3" t="s">
        <v>6250</v>
      </c>
      <c r="D1888">
        <v>500000</v>
      </c>
      <c r="E1888">
        <v>560</v>
      </c>
      <c r="F1888" t="s">
        <v>8221</v>
      </c>
      <c r="G1888" t="s">
        <v>8224</v>
      </c>
      <c r="H1888" t="s">
        <v>8246</v>
      </c>
      <c r="I1888">
        <v>1357934424</v>
      </c>
      <c r="J1888" s="11">
        <f>(((I1888/60)/60)/24)+DATE(1970,1,1)+(-8/24)</f>
        <v>41285.500277777777</v>
      </c>
      <c r="K1888">
        <v>1355342424</v>
      </c>
      <c r="L1888" s="11">
        <f>(((K1888/60)/60)/24)+DATE(1970,1,1)+(-8/24)</f>
        <v>41255.500277777777</v>
      </c>
      <c r="M1888" t="b">
        <v>0</v>
      </c>
      <c r="N1888">
        <v>11</v>
      </c>
      <c r="O1888" t="b">
        <v>0</v>
      </c>
      <c r="P1888" t="s">
        <v>8282</v>
      </c>
      <c r="Q1888" s="6">
        <f>E1888/D1888</f>
        <v>1.1199999999999999E-3</v>
      </c>
      <c r="R1888" s="7">
        <f>IFERROR(E1888/N1888,"N/A")</f>
        <v>50.909090909090907</v>
      </c>
      <c r="S1888" t="str">
        <f>LEFT(P1888,SEARCH("/",P1888,1)-1)</f>
        <v>games</v>
      </c>
      <c r="T1888" t="str">
        <f>RIGHT(P1888,(LEN(P1888)-SEARCH("/",P1888)))</f>
        <v>video games</v>
      </c>
      <c r="Y1888">
        <f t="shared" si="62"/>
        <v>6</v>
      </c>
      <c r="Z1888">
        <f t="shared" si="63"/>
        <v>17</v>
      </c>
    </row>
    <row r="1889" spans="1:26" ht="28.8" x14ac:dyDescent="0.3">
      <c r="A1889">
        <v>3118</v>
      </c>
      <c r="B1889" s="3" t="s">
        <v>3118</v>
      </c>
      <c r="C1889" s="3" t="s">
        <v>7228</v>
      </c>
      <c r="D1889">
        <v>500000</v>
      </c>
      <c r="E1889">
        <v>1550</v>
      </c>
      <c r="F1889" t="s">
        <v>8221</v>
      </c>
      <c r="G1889" t="s">
        <v>8235</v>
      </c>
      <c r="H1889" t="s">
        <v>8255</v>
      </c>
      <c r="I1889">
        <v>1467473723</v>
      </c>
      <c r="J1889" s="11">
        <f>(((I1889/60)/60)/24)+DATE(1970,1,1)+(-8/24)</f>
        <v>42553.316238425927</v>
      </c>
      <c r="K1889">
        <v>1465832123</v>
      </c>
      <c r="L1889" s="11">
        <f>(((K1889/60)/60)/24)+DATE(1970,1,1)+(-8/24)</f>
        <v>42534.316238425927</v>
      </c>
      <c r="M1889" t="b">
        <v>0</v>
      </c>
      <c r="N1889">
        <v>2</v>
      </c>
      <c r="O1889" t="b">
        <v>0</v>
      </c>
      <c r="P1889" t="s">
        <v>8303</v>
      </c>
      <c r="Q1889" s="6">
        <f>E1889/D1889</f>
        <v>3.0999999999999999E-3</v>
      </c>
      <c r="R1889" s="7">
        <f>IFERROR(E1889/N1889,"N/A")</f>
        <v>775</v>
      </c>
      <c r="S1889" t="str">
        <f>LEFT(P1889,SEARCH("/",P1889,1)-1)</f>
        <v>theater</v>
      </c>
      <c r="T1889" t="str">
        <f>RIGHT(P1889,(LEN(P1889)-SEARCH("/",P1889)))</f>
        <v>spaces</v>
      </c>
      <c r="Y1889">
        <f t="shared" si="62"/>
        <v>8</v>
      </c>
      <c r="Z1889">
        <f t="shared" si="63"/>
        <v>14</v>
      </c>
    </row>
    <row r="1890" spans="1:26" ht="43.2" x14ac:dyDescent="0.3">
      <c r="A1890">
        <v>1095</v>
      </c>
      <c r="B1890" s="3" t="s">
        <v>1096</v>
      </c>
      <c r="C1890" s="3" t="s">
        <v>5205</v>
      </c>
      <c r="D1890">
        <v>500000</v>
      </c>
      <c r="E1890">
        <v>25174</v>
      </c>
      <c r="F1890" t="s">
        <v>8221</v>
      </c>
      <c r="G1890" t="s">
        <v>8224</v>
      </c>
      <c r="H1890" t="s">
        <v>8246</v>
      </c>
      <c r="I1890">
        <v>1377867220</v>
      </c>
      <c r="J1890" s="11">
        <f>(((I1890/60)/60)/24)+DATE(1970,1,1)+(-8/24)</f>
        <v>41516.203935185185</v>
      </c>
      <c r="K1890">
        <v>1375275220</v>
      </c>
      <c r="L1890" s="11">
        <f>(((K1890/60)/60)/24)+DATE(1970,1,1)+(-8/24)</f>
        <v>41486.203935185185</v>
      </c>
      <c r="M1890" t="b">
        <v>0</v>
      </c>
      <c r="N1890">
        <v>94</v>
      </c>
      <c r="O1890" t="b">
        <v>0</v>
      </c>
      <c r="P1890" t="s">
        <v>8282</v>
      </c>
      <c r="Q1890" s="6">
        <f>E1890/D1890</f>
        <v>5.0347999999999997E-2</v>
      </c>
      <c r="R1890" s="7">
        <f>IFERROR(E1890/N1890,"N/A")</f>
        <v>267.80851063829789</v>
      </c>
      <c r="S1890" t="str">
        <f>LEFT(P1890,SEARCH("/",P1890,1)-1)</f>
        <v>games</v>
      </c>
      <c r="T1890" t="str">
        <f>RIGHT(P1890,(LEN(P1890)-SEARCH("/",P1890)))</f>
        <v>video games</v>
      </c>
      <c r="Y1890">
        <f t="shared" si="62"/>
        <v>6</v>
      </c>
      <c r="Z1890">
        <f t="shared" si="63"/>
        <v>17</v>
      </c>
    </row>
    <row r="1891" spans="1:26" ht="43.2" x14ac:dyDescent="0.3">
      <c r="A1891">
        <v>486</v>
      </c>
      <c r="B1891" s="3" t="s">
        <v>487</v>
      </c>
      <c r="C1891" s="3" t="s">
        <v>4596</v>
      </c>
      <c r="D1891">
        <v>550000</v>
      </c>
      <c r="E1891">
        <v>50</v>
      </c>
      <c r="F1891" t="s">
        <v>8221</v>
      </c>
      <c r="G1891" t="s">
        <v>8226</v>
      </c>
      <c r="H1891" t="s">
        <v>8248</v>
      </c>
      <c r="I1891">
        <v>1401662239</v>
      </c>
      <c r="J1891" s="11">
        <f>(((I1891/60)/60)/24)+DATE(1970,1,1)+(-8/24)</f>
        <v>41791.609247685185</v>
      </c>
      <c r="K1891">
        <v>1399070239</v>
      </c>
      <c r="L1891" s="11">
        <f>(((K1891/60)/60)/24)+DATE(1970,1,1)+(-8/24)</f>
        <v>41761.609247685185</v>
      </c>
      <c r="M1891" t="b">
        <v>0</v>
      </c>
      <c r="N1891">
        <v>1</v>
      </c>
      <c r="O1891" t="b">
        <v>0</v>
      </c>
      <c r="P1891" t="s">
        <v>8270</v>
      </c>
      <c r="Q1891" s="6">
        <f>E1891/D1891</f>
        <v>9.0909090909090904E-5</v>
      </c>
      <c r="R1891" s="7">
        <f>IFERROR(E1891/N1891,"N/A")</f>
        <v>50</v>
      </c>
      <c r="S1891" t="str">
        <f>LEFT(P1891,SEARCH("/",P1891,1)-1)</f>
        <v>film &amp; video</v>
      </c>
      <c r="T1891" t="str">
        <f>RIGHT(P1891,(LEN(P1891)-SEARCH("/",P1891)))</f>
        <v>animation</v>
      </c>
      <c r="Y1891">
        <f t="shared" si="62"/>
        <v>13</v>
      </c>
      <c r="Z1891">
        <f t="shared" si="63"/>
        <v>22</v>
      </c>
    </row>
    <row r="1892" spans="1:26" ht="57.6" x14ac:dyDescent="0.3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 s="11">
        <f>(((I1892/60)/60)/24)+DATE(1970,1,1)+(-8/24)</f>
        <v>41977.124236111107</v>
      </c>
      <c r="K1892">
        <v>1415098734</v>
      </c>
      <c r="L1892" s="11">
        <f>(((K1892/60)/60)/24)+DATE(1970,1,1)+(-8/24)</f>
        <v>41947.124236111107</v>
      </c>
      <c r="M1892" t="b">
        <v>0</v>
      </c>
      <c r="N1892">
        <v>356</v>
      </c>
      <c r="O1892" t="b">
        <v>0</v>
      </c>
      <c r="P1892" t="s">
        <v>8273</v>
      </c>
      <c r="Q1892" s="6">
        <f>E1892/D1892</f>
        <v>0.65246363636363636</v>
      </c>
      <c r="R1892" s="7">
        <f>IFERROR(E1892/N1892,"N/A")</f>
        <v>201.60393258426967</v>
      </c>
      <c r="S1892" t="str">
        <f>LEFT(P1892,SEARCH("/",P1892,1)-1)</f>
        <v>technology</v>
      </c>
      <c r="T1892" t="str">
        <f>RIGHT(P1892,(LEN(P1892)-SEARCH("/",P1892)))</f>
        <v>wearables</v>
      </c>
      <c r="Y1892">
        <f t="shared" si="62"/>
        <v>11</v>
      </c>
      <c r="Z1892">
        <f t="shared" si="63"/>
        <v>20</v>
      </c>
    </row>
    <row r="1893" spans="1:26" ht="57.6" x14ac:dyDescent="0.3">
      <c r="A1893">
        <v>1105</v>
      </c>
      <c r="B1893" s="3" t="s">
        <v>1106</v>
      </c>
      <c r="C1893" s="3" t="s">
        <v>5215</v>
      </c>
      <c r="D1893">
        <v>900000</v>
      </c>
      <c r="E1893">
        <v>1431</v>
      </c>
      <c r="F1893" t="s">
        <v>8221</v>
      </c>
      <c r="G1893" t="s">
        <v>8224</v>
      </c>
      <c r="H1893" t="s">
        <v>8246</v>
      </c>
      <c r="I1893">
        <v>1395627327</v>
      </c>
      <c r="J1893" s="11">
        <f>(((I1893/60)/60)/24)+DATE(1970,1,1)+(-8/24)</f>
        <v>41721.760729166665</v>
      </c>
      <c r="K1893">
        <v>1393038927</v>
      </c>
      <c r="L1893" s="11">
        <f>(((K1893/60)/60)/24)+DATE(1970,1,1)+(-8/24)</f>
        <v>41691.802395833329</v>
      </c>
      <c r="M1893" t="b">
        <v>0</v>
      </c>
      <c r="N1893">
        <v>20</v>
      </c>
      <c r="O1893" t="b">
        <v>0</v>
      </c>
      <c r="P1893" t="s">
        <v>8282</v>
      </c>
      <c r="Q1893" s="6">
        <f>E1893/D1893</f>
        <v>1.5900000000000001E-3</v>
      </c>
      <c r="R1893" s="7">
        <f>IFERROR(E1893/N1893,"N/A")</f>
        <v>71.55</v>
      </c>
      <c r="S1893" t="str">
        <f>LEFT(P1893,SEARCH("/",P1893,1)-1)</f>
        <v>games</v>
      </c>
      <c r="T1893" t="str">
        <f>RIGHT(P1893,(LEN(P1893)-SEARCH("/",P1893)))</f>
        <v>video games</v>
      </c>
      <c r="Y1893">
        <f t="shared" si="62"/>
        <v>6</v>
      </c>
      <c r="Z1893">
        <f t="shared" si="63"/>
        <v>17</v>
      </c>
    </row>
    <row r="1894" spans="1:26" x14ac:dyDescent="0.3">
      <c r="A1894">
        <v>3061</v>
      </c>
      <c r="B1894" s="3" t="s">
        <v>3061</v>
      </c>
      <c r="C1894" s="3" t="s">
        <v>7171</v>
      </c>
      <c r="D1894">
        <v>1000000</v>
      </c>
      <c r="E1894">
        <v>0</v>
      </c>
      <c r="F1894" t="s">
        <v>8221</v>
      </c>
      <c r="G1894" t="s">
        <v>8224</v>
      </c>
      <c r="H1894" t="s">
        <v>8246</v>
      </c>
      <c r="I1894">
        <v>1407955748</v>
      </c>
      <c r="J1894" s="11">
        <f>(((I1894/60)/60)/24)+DATE(1970,1,1)+(-8/24)</f>
        <v>41864.450787037036</v>
      </c>
      <c r="K1894">
        <v>1405363748</v>
      </c>
      <c r="L1894" s="11">
        <f>(((K1894/60)/60)/24)+DATE(1970,1,1)+(-8/24)</f>
        <v>41834.450787037036</v>
      </c>
      <c r="M1894" t="b">
        <v>0</v>
      </c>
      <c r="N1894">
        <v>0</v>
      </c>
      <c r="O1894" t="b">
        <v>0</v>
      </c>
      <c r="P1894" t="s">
        <v>8303</v>
      </c>
      <c r="Q1894" s="6">
        <f>E1894/D1894</f>
        <v>0</v>
      </c>
      <c r="R1894" s="7" t="str">
        <f>IFERROR(E1894/N1894,"N/A")</f>
        <v>N/A</v>
      </c>
      <c r="S1894" t="str">
        <f>LEFT(P1894,SEARCH("/",P1894,1)-1)</f>
        <v>theater</v>
      </c>
      <c r="T1894" t="str">
        <f>RIGHT(P1894,(LEN(P1894)-SEARCH("/",P1894)))</f>
        <v>spaces</v>
      </c>
      <c r="Y1894">
        <f t="shared" si="62"/>
        <v>8</v>
      </c>
      <c r="Z1894">
        <f t="shared" si="63"/>
        <v>14</v>
      </c>
    </row>
    <row r="1895" spans="1:26" ht="57.6" x14ac:dyDescent="0.3">
      <c r="A1895">
        <v>3629</v>
      </c>
      <c r="B1895" s="3" t="s">
        <v>3627</v>
      </c>
      <c r="C1895" s="3" t="s">
        <v>7739</v>
      </c>
      <c r="D1895">
        <v>1000000</v>
      </c>
      <c r="E1895">
        <v>2</v>
      </c>
      <c r="F1895" t="s">
        <v>8221</v>
      </c>
      <c r="G1895" t="s">
        <v>8224</v>
      </c>
      <c r="H1895" t="s">
        <v>8246</v>
      </c>
      <c r="I1895">
        <v>1462467600</v>
      </c>
      <c r="J1895" s="11">
        <f>(((I1895/60)/60)/24)+DATE(1970,1,1)+(-8/24)</f>
        <v>42495.374999999993</v>
      </c>
      <c r="K1895">
        <v>1457403364</v>
      </c>
      <c r="L1895" s="11">
        <f>(((K1895/60)/60)/24)+DATE(1970,1,1)+(-8/24)</f>
        <v>42436.761157407404</v>
      </c>
      <c r="M1895" t="b">
        <v>0</v>
      </c>
      <c r="N1895">
        <v>2</v>
      </c>
      <c r="O1895" t="b">
        <v>0</v>
      </c>
      <c r="P1895" t="s">
        <v>8305</v>
      </c>
      <c r="Q1895" s="6">
        <f>E1895/D1895</f>
        <v>1.9999999999999999E-6</v>
      </c>
      <c r="R1895" s="7">
        <f>IFERROR(E1895/N1895,"N/A")</f>
        <v>1</v>
      </c>
      <c r="S1895" t="str">
        <f>LEFT(P1895,SEARCH("/",P1895,1)-1)</f>
        <v>theater</v>
      </c>
      <c r="T1895" t="str">
        <f>RIGHT(P1895,(LEN(P1895)-SEARCH("/",P1895)))</f>
        <v>musical</v>
      </c>
      <c r="Y1895">
        <f t="shared" si="62"/>
        <v>8</v>
      </c>
      <c r="Z1895">
        <f t="shared" si="63"/>
        <v>15</v>
      </c>
    </row>
    <row r="1896" spans="1:26" ht="57.6" x14ac:dyDescent="0.3">
      <c r="A1896">
        <v>192</v>
      </c>
      <c r="B1896" s="3" t="s">
        <v>194</v>
      </c>
      <c r="C1896" s="3" t="s">
        <v>4302</v>
      </c>
      <c r="D1896">
        <v>1000000</v>
      </c>
      <c r="E1896">
        <v>17</v>
      </c>
      <c r="F1896" t="s">
        <v>8221</v>
      </c>
      <c r="G1896" t="s">
        <v>8224</v>
      </c>
      <c r="H1896" t="s">
        <v>8246</v>
      </c>
      <c r="I1896">
        <v>1413572432</v>
      </c>
      <c r="J1896" s="11">
        <f>(((I1896/60)/60)/24)+DATE(1970,1,1)+(-8/24)</f>
        <v>41929.458703703705</v>
      </c>
      <c r="K1896">
        <v>1410980432</v>
      </c>
      <c r="L1896" s="11">
        <f>(((K1896/60)/60)/24)+DATE(1970,1,1)+(-8/24)</f>
        <v>41899.458703703705</v>
      </c>
      <c r="M1896" t="b">
        <v>0</v>
      </c>
      <c r="N1896">
        <v>3</v>
      </c>
      <c r="O1896" t="b">
        <v>0</v>
      </c>
      <c r="P1896" t="s">
        <v>8268</v>
      </c>
      <c r="Q1896" s="6">
        <f>E1896/D1896</f>
        <v>1.7E-5</v>
      </c>
      <c r="R1896" s="7">
        <f>IFERROR(E1896/N1896,"N/A")</f>
        <v>5.666666666666667</v>
      </c>
      <c r="S1896" t="str">
        <f>LEFT(P1896,SEARCH("/",P1896,1)-1)</f>
        <v>film &amp; video</v>
      </c>
      <c r="T1896" t="str">
        <f>RIGHT(P1896,(LEN(P1896)-SEARCH("/",P1896)))</f>
        <v>drama</v>
      </c>
      <c r="Y1896">
        <f t="shared" si="62"/>
        <v>13</v>
      </c>
      <c r="Z1896">
        <f t="shared" si="63"/>
        <v>18</v>
      </c>
    </row>
    <row r="1897" spans="1:26" ht="43.2" x14ac:dyDescent="0.3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 s="11">
        <f>(((I1897/60)/60)/24)+DATE(1970,1,1)+(-8/24)</f>
        <v>42560.659699074073</v>
      </c>
      <c r="K1897">
        <v>1465516198</v>
      </c>
      <c r="L1897" s="11">
        <f>(((K1897/60)/60)/24)+DATE(1970,1,1)+(-8/24)</f>
        <v>42530.659699074073</v>
      </c>
      <c r="M1897" t="b">
        <v>0</v>
      </c>
      <c r="N1897">
        <v>348</v>
      </c>
      <c r="O1897" t="b">
        <v>0</v>
      </c>
      <c r="P1897" t="s">
        <v>8303</v>
      </c>
      <c r="Q1897" s="6">
        <f>E1897/D1897</f>
        <v>0.68153600000000003</v>
      </c>
      <c r="R1897" s="7">
        <f>IFERROR(E1897/N1897,"N/A")</f>
        <v>244.80459770114942</v>
      </c>
      <c r="S1897" t="str">
        <f>LEFT(P1897,SEARCH("/",P1897,1)-1)</f>
        <v>theater</v>
      </c>
      <c r="T1897" t="str">
        <f>RIGHT(P1897,(LEN(P1897)-SEARCH("/",P1897)))</f>
        <v>spaces</v>
      </c>
      <c r="Y1897">
        <f t="shared" si="62"/>
        <v>8</v>
      </c>
      <c r="Z1897">
        <f t="shared" si="63"/>
        <v>14</v>
      </c>
    </row>
    <row r="1898" spans="1:26" ht="43.2" x14ac:dyDescent="0.3">
      <c r="A1898">
        <v>3081</v>
      </c>
      <c r="B1898" s="3" t="s">
        <v>3081</v>
      </c>
      <c r="C1898" s="3" t="s">
        <v>7191</v>
      </c>
      <c r="D1898">
        <v>1000000</v>
      </c>
      <c r="E1898">
        <v>2103</v>
      </c>
      <c r="F1898" t="s">
        <v>8221</v>
      </c>
      <c r="G1898" t="s">
        <v>8224</v>
      </c>
      <c r="H1898" t="s">
        <v>8246</v>
      </c>
      <c r="I1898">
        <v>1442722891</v>
      </c>
      <c r="J1898" s="11">
        <f>(((I1898/60)/60)/24)+DATE(1970,1,1)+(-8/24)</f>
        <v>42266.848275462959</v>
      </c>
      <c r="K1898">
        <v>1440130891</v>
      </c>
      <c r="L1898" s="11">
        <f>(((K1898/60)/60)/24)+DATE(1970,1,1)+(-8/24)</f>
        <v>42236.848275462959</v>
      </c>
      <c r="M1898" t="b">
        <v>0</v>
      </c>
      <c r="N1898">
        <v>5</v>
      </c>
      <c r="O1898" t="b">
        <v>0</v>
      </c>
      <c r="P1898" t="s">
        <v>8303</v>
      </c>
      <c r="Q1898" s="6">
        <f>E1898/D1898</f>
        <v>2.1029999999999998E-3</v>
      </c>
      <c r="R1898" s="7">
        <f>IFERROR(E1898/N1898,"N/A")</f>
        <v>420.6</v>
      </c>
      <c r="S1898" t="str">
        <f>LEFT(P1898,SEARCH("/",P1898,1)-1)</f>
        <v>theater</v>
      </c>
      <c r="T1898" t="str">
        <f>RIGHT(P1898,(LEN(P1898)-SEARCH("/",P1898)))</f>
        <v>spaces</v>
      </c>
      <c r="Y1898">
        <f t="shared" si="62"/>
        <v>8</v>
      </c>
      <c r="Z1898">
        <f t="shared" si="63"/>
        <v>14</v>
      </c>
    </row>
    <row r="1899" spans="1:26" ht="43.2" x14ac:dyDescent="0.3">
      <c r="A1899">
        <v>3120</v>
      </c>
      <c r="B1899" s="3" t="s">
        <v>3120</v>
      </c>
      <c r="C1899" s="3" t="s">
        <v>7230</v>
      </c>
      <c r="D1899">
        <v>1300000</v>
      </c>
      <c r="E1899">
        <v>128</v>
      </c>
      <c r="F1899" t="s">
        <v>8221</v>
      </c>
      <c r="G1899" t="s">
        <v>8233</v>
      </c>
      <c r="H1899" t="s">
        <v>8249</v>
      </c>
      <c r="I1899">
        <v>1462484196</v>
      </c>
      <c r="J1899" s="11">
        <f>(((I1899/60)/60)/24)+DATE(1970,1,1)+(-8/24)</f>
        <v>42495.567083333335</v>
      </c>
      <c r="K1899">
        <v>1457303796</v>
      </c>
      <c r="L1899" s="11">
        <f>(((K1899/60)/60)/24)+DATE(1970,1,1)+(-8/24)</f>
        <v>42435.608749999999</v>
      </c>
      <c r="M1899" t="b">
        <v>0</v>
      </c>
      <c r="N1899">
        <v>10</v>
      </c>
      <c r="O1899" t="b">
        <v>0</v>
      </c>
      <c r="P1899" t="s">
        <v>8303</v>
      </c>
      <c r="Q1899" s="6">
        <f>E1899/D1899</f>
        <v>9.8461538461538464E-5</v>
      </c>
      <c r="R1899" s="7">
        <f>IFERROR(E1899/N1899,"N/A")</f>
        <v>12.8</v>
      </c>
      <c r="S1899" t="str">
        <f>LEFT(P1899,SEARCH("/",P1899,1)-1)</f>
        <v>theater</v>
      </c>
      <c r="T1899" t="str">
        <f>RIGHT(P1899,(LEN(P1899)-SEARCH("/",P1899)))</f>
        <v>spaces</v>
      </c>
      <c r="Y1899">
        <f t="shared" si="62"/>
        <v>8</v>
      </c>
      <c r="Z1899">
        <f t="shared" si="63"/>
        <v>14</v>
      </c>
    </row>
    <row r="1900" spans="1:26" ht="43.2" x14ac:dyDescent="0.3">
      <c r="A1900">
        <v>3079</v>
      </c>
      <c r="B1900" s="3" t="s">
        <v>3079</v>
      </c>
      <c r="C1900" s="3" t="s">
        <v>7189</v>
      </c>
      <c r="D1900">
        <v>1333666</v>
      </c>
      <c r="E1900">
        <v>11226</v>
      </c>
      <c r="F1900" t="s">
        <v>8221</v>
      </c>
      <c r="G1900" t="s">
        <v>8224</v>
      </c>
      <c r="H1900" t="s">
        <v>8246</v>
      </c>
      <c r="I1900">
        <v>1427040435</v>
      </c>
      <c r="J1900" s="11">
        <f>(((I1900/60)/60)/24)+DATE(1970,1,1)+(-8/24)</f>
        <v>42085.338368055549</v>
      </c>
      <c r="K1900">
        <v>1424452035</v>
      </c>
      <c r="L1900" s="11">
        <f>(((K1900/60)/60)/24)+DATE(1970,1,1)+(-8/24)</f>
        <v>42055.38003472222</v>
      </c>
      <c r="M1900" t="b">
        <v>0</v>
      </c>
      <c r="N1900">
        <v>27</v>
      </c>
      <c r="O1900" t="b">
        <v>0</v>
      </c>
      <c r="P1900" t="s">
        <v>8303</v>
      </c>
      <c r="Q1900" s="6">
        <f>E1900/D1900</f>
        <v>8.4173998587352451E-3</v>
      </c>
      <c r="R1900" s="7">
        <f>IFERROR(E1900/N1900,"N/A")</f>
        <v>415.77777777777777</v>
      </c>
      <c r="S1900" t="str">
        <f>LEFT(P1900,SEARCH("/",P1900,1)-1)</f>
        <v>theater</v>
      </c>
      <c r="T1900" t="str">
        <f>RIGHT(P1900,(LEN(P1900)-SEARCH("/",P1900)))</f>
        <v>spaces</v>
      </c>
      <c r="Y1900">
        <f t="shared" si="62"/>
        <v>8</v>
      </c>
      <c r="Z1900">
        <f t="shared" si="63"/>
        <v>14</v>
      </c>
    </row>
    <row r="1901" spans="1:26" ht="57.6" x14ac:dyDescent="0.3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 s="11">
        <f>(((I1901/60)/60)/24)+DATE(1970,1,1)+(-8/24)</f>
        <v>42644.290706018517</v>
      </c>
      <c r="K1901">
        <v>1472569117</v>
      </c>
      <c r="L1901" s="11">
        <f>(((K1901/60)/60)/24)+DATE(1970,1,1)+(-8/24)</f>
        <v>42612.290706018517</v>
      </c>
      <c r="M1901" t="b">
        <v>0</v>
      </c>
      <c r="N1901">
        <v>46</v>
      </c>
      <c r="O1901" t="b">
        <v>0</v>
      </c>
      <c r="P1901" t="s">
        <v>8273</v>
      </c>
      <c r="Q1901" s="6">
        <f>E1901/D1901</f>
        <v>0.7036</v>
      </c>
      <c r="R1901" s="7">
        <f>IFERROR(E1901/N1901,"N/A")</f>
        <v>382.39130434782606</v>
      </c>
      <c r="S1901" t="str">
        <f>LEFT(P1901,SEARCH("/",P1901,1)-1)</f>
        <v>technology</v>
      </c>
      <c r="T1901" t="str">
        <f>RIGHT(P1901,(LEN(P1901)-SEARCH("/",P1901)))</f>
        <v>wearables</v>
      </c>
      <c r="Y1901">
        <f t="shared" si="62"/>
        <v>11</v>
      </c>
      <c r="Z1901">
        <f t="shared" si="63"/>
        <v>20</v>
      </c>
    </row>
    <row r="1902" spans="1:26" ht="43.2" x14ac:dyDescent="0.3">
      <c r="A1902">
        <v>223</v>
      </c>
      <c r="B1902" s="3" t="s">
        <v>225</v>
      </c>
      <c r="C1902" s="3" t="s">
        <v>4333</v>
      </c>
      <c r="D1902">
        <v>1500000</v>
      </c>
      <c r="E1902">
        <v>0</v>
      </c>
      <c r="F1902" t="s">
        <v>8221</v>
      </c>
      <c r="G1902" t="s">
        <v>8224</v>
      </c>
      <c r="H1902" t="s">
        <v>8246</v>
      </c>
      <c r="I1902">
        <v>1463879100</v>
      </c>
      <c r="J1902" s="11">
        <f>(((I1902/60)/60)/24)+DATE(1970,1,1)+(-8/24)</f>
        <v>42511.711805555555</v>
      </c>
      <c r="K1902">
        <v>1461287350</v>
      </c>
      <c r="L1902" s="11">
        <f>(((K1902/60)/60)/24)+DATE(1970,1,1)+(-8/24)</f>
        <v>42481.714699074073</v>
      </c>
      <c r="M1902" t="b">
        <v>0</v>
      </c>
      <c r="N1902">
        <v>0</v>
      </c>
      <c r="O1902" t="b">
        <v>0</v>
      </c>
      <c r="P1902" t="s">
        <v>8268</v>
      </c>
      <c r="Q1902" s="6">
        <f>E1902/D1902</f>
        <v>0</v>
      </c>
      <c r="R1902" s="7" t="str">
        <f>IFERROR(E1902/N1902,"N/A")</f>
        <v>N/A</v>
      </c>
      <c r="S1902" t="str">
        <f>LEFT(P1902,SEARCH("/",P1902,1)-1)</f>
        <v>film &amp; video</v>
      </c>
      <c r="T1902" t="str">
        <f>RIGHT(P1902,(LEN(P1902)-SEARCH("/",P1902)))</f>
        <v>drama</v>
      </c>
      <c r="Y1902">
        <f t="shared" si="62"/>
        <v>13</v>
      </c>
      <c r="Z1902">
        <f t="shared" si="63"/>
        <v>18</v>
      </c>
    </row>
    <row r="1903" spans="1:26" ht="43.2" x14ac:dyDescent="0.3">
      <c r="A1903">
        <v>231</v>
      </c>
      <c r="B1903" s="3" t="s">
        <v>233</v>
      </c>
      <c r="C1903" s="3" t="s">
        <v>4341</v>
      </c>
      <c r="D1903">
        <v>1500000</v>
      </c>
      <c r="E1903">
        <v>0</v>
      </c>
      <c r="F1903" t="s">
        <v>8221</v>
      </c>
      <c r="G1903" t="s">
        <v>8224</v>
      </c>
      <c r="H1903" t="s">
        <v>8246</v>
      </c>
      <c r="I1903">
        <v>1451775651</v>
      </c>
      <c r="J1903" s="11">
        <f>(((I1903/60)/60)/24)+DATE(1970,1,1)+(-8/24)</f>
        <v>42371.625590277778</v>
      </c>
      <c r="K1903">
        <v>1449183651</v>
      </c>
      <c r="L1903" s="11">
        <f>(((K1903/60)/60)/24)+DATE(1970,1,1)+(-8/24)</f>
        <v>42341.625590277778</v>
      </c>
      <c r="M1903" t="b">
        <v>0</v>
      </c>
      <c r="N1903">
        <v>0</v>
      </c>
      <c r="O1903" t="b">
        <v>0</v>
      </c>
      <c r="P1903" t="s">
        <v>8268</v>
      </c>
      <c r="Q1903" s="6">
        <f>E1903/D1903</f>
        <v>0</v>
      </c>
      <c r="R1903" s="7" t="str">
        <f>IFERROR(E1903/N1903,"N/A")</f>
        <v>N/A</v>
      </c>
      <c r="S1903" t="str">
        <f>LEFT(P1903,SEARCH("/",P1903,1)-1)</f>
        <v>film &amp; video</v>
      </c>
      <c r="T1903" t="str">
        <f>RIGHT(P1903,(LEN(P1903)-SEARCH("/",P1903)))</f>
        <v>drama</v>
      </c>
      <c r="Y1903">
        <f t="shared" si="62"/>
        <v>13</v>
      </c>
      <c r="Z1903">
        <f t="shared" si="63"/>
        <v>18</v>
      </c>
    </row>
    <row r="1904" spans="1:26" ht="57.6" x14ac:dyDescent="0.3">
      <c r="A1904">
        <v>163</v>
      </c>
      <c r="B1904" s="3" t="s">
        <v>165</v>
      </c>
      <c r="C1904" s="3" t="s">
        <v>4273</v>
      </c>
      <c r="D1904">
        <v>2000000</v>
      </c>
      <c r="E1904">
        <v>0</v>
      </c>
      <c r="F1904" t="s">
        <v>8221</v>
      </c>
      <c r="G1904" t="s">
        <v>8224</v>
      </c>
      <c r="H1904" t="s">
        <v>8246</v>
      </c>
      <c r="I1904">
        <v>1443657600</v>
      </c>
      <c r="J1904" s="11">
        <f>(((I1904/60)/60)/24)+DATE(1970,1,1)+(-8/24)</f>
        <v>42277.666666666664</v>
      </c>
      <c r="K1904">
        <v>1440716654</v>
      </c>
      <c r="L1904" s="11">
        <f>(((K1904/60)/60)/24)+DATE(1970,1,1)+(-8/24)</f>
        <v>42243.627939814811</v>
      </c>
      <c r="M1904" t="b">
        <v>0</v>
      </c>
      <c r="N1904">
        <v>0</v>
      </c>
      <c r="O1904" t="b">
        <v>0</v>
      </c>
      <c r="P1904" t="s">
        <v>8268</v>
      </c>
      <c r="Q1904" s="6">
        <f>E1904/D1904</f>
        <v>0</v>
      </c>
      <c r="R1904" s="7" t="str">
        <f>IFERROR(E1904/N1904,"N/A")</f>
        <v>N/A</v>
      </c>
      <c r="S1904" t="str">
        <f>LEFT(P1904,SEARCH("/",P1904,1)-1)</f>
        <v>film &amp; video</v>
      </c>
      <c r="T1904" t="str">
        <f>RIGHT(P1904,(LEN(P1904)-SEARCH("/",P1904)))</f>
        <v>drama</v>
      </c>
      <c r="Y1904">
        <f t="shared" si="62"/>
        <v>13</v>
      </c>
      <c r="Z1904">
        <f t="shared" si="63"/>
        <v>18</v>
      </c>
    </row>
    <row r="1905" spans="1:26" ht="43.2" x14ac:dyDescent="0.3">
      <c r="A1905">
        <v>195</v>
      </c>
      <c r="B1905" s="3" t="s">
        <v>197</v>
      </c>
      <c r="C1905" s="3" t="s">
        <v>4305</v>
      </c>
      <c r="D1905">
        <v>2000000</v>
      </c>
      <c r="E1905">
        <v>0</v>
      </c>
      <c r="F1905" t="s">
        <v>8221</v>
      </c>
      <c r="G1905" t="s">
        <v>8224</v>
      </c>
      <c r="H1905" t="s">
        <v>8246</v>
      </c>
      <c r="I1905">
        <v>1436544332</v>
      </c>
      <c r="J1905" s="11">
        <f>(((I1905/60)/60)/24)+DATE(1970,1,1)+(-8/24)</f>
        <v>42195.337175925924</v>
      </c>
      <c r="K1905">
        <v>1431360332</v>
      </c>
      <c r="L1905" s="11">
        <f>(((K1905/60)/60)/24)+DATE(1970,1,1)+(-8/24)</f>
        <v>42135.337175925924</v>
      </c>
      <c r="M1905" t="b">
        <v>0</v>
      </c>
      <c r="N1905">
        <v>0</v>
      </c>
      <c r="O1905" t="b">
        <v>0</v>
      </c>
      <c r="P1905" t="s">
        <v>8268</v>
      </c>
      <c r="Q1905" s="6">
        <f>E1905/D1905</f>
        <v>0</v>
      </c>
      <c r="R1905" s="7" t="str">
        <f>IFERROR(E1905/N1905,"N/A")</f>
        <v>N/A</v>
      </c>
      <c r="S1905" t="str">
        <f>LEFT(P1905,SEARCH("/",P1905,1)-1)</f>
        <v>film &amp; video</v>
      </c>
      <c r="T1905" t="str">
        <f>RIGHT(P1905,(LEN(P1905)-SEARCH("/",P1905)))</f>
        <v>drama</v>
      </c>
      <c r="Y1905">
        <f t="shared" si="62"/>
        <v>13</v>
      </c>
      <c r="Z1905">
        <f t="shared" si="63"/>
        <v>18</v>
      </c>
    </row>
    <row r="1906" spans="1:26" ht="43.2" x14ac:dyDescent="0.3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 s="11">
        <f>(((I1906/60)/60)/24)+DATE(1970,1,1)+(-8/24)</f>
        <v>42307.291469907403</v>
      </c>
      <c r="K1906">
        <v>1443538783</v>
      </c>
      <c r="L1906" s="11">
        <f>(((K1906/60)/60)/24)+DATE(1970,1,1)+(-8/24)</f>
        <v>42276.291469907403</v>
      </c>
      <c r="M1906" t="b">
        <v>0</v>
      </c>
      <c r="N1906">
        <v>161</v>
      </c>
      <c r="O1906" t="b">
        <v>0</v>
      </c>
      <c r="P1906" t="s">
        <v>8273</v>
      </c>
      <c r="Q1906" s="6">
        <f>E1906/D1906</f>
        <v>0.75051000000000001</v>
      </c>
      <c r="R1906" s="7">
        <f>IFERROR(E1906/N1906,"N/A")</f>
        <v>932.31055900621118</v>
      </c>
      <c r="S1906" t="str">
        <f>LEFT(P1906,SEARCH("/",P1906,1)-1)</f>
        <v>technology</v>
      </c>
      <c r="T1906" t="str">
        <f>RIGHT(P1906,(LEN(P1906)-SEARCH("/",P1906)))</f>
        <v>wearables</v>
      </c>
      <c r="Y1906">
        <f t="shared" si="62"/>
        <v>11</v>
      </c>
      <c r="Z1906">
        <f t="shared" si="63"/>
        <v>20</v>
      </c>
    </row>
    <row r="1907" spans="1:26" ht="57.6" x14ac:dyDescent="0.3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 s="11">
        <f>(((I1907/60)/60)/24)+DATE(1970,1,1)+(-8/24)</f>
        <v>42812.916666666664</v>
      </c>
      <c r="K1907">
        <v>1488459307</v>
      </c>
      <c r="L1907" s="11">
        <f>(((K1907/60)/60)/24)+DATE(1970,1,1)+(-8/24)</f>
        <v>42796.204942129632</v>
      </c>
      <c r="M1907" t="b">
        <v>0</v>
      </c>
      <c r="N1907">
        <v>30</v>
      </c>
      <c r="O1907" t="b">
        <v>0</v>
      </c>
      <c r="P1907" t="s">
        <v>8271</v>
      </c>
      <c r="Q1907" s="6">
        <f>E1907/D1907</f>
        <v>0.754</v>
      </c>
      <c r="R1907" s="7">
        <f>IFERROR(E1907/N1907,"N/A")</f>
        <v>251.33333333333334</v>
      </c>
      <c r="S1907" t="str">
        <f>LEFT(P1907,SEARCH("/",P1907,1)-1)</f>
        <v>theater</v>
      </c>
      <c r="T1907" t="str">
        <f>RIGHT(P1907,(LEN(P1907)-SEARCH("/",P1907)))</f>
        <v>plays</v>
      </c>
      <c r="Y1907">
        <f t="shared" si="62"/>
        <v>8</v>
      </c>
      <c r="Z1907">
        <f t="shared" si="63"/>
        <v>13</v>
      </c>
    </row>
    <row r="1908" spans="1:26" ht="43.2" x14ac:dyDescent="0.3">
      <c r="A1908">
        <v>3080</v>
      </c>
      <c r="B1908" s="3" t="s">
        <v>3080</v>
      </c>
      <c r="C1908" s="3" t="s">
        <v>7190</v>
      </c>
      <c r="D1908">
        <v>2000000</v>
      </c>
      <c r="E1908">
        <v>376</v>
      </c>
      <c r="F1908" t="s">
        <v>8221</v>
      </c>
      <c r="G1908" t="s">
        <v>8224</v>
      </c>
      <c r="H1908" t="s">
        <v>8246</v>
      </c>
      <c r="I1908">
        <v>1419644444</v>
      </c>
      <c r="J1908" s="11">
        <f>(((I1908/60)/60)/24)+DATE(1970,1,1)+(-8/24)</f>
        <v>41999.736620370364</v>
      </c>
      <c r="K1908">
        <v>1414456844</v>
      </c>
      <c r="L1908" s="11">
        <f>(((K1908/60)/60)/24)+DATE(1970,1,1)+(-8/24)</f>
        <v>41939.6949537037</v>
      </c>
      <c r="M1908" t="b">
        <v>0</v>
      </c>
      <c r="N1908">
        <v>7</v>
      </c>
      <c r="O1908" t="b">
        <v>0</v>
      </c>
      <c r="P1908" t="s">
        <v>8303</v>
      </c>
      <c r="Q1908" s="6">
        <f>E1908/D1908</f>
        <v>1.8799999999999999E-4</v>
      </c>
      <c r="R1908" s="7">
        <f>IFERROR(E1908/N1908,"N/A")</f>
        <v>53.714285714285715</v>
      </c>
      <c r="S1908" t="str">
        <f>LEFT(P1908,SEARCH("/",P1908,1)-1)</f>
        <v>theater</v>
      </c>
      <c r="T1908" t="str">
        <f>RIGHT(P1908,(LEN(P1908)-SEARCH("/",P1908)))</f>
        <v>spaces</v>
      </c>
      <c r="Y1908">
        <f t="shared" si="62"/>
        <v>8</v>
      </c>
      <c r="Z1908">
        <f t="shared" si="63"/>
        <v>14</v>
      </c>
    </row>
    <row r="1909" spans="1:26" ht="43.2" x14ac:dyDescent="0.3">
      <c r="A1909">
        <v>3073</v>
      </c>
      <c r="B1909" s="3" t="s">
        <v>3073</v>
      </c>
      <c r="C1909" s="3" t="s">
        <v>7183</v>
      </c>
      <c r="D1909">
        <v>2800000</v>
      </c>
      <c r="E1909">
        <v>645</v>
      </c>
      <c r="F1909" t="s">
        <v>8221</v>
      </c>
      <c r="G1909" t="s">
        <v>8224</v>
      </c>
      <c r="H1909" t="s">
        <v>8246</v>
      </c>
      <c r="I1909">
        <v>1434309540</v>
      </c>
      <c r="J1909" s="11">
        <f>(((I1909/60)/60)/24)+DATE(1970,1,1)+(-8/24)</f>
        <v>42169.47152777778</v>
      </c>
      <c r="K1909">
        <v>1429287900</v>
      </c>
      <c r="L1909" s="11">
        <f>(((K1909/60)/60)/24)+DATE(1970,1,1)+(-8/24)</f>
        <v>42111.350694444445</v>
      </c>
      <c r="M1909" t="b">
        <v>0</v>
      </c>
      <c r="N1909">
        <v>7</v>
      </c>
      <c r="O1909" t="b">
        <v>0</v>
      </c>
      <c r="P1909" t="s">
        <v>8303</v>
      </c>
      <c r="Q1909" s="6">
        <f>E1909/D1909</f>
        <v>2.3035714285714285E-4</v>
      </c>
      <c r="R1909" s="7">
        <f>IFERROR(E1909/N1909,"N/A")</f>
        <v>92.142857142857139</v>
      </c>
      <c r="S1909" t="str">
        <f>LEFT(P1909,SEARCH("/",P1909,1)-1)</f>
        <v>theater</v>
      </c>
      <c r="T1909" t="str">
        <f>RIGHT(P1909,(LEN(P1909)-SEARCH("/",P1909)))</f>
        <v>spaces</v>
      </c>
      <c r="Y1909">
        <f t="shared" si="62"/>
        <v>8</v>
      </c>
      <c r="Z1909">
        <f t="shared" si="63"/>
        <v>14</v>
      </c>
    </row>
    <row r="1910" spans="1:26" ht="43.2" x14ac:dyDescent="0.3">
      <c r="A1910">
        <v>3196</v>
      </c>
      <c r="B1910" s="3" t="s">
        <v>3196</v>
      </c>
      <c r="C1910" s="3" t="s">
        <v>7306</v>
      </c>
      <c r="D1910">
        <v>3000000</v>
      </c>
      <c r="E1910">
        <v>1800</v>
      </c>
      <c r="F1910" t="s">
        <v>8221</v>
      </c>
      <c r="G1910" t="s">
        <v>8224</v>
      </c>
      <c r="H1910" t="s">
        <v>8246</v>
      </c>
      <c r="I1910">
        <v>1438437600</v>
      </c>
      <c r="J1910" s="11">
        <f>(((I1910/60)/60)/24)+DATE(1970,1,1)+(-8/24)</f>
        <v>42217.249999999993</v>
      </c>
      <c r="K1910">
        <v>1433254875</v>
      </c>
      <c r="L1910" s="11">
        <f>(((K1910/60)/60)/24)+DATE(1970,1,1)+(-8/24)</f>
        <v>42157.264756944445</v>
      </c>
      <c r="M1910" t="b">
        <v>0</v>
      </c>
      <c r="N1910">
        <v>6</v>
      </c>
      <c r="O1910" t="b">
        <v>0</v>
      </c>
      <c r="P1910" t="s">
        <v>8305</v>
      </c>
      <c r="Q1910" s="6">
        <f>E1910/D1910</f>
        <v>5.9999999999999995E-4</v>
      </c>
      <c r="R1910" s="7">
        <f>IFERROR(E1910/N1910,"N/A")</f>
        <v>300</v>
      </c>
      <c r="S1910" t="str">
        <f>LEFT(P1910,SEARCH("/",P1910,1)-1)</f>
        <v>theater</v>
      </c>
      <c r="T1910" t="str">
        <f>RIGHT(P1910,(LEN(P1910)-SEARCH("/",P1910)))</f>
        <v>musical</v>
      </c>
      <c r="Y1910">
        <f t="shared" si="62"/>
        <v>8</v>
      </c>
      <c r="Z1910">
        <f t="shared" si="63"/>
        <v>15</v>
      </c>
    </row>
    <row r="1911" spans="1:26" ht="28.8" x14ac:dyDescent="0.3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 s="11">
        <f>(((I1911/60)/60)/24)+DATE(1970,1,1)+(-8/24)</f>
        <v>42418.3753125</v>
      </c>
      <c r="K1911">
        <v>1453222827</v>
      </c>
      <c r="L1911" s="11">
        <f>(((K1911/60)/60)/24)+DATE(1970,1,1)+(-8/24)</f>
        <v>42388.3753125</v>
      </c>
      <c r="M1911" t="b">
        <v>0</v>
      </c>
      <c r="N1911">
        <v>95</v>
      </c>
      <c r="O1911" t="b">
        <v>0</v>
      </c>
      <c r="P1911" t="s">
        <v>8273</v>
      </c>
      <c r="Q1911" s="6">
        <f>E1911/D1911</f>
        <v>0.82208000000000003</v>
      </c>
      <c r="R1911" s="7">
        <f>IFERROR(E1911/N1911,"N/A")</f>
        <v>216.33684210526314</v>
      </c>
      <c r="S1911" t="str">
        <f>LEFT(P1911,SEARCH("/",P1911,1)-1)</f>
        <v>technology</v>
      </c>
      <c r="T1911" t="str">
        <f>RIGHT(P1911,(LEN(P1911)-SEARCH("/",P1911)))</f>
        <v>wearables</v>
      </c>
      <c r="Y1911">
        <f t="shared" si="62"/>
        <v>11</v>
      </c>
      <c r="Z1911">
        <f t="shared" si="63"/>
        <v>20</v>
      </c>
    </row>
    <row r="1912" spans="1:26" ht="43.2" x14ac:dyDescent="0.3">
      <c r="A1912">
        <v>2950</v>
      </c>
      <c r="B1912" s="3" t="s">
        <v>2950</v>
      </c>
      <c r="C1912" s="3" t="s">
        <v>7060</v>
      </c>
      <c r="D1912">
        <v>5000000</v>
      </c>
      <c r="E1912">
        <v>0</v>
      </c>
      <c r="F1912" t="s">
        <v>8221</v>
      </c>
      <c r="G1912" t="s">
        <v>8224</v>
      </c>
      <c r="H1912" t="s">
        <v>8246</v>
      </c>
      <c r="I1912">
        <v>1453538752</v>
      </c>
      <c r="J1912" s="11">
        <f>(((I1912/60)/60)/24)+DATE(1970,1,1)+(-8/24)</f>
        <v>42392.031851851854</v>
      </c>
      <c r="K1912">
        <v>1450946752</v>
      </c>
      <c r="L1912" s="11">
        <f>(((K1912/60)/60)/24)+DATE(1970,1,1)+(-8/24)</f>
        <v>42362.031851851854</v>
      </c>
      <c r="M1912" t="b">
        <v>0</v>
      </c>
      <c r="N1912">
        <v>0</v>
      </c>
      <c r="O1912" t="b">
        <v>0</v>
      </c>
      <c r="P1912" t="s">
        <v>8303</v>
      </c>
      <c r="Q1912" s="6">
        <f>E1912/D1912</f>
        <v>0</v>
      </c>
      <c r="R1912" s="7" t="str">
        <f>IFERROR(E1912/N1912,"N/A")</f>
        <v>N/A</v>
      </c>
      <c r="S1912" t="str">
        <f>LEFT(P1912,SEARCH("/",P1912,1)-1)</f>
        <v>theater</v>
      </c>
      <c r="T1912" t="str">
        <f>RIGHT(P1912,(LEN(P1912)-SEARCH("/",P1912)))</f>
        <v>spaces</v>
      </c>
      <c r="Y1912">
        <f t="shared" si="62"/>
        <v>8</v>
      </c>
      <c r="Z1912">
        <f t="shared" si="63"/>
        <v>14</v>
      </c>
    </row>
    <row r="1913" spans="1:26" ht="43.2" x14ac:dyDescent="0.3">
      <c r="A1913">
        <v>224</v>
      </c>
      <c r="B1913" s="3" t="s">
        <v>226</v>
      </c>
      <c r="C1913" s="3" t="s">
        <v>4334</v>
      </c>
      <c r="D1913">
        <v>6000000</v>
      </c>
      <c r="E1913">
        <v>0</v>
      </c>
      <c r="F1913" t="s">
        <v>8221</v>
      </c>
      <c r="G1913" t="s">
        <v>8226</v>
      </c>
      <c r="H1913" t="s">
        <v>8248</v>
      </c>
      <c r="I1913">
        <v>1436506726</v>
      </c>
      <c r="J1913" s="11">
        <f>(((I1913/60)/60)/24)+DATE(1970,1,1)+(-8/24)</f>
        <v>42194.901921296296</v>
      </c>
      <c r="K1913">
        <v>1431322726</v>
      </c>
      <c r="L1913" s="11">
        <f>(((K1913/60)/60)/24)+DATE(1970,1,1)+(-8/24)</f>
        <v>42134.901921296296</v>
      </c>
      <c r="M1913" t="b">
        <v>0</v>
      </c>
      <c r="N1913">
        <v>0</v>
      </c>
      <c r="O1913" t="b">
        <v>0</v>
      </c>
      <c r="P1913" t="s">
        <v>8268</v>
      </c>
      <c r="Q1913" s="6">
        <f>E1913/D1913</f>
        <v>0</v>
      </c>
      <c r="R1913" s="7" t="str">
        <f>IFERROR(E1913/N1913,"N/A")</f>
        <v>N/A</v>
      </c>
      <c r="S1913" t="str">
        <f>LEFT(P1913,SEARCH("/",P1913,1)-1)</f>
        <v>film &amp; video</v>
      </c>
      <c r="T1913" t="str">
        <f>RIGHT(P1913,(LEN(P1913)-SEARCH("/",P1913)))</f>
        <v>drama</v>
      </c>
      <c r="Y1913">
        <f t="shared" si="62"/>
        <v>13</v>
      </c>
      <c r="Z1913">
        <f t="shared" si="63"/>
        <v>18</v>
      </c>
    </row>
    <row r="1914" spans="1:26" ht="43.2" x14ac:dyDescent="0.3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 s="11">
        <f>(((I1914/60)/60)/24)+DATE(1970,1,1)+(-8/24)</f>
        <v>41990.530416666668</v>
      </c>
      <c r="K1914">
        <v>1415825028</v>
      </c>
      <c r="L1914" s="11">
        <f>(((K1914/60)/60)/24)+DATE(1970,1,1)+(-8/24)</f>
        <v>41955.530416666668</v>
      </c>
      <c r="M1914" t="b">
        <v>0</v>
      </c>
      <c r="N1914">
        <v>224</v>
      </c>
      <c r="O1914" t="b">
        <v>0</v>
      </c>
      <c r="P1914" t="s">
        <v>8273</v>
      </c>
      <c r="Q1914" s="6">
        <f>E1914/D1914</f>
        <v>0.84946999999999995</v>
      </c>
      <c r="R1914" s="7">
        <f>IFERROR(E1914/N1914,"N/A")</f>
        <v>379.22767857142856</v>
      </c>
      <c r="S1914" t="str">
        <f>LEFT(P1914,SEARCH("/",P1914,1)-1)</f>
        <v>technology</v>
      </c>
      <c r="T1914" t="str">
        <f>RIGHT(P1914,(LEN(P1914)-SEARCH("/",P1914)))</f>
        <v>wearables</v>
      </c>
      <c r="Y1914">
        <f t="shared" si="62"/>
        <v>11</v>
      </c>
      <c r="Z1914">
        <f t="shared" si="63"/>
        <v>20</v>
      </c>
    </row>
    <row r="1915" spans="1:26" ht="43.2" x14ac:dyDescent="0.3">
      <c r="A1915">
        <v>2678</v>
      </c>
      <c r="B1915" s="3" t="s">
        <v>2678</v>
      </c>
      <c r="C1915" s="3" t="s">
        <v>6788</v>
      </c>
      <c r="D1915">
        <v>8000000</v>
      </c>
      <c r="E1915">
        <v>1100</v>
      </c>
      <c r="F1915" t="s">
        <v>8221</v>
      </c>
      <c r="G1915" t="s">
        <v>8227</v>
      </c>
      <c r="H1915" t="s">
        <v>8249</v>
      </c>
      <c r="I1915">
        <v>1443121765</v>
      </c>
      <c r="J1915" s="11">
        <f>(((I1915/60)/60)/24)+DATE(1970,1,1)+(-8/24)</f>
        <v>42271.464872685181</v>
      </c>
      <c r="K1915">
        <v>1440529765</v>
      </c>
      <c r="L1915" s="11">
        <f>(((K1915/60)/60)/24)+DATE(1970,1,1)+(-8/24)</f>
        <v>42241.464872685181</v>
      </c>
      <c r="M1915" t="b">
        <v>0</v>
      </c>
      <c r="N1915">
        <v>2</v>
      </c>
      <c r="O1915" t="b">
        <v>0</v>
      </c>
      <c r="P1915" t="s">
        <v>8302</v>
      </c>
      <c r="Q1915" s="6">
        <f>E1915/D1915</f>
        <v>1.3750000000000001E-4</v>
      </c>
      <c r="R1915" s="7">
        <f>IFERROR(E1915/N1915,"N/A")</f>
        <v>550</v>
      </c>
      <c r="S1915" t="str">
        <f>LEFT(P1915,SEARCH("/",P1915,1)-1)</f>
        <v>technology</v>
      </c>
      <c r="T1915" t="str">
        <f>RIGHT(P1915,(LEN(P1915)-SEARCH("/",P1915)))</f>
        <v>makerspaces</v>
      </c>
      <c r="Y1915">
        <f t="shared" si="62"/>
        <v>11</v>
      </c>
      <c r="Z1915">
        <f t="shared" si="63"/>
        <v>22</v>
      </c>
    </row>
    <row r="1916" spans="1:26" ht="43.2" x14ac:dyDescent="0.3">
      <c r="A1916">
        <v>492</v>
      </c>
      <c r="B1916" s="3" t="s">
        <v>493</v>
      </c>
      <c r="C1916" s="3" t="s">
        <v>4602</v>
      </c>
      <c r="D1916">
        <v>10000000</v>
      </c>
      <c r="E1916">
        <v>0</v>
      </c>
      <c r="F1916" t="s">
        <v>8221</v>
      </c>
      <c r="G1916" t="s">
        <v>8235</v>
      </c>
      <c r="H1916" t="s">
        <v>8255</v>
      </c>
      <c r="I1916">
        <v>1476319830</v>
      </c>
      <c r="J1916" s="11">
        <f>(((I1916/60)/60)/24)+DATE(1970,1,1)+(-8/24)</f>
        <v>42655.701736111114</v>
      </c>
      <c r="K1916">
        <v>1471135830</v>
      </c>
      <c r="L1916" s="11">
        <f>(((K1916/60)/60)/24)+DATE(1970,1,1)+(-8/24)</f>
        <v>42595.701736111114</v>
      </c>
      <c r="M1916" t="b">
        <v>0</v>
      </c>
      <c r="N1916">
        <v>0</v>
      </c>
      <c r="O1916" t="b">
        <v>0</v>
      </c>
      <c r="P1916" t="s">
        <v>8270</v>
      </c>
      <c r="Q1916" s="6">
        <f>E1916/D1916</f>
        <v>0</v>
      </c>
      <c r="R1916" s="7" t="str">
        <f>IFERROR(E1916/N1916,"N/A")</f>
        <v>N/A</v>
      </c>
      <c r="S1916" t="str">
        <f>LEFT(P1916,SEARCH("/",P1916,1)-1)</f>
        <v>film &amp; video</v>
      </c>
      <c r="T1916" t="str">
        <f>RIGHT(P1916,(LEN(P1916)-SEARCH("/",P1916)))</f>
        <v>animation</v>
      </c>
      <c r="Y1916">
        <f t="shared" si="62"/>
        <v>13</v>
      </c>
      <c r="Z1916">
        <f t="shared" si="63"/>
        <v>22</v>
      </c>
    </row>
    <row r="1917" spans="1:26" x14ac:dyDescent="0.3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 s="11">
        <f t="shared" ref="J1859:J1922" si="64">(((I1917/60)/60)/24)+DATE(1970,1,1)+(-8/24)</f>
        <v>42563.473854166667</v>
      </c>
      <c r="K1917">
        <v>1467746541</v>
      </c>
      <c r="L1917" s="11">
        <f t="shared" ref="L1859:L1922" si="65">(((K1917/60)/60)/24)+DATE(1970,1,1)+(-8/24)</f>
        <v>42556.473854166667</v>
      </c>
      <c r="M1917" t="b">
        <v>0</v>
      </c>
      <c r="N1917">
        <v>4</v>
      </c>
      <c r="O1917" t="b">
        <v>0</v>
      </c>
      <c r="P1917" t="s">
        <v>8281</v>
      </c>
      <c r="Q1917" s="6">
        <f>E1917/D1917</f>
        <v>0.95477386934673369</v>
      </c>
      <c r="R1917" s="7">
        <f>IFERROR(E1917/N1917,"N/A")</f>
        <v>47.5</v>
      </c>
      <c r="S1917" t="str">
        <f t="shared" ref="S1859:S1922" si="66">LEFT(P1917,SEARCH("/",P1917,1)-1)</f>
        <v>journalism</v>
      </c>
      <c r="T1917" t="str">
        <f t="shared" ref="T1859:T1922" si="67">RIGHT(P1917,(LEN(P1917)-SEARCH("/",P1917)))</f>
        <v>audio</v>
      </c>
      <c r="Y1917">
        <f t="shared" si="62"/>
        <v>11</v>
      </c>
      <c r="Z1917">
        <f t="shared" si="63"/>
        <v>16</v>
      </c>
    </row>
    <row r="1918" spans="1:26" ht="43.2" x14ac:dyDescent="0.3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 s="11">
        <f t="shared" si="64"/>
        <v>42394.458726851844</v>
      </c>
      <c r="K1918">
        <v>1452193234</v>
      </c>
      <c r="L1918" s="11">
        <f t="shared" si="65"/>
        <v>42376.458726851844</v>
      </c>
      <c r="M1918" t="b">
        <v>0</v>
      </c>
      <c r="N1918">
        <v>1</v>
      </c>
      <c r="O1918" t="b">
        <v>1</v>
      </c>
      <c r="P1918" t="s">
        <v>8265</v>
      </c>
      <c r="Q1918" s="6">
        <f>E1918/D1918</f>
        <v>1</v>
      </c>
      <c r="R1918" s="7">
        <f>IFERROR(E1918/N1918,"N/A")</f>
        <v>13</v>
      </c>
      <c r="S1918" t="str">
        <f t="shared" si="66"/>
        <v>film &amp; video</v>
      </c>
      <c r="T1918" t="str">
        <f t="shared" si="67"/>
        <v>television</v>
      </c>
      <c r="Y1918">
        <f t="shared" si="62"/>
        <v>13</v>
      </c>
      <c r="Z1918">
        <f t="shared" si="63"/>
        <v>23</v>
      </c>
    </row>
    <row r="1919" spans="1:26" ht="43.2" x14ac:dyDescent="0.3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 s="11">
        <f t="shared" si="64"/>
        <v>41917.235578703701</v>
      </c>
      <c r="K1919">
        <v>1409924354</v>
      </c>
      <c r="L1919" s="11">
        <f t="shared" si="65"/>
        <v>41887.235578703701</v>
      </c>
      <c r="M1919" t="b">
        <v>0</v>
      </c>
      <c r="N1919">
        <v>19</v>
      </c>
      <c r="O1919" t="b">
        <v>1</v>
      </c>
      <c r="P1919" t="s">
        <v>8265</v>
      </c>
      <c r="Q1919" s="6">
        <f>E1919/D1919</f>
        <v>1</v>
      </c>
      <c r="R1919" s="7">
        <f>IFERROR(E1919/N1919,"N/A")</f>
        <v>105.26315789473684</v>
      </c>
      <c r="S1919" t="str">
        <f t="shared" si="66"/>
        <v>film &amp; video</v>
      </c>
      <c r="T1919" t="str">
        <f t="shared" si="67"/>
        <v>television</v>
      </c>
      <c r="Y1919">
        <f t="shared" si="62"/>
        <v>13</v>
      </c>
      <c r="Z1919">
        <f t="shared" si="63"/>
        <v>23</v>
      </c>
    </row>
    <row r="1920" spans="1:26" ht="57.6" x14ac:dyDescent="0.3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 s="11">
        <f t="shared" si="64"/>
        <v>41918.765474537038</v>
      </c>
      <c r="K1920">
        <v>1408760537</v>
      </c>
      <c r="L1920" s="11">
        <f t="shared" si="65"/>
        <v>41873.765474537038</v>
      </c>
      <c r="M1920" t="b">
        <v>0</v>
      </c>
      <c r="N1920">
        <v>15</v>
      </c>
      <c r="O1920" t="b">
        <v>1</v>
      </c>
      <c r="P1920" t="s">
        <v>8265</v>
      </c>
      <c r="Q1920" s="6">
        <f>E1920/D1920</f>
        <v>1</v>
      </c>
      <c r="R1920" s="7">
        <f>IFERROR(E1920/N1920,"N/A")</f>
        <v>133.33333333333334</v>
      </c>
      <c r="S1920" t="str">
        <f t="shared" si="66"/>
        <v>film &amp; video</v>
      </c>
      <c r="T1920" t="str">
        <f t="shared" si="67"/>
        <v>television</v>
      </c>
      <c r="Y1920">
        <f t="shared" si="62"/>
        <v>13</v>
      </c>
      <c r="Z1920">
        <f t="shared" si="63"/>
        <v>23</v>
      </c>
    </row>
    <row r="1921" spans="1:26" x14ac:dyDescent="0.3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 s="11">
        <f t="shared" si="64"/>
        <v>42300.843113425923</v>
      </c>
      <c r="K1921">
        <v>1443068045</v>
      </c>
      <c r="L1921" s="11">
        <f t="shared" si="65"/>
        <v>42270.843113425923</v>
      </c>
      <c r="M1921" t="b">
        <v>0</v>
      </c>
      <c r="N1921">
        <v>87</v>
      </c>
      <c r="O1921" t="b">
        <v>1</v>
      </c>
      <c r="P1921" t="s">
        <v>8265</v>
      </c>
      <c r="Q1921" s="6">
        <f>E1921/D1921</f>
        <v>1</v>
      </c>
      <c r="R1921" s="7">
        <f>IFERROR(E1921/N1921,"N/A")</f>
        <v>137.93103448275863</v>
      </c>
      <c r="S1921" t="str">
        <f t="shared" si="66"/>
        <v>film &amp; video</v>
      </c>
      <c r="T1921" t="str">
        <f t="shared" si="67"/>
        <v>television</v>
      </c>
      <c r="Y1921">
        <f t="shared" si="62"/>
        <v>13</v>
      </c>
      <c r="Z1921">
        <f t="shared" si="63"/>
        <v>23</v>
      </c>
    </row>
    <row r="1922" spans="1:26" ht="43.2" x14ac:dyDescent="0.3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 s="11">
        <f t="shared" si="64"/>
        <v>42034.374999999993</v>
      </c>
      <c r="K1922">
        <v>1419271458</v>
      </c>
      <c r="L1922" s="11">
        <f t="shared" si="65"/>
        <v>41995.419652777775</v>
      </c>
      <c r="M1922" t="b">
        <v>0</v>
      </c>
      <c r="N1922">
        <v>22</v>
      </c>
      <c r="O1922" t="b">
        <v>1</v>
      </c>
      <c r="P1922" t="s">
        <v>8265</v>
      </c>
      <c r="Q1922" s="6">
        <f>E1922/D1922</f>
        <v>1</v>
      </c>
      <c r="R1922" s="7">
        <f>IFERROR(E1922/N1922,"N/A")</f>
        <v>27.272727272727273</v>
      </c>
      <c r="S1922" t="str">
        <f t="shared" si="66"/>
        <v>film &amp; video</v>
      </c>
      <c r="T1922" t="str">
        <f t="shared" si="67"/>
        <v>television</v>
      </c>
      <c r="Y1922">
        <f t="shared" si="62"/>
        <v>13</v>
      </c>
      <c r="Z1922">
        <f t="shared" si="63"/>
        <v>23</v>
      </c>
    </row>
    <row r="1923" spans="1:26" ht="43.2" x14ac:dyDescent="0.3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 s="11">
        <f t="shared" ref="J1923:J1986" si="68">(((I1923/60)/60)/24)+DATE(1970,1,1)+(-8/24)</f>
        <v>40665.832638888889</v>
      </c>
      <c r="K1923">
        <v>1297620584</v>
      </c>
      <c r="L1923" s="11">
        <f t="shared" ref="L1923:L1986" si="69">(((K1923/60)/60)/24)+DATE(1970,1,1)+(-8/24)</f>
        <v>40587.423425925925</v>
      </c>
      <c r="M1923" t="b">
        <v>0</v>
      </c>
      <c r="N1923">
        <v>18</v>
      </c>
      <c r="O1923" t="b">
        <v>1</v>
      </c>
      <c r="P1923" t="s">
        <v>8266</v>
      </c>
      <c r="Q1923" s="6">
        <f>E1923/D1923</f>
        <v>1</v>
      </c>
      <c r="R1923" s="7">
        <f>IFERROR(E1923/N1923,"N/A")</f>
        <v>50</v>
      </c>
      <c r="S1923" t="str">
        <f t="shared" ref="S1923:S1986" si="70">LEFT(P1923,SEARCH("/",P1923,1)-1)</f>
        <v>film &amp; video</v>
      </c>
      <c r="T1923" t="str">
        <f t="shared" ref="T1923:T1986" si="71">RIGHT(P1923,(LEN(P1923)-SEARCH("/",P1923)))</f>
        <v>shorts</v>
      </c>
      <c r="Y1923">
        <f t="shared" ref="Y1923:Y1986" si="72">SEARCH("/",P1923)</f>
        <v>13</v>
      </c>
      <c r="Z1923">
        <f t="shared" ref="Z1923:Z1986" si="73">LEN(P1923)</f>
        <v>19</v>
      </c>
    </row>
    <row r="1924" spans="1:26" ht="43.2" x14ac:dyDescent="0.3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 s="11">
        <f t="shared" si="68"/>
        <v>40678.42460648148</v>
      </c>
      <c r="K1924">
        <v>1302891086</v>
      </c>
      <c r="L1924" s="11">
        <f t="shared" si="69"/>
        <v>40648.42460648148</v>
      </c>
      <c r="M1924" t="b">
        <v>0</v>
      </c>
      <c r="N1924">
        <v>7</v>
      </c>
      <c r="O1924" t="b">
        <v>1</v>
      </c>
      <c r="P1924" t="s">
        <v>8266</v>
      </c>
      <c r="Q1924" s="6">
        <f>E1924/D1924</f>
        <v>1</v>
      </c>
      <c r="R1924" s="7">
        <f>IFERROR(E1924/N1924,"N/A")</f>
        <v>71.428571428571431</v>
      </c>
      <c r="S1924" t="str">
        <f t="shared" si="70"/>
        <v>film &amp; video</v>
      </c>
      <c r="T1924" t="str">
        <f t="shared" si="71"/>
        <v>shorts</v>
      </c>
      <c r="Y1924">
        <f t="shared" si="72"/>
        <v>13</v>
      </c>
      <c r="Z1924">
        <f t="shared" si="73"/>
        <v>19</v>
      </c>
    </row>
    <row r="1925" spans="1:26" ht="43.2" x14ac:dyDescent="0.3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 s="11">
        <f t="shared" si="68"/>
        <v>41217.461643518516</v>
      </c>
      <c r="K1925">
        <v>1350324286</v>
      </c>
      <c r="L1925" s="11">
        <f t="shared" si="69"/>
        <v>41197.419976851852</v>
      </c>
      <c r="M1925" t="b">
        <v>0</v>
      </c>
      <c r="N1925">
        <v>26</v>
      </c>
      <c r="O1925" t="b">
        <v>1</v>
      </c>
      <c r="P1925" t="s">
        <v>8266</v>
      </c>
      <c r="Q1925" s="6">
        <f>E1925/D1925</f>
        <v>1</v>
      </c>
      <c r="R1925" s="7">
        <f>IFERROR(E1925/N1925,"N/A")</f>
        <v>192.30769230769232</v>
      </c>
      <c r="S1925" t="str">
        <f t="shared" si="70"/>
        <v>film &amp; video</v>
      </c>
      <c r="T1925" t="str">
        <f t="shared" si="71"/>
        <v>shorts</v>
      </c>
      <c r="Y1925">
        <f t="shared" si="72"/>
        <v>13</v>
      </c>
      <c r="Z1925">
        <f t="shared" si="73"/>
        <v>19</v>
      </c>
    </row>
    <row r="1926" spans="1:26" ht="43.2" x14ac:dyDescent="0.3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 s="11">
        <f t="shared" si="68"/>
        <v>41298.443402777775</v>
      </c>
      <c r="K1926">
        <v>1356979110</v>
      </c>
      <c r="L1926" s="11">
        <f t="shared" si="69"/>
        <v>41274.443402777775</v>
      </c>
      <c r="M1926" t="b">
        <v>0</v>
      </c>
      <c r="N1926">
        <v>35</v>
      </c>
      <c r="O1926" t="b">
        <v>1</v>
      </c>
      <c r="P1926" t="s">
        <v>8266</v>
      </c>
      <c r="Q1926" s="6">
        <f>E1926/D1926</f>
        <v>1</v>
      </c>
      <c r="R1926" s="7">
        <f>IFERROR(E1926/N1926,"N/A")</f>
        <v>100</v>
      </c>
      <c r="S1926" t="str">
        <f t="shared" si="70"/>
        <v>film &amp; video</v>
      </c>
      <c r="T1926" t="str">
        <f t="shared" si="71"/>
        <v>shorts</v>
      </c>
      <c r="Y1926">
        <f t="shared" si="72"/>
        <v>13</v>
      </c>
      <c r="Z1926">
        <f t="shared" si="73"/>
        <v>19</v>
      </c>
    </row>
    <row r="1927" spans="1:26" ht="43.2" x14ac:dyDescent="0.3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 s="11">
        <f t="shared" si="68"/>
        <v>42197.587638888886</v>
      </c>
      <c r="K1927">
        <v>1435874772</v>
      </c>
      <c r="L1927" s="11">
        <f t="shared" si="69"/>
        <v>42187.587638888886</v>
      </c>
      <c r="M1927" t="b">
        <v>0</v>
      </c>
      <c r="N1927">
        <v>1</v>
      </c>
      <c r="O1927" t="b">
        <v>0</v>
      </c>
      <c r="P1927" t="s">
        <v>8267</v>
      </c>
      <c r="Q1927" s="6">
        <f>E1927/D1927</f>
        <v>1</v>
      </c>
      <c r="R1927" s="7">
        <f>IFERROR(E1927/N1927,"N/A")</f>
        <v>500</v>
      </c>
      <c r="S1927" t="str">
        <f t="shared" si="70"/>
        <v>film &amp; video</v>
      </c>
      <c r="T1927" t="str">
        <f t="shared" si="71"/>
        <v>science fiction</v>
      </c>
      <c r="Y1927">
        <f t="shared" si="72"/>
        <v>13</v>
      </c>
      <c r="Z1927">
        <f t="shared" si="73"/>
        <v>28</v>
      </c>
    </row>
    <row r="1928" spans="1:26" ht="72" x14ac:dyDescent="0.3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 s="11">
        <f t="shared" si="68"/>
        <v>40378.333333333328</v>
      </c>
      <c r="K1928">
        <v>1276480894</v>
      </c>
      <c r="L1928" s="11">
        <f t="shared" si="69"/>
        <v>40342.751087962963</v>
      </c>
      <c r="M1928" t="b">
        <v>1</v>
      </c>
      <c r="N1928">
        <v>50</v>
      </c>
      <c r="O1928" t="b">
        <v>1</v>
      </c>
      <c r="P1928" t="s">
        <v>8269</v>
      </c>
      <c r="Q1928" s="6">
        <f>E1928/D1928</f>
        <v>1</v>
      </c>
      <c r="R1928" s="7">
        <f>IFERROR(E1928/N1928,"N/A")</f>
        <v>100</v>
      </c>
      <c r="S1928" t="str">
        <f t="shared" si="70"/>
        <v>film &amp; video</v>
      </c>
      <c r="T1928" t="str">
        <f t="shared" si="71"/>
        <v>documentary</v>
      </c>
      <c r="Y1928">
        <f t="shared" si="72"/>
        <v>13</v>
      </c>
      <c r="Z1928">
        <f t="shared" si="73"/>
        <v>24</v>
      </c>
    </row>
    <row r="1929" spans="1:26" ht="43.2" x14ac:dyDescent="0.3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 s="11">
        <f t="shared" si="68"/>
        <v>42131.703379629624</v>
      </c>
      <c r="K1929">
        <v>1429318372</v>
      </c>
      <c r="L1929" s="11">
        <f t="shared" si="69"/>
        <v>42111.703379629624</v>
      </c>
      <c r="M1929" t="b">
        <v>0</v>
      </c>
      <c r="N1929">
        <v>14</v>
      </c>
      <c r="O1929" t="b">
        <v>1</v>
      </c>
      <c r="P1929" t="s">
        <v>8269</v>
      </c>
      <c r="Q1929" s="6">
        <f>E1929/D1929</f>
        <v>1</v>
      </c>
      <c r="R1929" s="7">
        <f>IFERROR(E1929/N1929,"N/A")</f>
        <v>71.428571428571431</v>
      </c>
      <c r="S1929" t="str">
        <f t="shared" si="70"/>
        <v>film &amp; video</v>
      </c>
      <c r="T1929" t="str">
        <f t="shared" si="71"/>
        <v>documentary</v>
      </c>
      <c r="Y1929">
        <f t="shared" si="72"/>
        <v>13</v>
      </c>
      <c r="Z1929">
        <f t="shared" si="73"/>
        <v>24</v>
      </c>
    </row>
    <row r="1930" spans="1:26" ht="57.6" x14ac:dyDescent="0.3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 s="11">
        <f t="shared" si="68"/>
        <v>41895.067604166667</v>
      </c>
      <c r="K1930">
        <v>1406713041</v>
      </c>
      <c r="L1930" s="11">
        <f t="shared" si="69"/>
        <v>41850.067604166667</v>
      </c>
      <c r="M1930" t="b">
        <v>0</v>
      </c>
      <c r="N1930">
        <v>12</v>
      </c>
      <c r="O1930" t="b">
        <v>1</v>
      </c>
      <c r="P1930" t="s">
        <v>8271</v>
      </c>
      <c r="Q1930" s="6">
        <f>E1930/D1930</f>
        <v>1</v>
      </c>
      <c r="R1930" s="7">
        <f>IFERROR(E1930/N1930,"N/A")</f>
        <v>1000</v>
      </c>
      <c r="S1930" t="str">
        <f t="shared" si="70"/>
        <v>theater</v>
      </c>
      <c r="T1930" t="str">
        <f t="shared" si="71"/>
        <v>plays</v>
      </c>
      <c r="Y1930">
        <f t="shared" si="72"/>
        <v>8</v>
      </c>
      <c r="Z1930">
        <f t="shared" si="73"/>
        <v>13</v>
      </c>
    </row>
    <row r="1931" spans="1:26" ht="43.2" x14ac:dyDescent="0.3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 s="11">
        <f t="shared" si="68"/>
        <v>42720.957638888889</v>
      </c>
      <c r="K1931">
        <v>1478050429</v>
      </c>
      <c r="L1931" s="11">
        <f t="shared" si="69"/>
        <v>42675.731817129628</v>
      </c>
      <c r="M1931" t="b">
        <v>0</v>
      </c>
      <c r="N1931">
        <v>31</v>
      </c>
      <c r="O1931" t="b">
        <v>1</v>
      </c>
      <c r="P1931" t="s">
        <v>8271</v>
      </c>
      <c r="Q1931" s="6">
        <f>E1931/D1931</f>
        <v>1</v>
      </c>
      <c r="R1931" s="7">
        <f>IFERROR(E1931/N1931,"N/A")</f>
        <v>129.03225806451613</v>
      </c>
      <c r="S1931" t="str">
        <f t="shared" si="70"/>
        <v>theater</v>
      </c>
      <c r="T1931" t="str">
        <f t="shared" si="71"/>
        <v>plays</v>
      </c>
      <c r="Y1931">
        <f t="shared" si="72"/>
        <v>8</v>
      </c>
      <c r="Z1931">
        <f t="shared" si="73"/>
        <v>13</v>
      </c>
    </row>
    <row r="1932" spans="1:26" ht="43.2" x14ac:dyDescent="0.3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 s="11">
        <f t="shared" si="68"/>
        <v>41146.424791666665</v>
      </c>
      <c r="K1932">
        <v>1343326302</v>
      </c>
      <c r="L1932" s="11">
        <f t="shared" si="69"/>
        <v>41116.424791666665</v>
      </c>
      <c r="M1932" t="b">
        <v>0</v>
      </c>
      <c r="N1932">
        <v>14</v>
      </c>
      <c r="O1932" t="b">
        <v>1</v>
      </c>
      <c r="P1932" t="s">
        <v>8276</v>
      </c>
      <c r="Q1932" s="6">
        <f>E1932/D1932</f>
        <v>1</v>
      </c>
      <c r="R1932" s="7">
        <f>IFERROR(E1932/N1932,"N/A")</f>
        <v>50</v>
      </c>
      <c r="S1932" t="str">
        <f t="shared" si="70"/>
        <v>music</v>
      </c>
      <c r="T1932" t="str">
        <f t="shared" si="71"/>
        <v>rock</v>
      </c>
      <c r="Y1932">
        <f t="shared" si="72"/>
        <v>6</v>
      </c>
      <c r="Z1932">
        <f t="shared" si="73"/>
        <v>10</v>
      </c>
    </row>
    <row r="1933" spans="1:26" ht="43.2" x14ac:dyDescent="0.3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 s="11">
        <f t="shared" si="68"/>
        <v>40746.832638888889</v>
      </c>
      <c r="K1933">
        <v>1309919526</v>
      </c>
      <c r="L1933" s="11">
        <f t="shared" si="69"/>
        <v>40729.772291666668</v>
      </c>
      <c r="M1933" t="b">
        <v>0</v>
      </c>
      <c r="N1933">
        <v>18</v>
      </c>
      <c r="O1933" t="b">
        <v>1</v>
      </c>
      <c r="P1933" t="s">
        <v>8276</v>
      </c>
      <c r="Q1933" s="6">
        <f>E1933/D1933</f>
        <v>1</v>
      </c>
      <c r="R1933" s="7">
        <f>IFERROR(E1933/N1933,"N/A")</f>
        <v>305.55555555555554</v>
      </c>
      <c r="S1933" t="str">
        <f t="shared" si="70"/>
        <v>music</v>
      </c>
      <c r="T1933" t="str">
        <f t="shared" si="71"/>
        <v>rock</v>
      </c>
      <c r="Y1933">
        <f t="shared" si="72"/>
        <v>6</v>
      </c>
      <c r="Z1933">
        <f t="shared" si="73"/>
        <v>10</v>
      </c>
    </row>
    <row r="1934" spans="1:26" ht="43.2" x14ac:dyDescent="0.3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 s="11">
        <f t="shared" si="68"/>
        <v>41994.874305555553</v>
      </c>
      <c r="K1934">
        <v>1416363886</v>
      </c>
      <c r="L1934" s="11">
        <f t="shared" si="69"/>
        <v>41961.767199074071</v>
      </c>
      <c r="M1934" t="b">
        <v>0</v>
      </c>
      <c r="N1934">
        <v>43</v>
      </c>
      <c r="O1934" t="b">
        <v>1</v>
      </c>
      <c r="P1934" t="s">
        <v>8276</v>
      </c>
      <c r="Q1934" s="6">
        <f>E1934/D1934</f>
        <v>1</v>
      </c>
      <c r="R1934" s="7">
        <f>IFERROR(E1934/N1934,"N/A")</f>
        <v>104.65116279069767</v>
      </c>
      <c r="S1934" t="str">
        <f t="shared" si="70"/>
        <v>music</v>
      </c>
      <c r="T1934" t="str">
        <f t="shared" si="71"/>
        <v>rock</v>
      </c>
      <c r="Y1934">
        <f t="shared" si="72"/>
        <v>6</v>
      </c>
      <c r="Z1934">
        <f t="shared" si="73"/>
        <v>10</v>
      </c>
    </row>
    <row r="1935" spans="1:26" ht="43.2" x14ac:dyDescent="0.3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 s="11">
        <f t="shared" si="68"/>
        <v>42127.834027777775</v>
      </c>
      <c r="K1935">
        <v>1427753265</v>
      </c>
      <c r="L1935" s="11">
        <f t="shared" si="69"/>
        <v>42093.58871527778</v>
      </c>
      <c r="M1935" t="b">
        <v>0</v>
      </c>
      <c r="N1935">
        <v>78</v>
      </c>
      <c r="O1935" t="b">
        <v>1</v>
      </c>
      <c r="P1935" t="s">
        <v>8276</v>
      </c>
      <c r="Q1935" s="6">
        <f>E1935/D1935</f>
        <v>1</v>
      </c>
      <c r="R1935" s="7">
        <f>IFERROR(E1935/N1935,"N/A")</f>
        <v>224.12820512820514</v>
      </c>
      <c r="S1935" t="str">
        <f t="shared" si="70"/>
        <v>music</v>
      </c>
      <c r="T1935" t="str">
        <f t="shared" si="71"/>
        <v>rock</v>
      </c>
      <c r="Y1935">
        <f t="shared" si="72"/>
        <v>6</v>
      </c>
      <c r="Z1935">
        <f t="shared" si="73"/>
        <v>10</v>
      </c>
    </row>
    <row r="1936" spans="1:26" ht="28.8" x14ac:dyDescent="0.3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 s="11">
        <f t="shared" si="68"/>
        <v>42195.465000000004</v>
      </c>
      <c r="K1936">
        <v>1433963376</v>
      </c>
      <c r="L1936" s="11">
        <f t="shared" si="69"/>
        <v>42165.465000000004</v>
      </c>
      <c r="M1936" t="b">
        <v>0</v>
      </c>
      <c r="N1936">
        <v>1</v>
      </c>
      <c r="O1936" t="b">
        <v>1</v>
      </c>
      <c r="P1936" t="s">
        <v>8277</v>
      </c>
      <c r="Q1936" s="6">
        <f>E1936/D1936</f>
        <v>1</v>
      </c>
      <c r="R1936" s="7">
        <f>IFERROR(E1936/N1936,"N/A")</f>
        <v>10</v>
      </c>
      <c r="S1936" t="str">
        <f t="shared" si="70"/>
        <v>music</v>
      </c>
      <c r="T1936" t="str">
        <f t="shared" si="71"/>
        <v>metal</v>
      </c>
      <c r="Y1936">
        <f t="shared" si="72"/>
        <v>6</v>
      </c>
      <c r="Z1936">
        <f t="shared" si="73"/>
        <v>11</v>
      </c>
    </row>
    <row r="1937" spans="1:26" ht="43.2" x14ac:dyDescent="0.3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 s="11">
        <f t="shared" si="68"/>
        <v>42108.458715277775</v>
      </c>
      <c r="K1937">
        <v>1426446033</v>
      </c>
      <c r="L1937" s="11">
        <f t="shared" si="69"/>
        <v>42078.458715277775</v>
      </c>
      <c r="M1937" t="b">
        <v>0</v>
      </c>
      <c r="N1937">
        <v>16</v>
      </c>
      <c r="O1937" t="b">
        <v>1</v>
      </c>
      <c r="P1937" t="s">
        <v>8277</v>
      </c>
      <c r="Q1937" s="6">
        <f>E1937/D1937</f>
        <v>1</v>
      </c>
      <c r="R1937" s="7">
        <f>IFERROR(E1937/N1937,"N/A")</f>
        <v>18.75</v>
      </c>
      <c r="S1937" t="str">
        <f t="shared" si="70"/>
        <v>music</v>
      </c>
      <c r="T1937" t="str">
        <f t="shared" si="71"/>
        <v>metal</v>
      </c>
      <c r="Y1937">
        <f t="shared" si="72"/>
        <v>6</v>
      </c>
      <c r="Z1937">
        <f t="shared" si="73"/>
        <v>11</v>
      </c>
    </row>
    <row r="1938" spans="1:26" ht="43.2" x14ac:dyDescent="0.3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 s="11">
        <f t="shared" si="68"/>
        <v>42051.49894675926</v>
      </c>
      <c r="K1938">
        <v>1421524709</v>
      </c>
      <c r="L1938" s="11">
        <f t="shared" si="69"/>
        <v>42021.49894675926</v>
      </c>
      <c r="M1938" t="b">
        <v>0</v>
      </c>
      <c r="N1938">
        <v>10</v>
      </c>
      <c r="O1938" t="b">
        <v>1</v>
      </c>
      <c r="P1938" t="s">
        <v>8277</v>
      </c>
      <c r="Q1938" s="6">
        <f>E1938/D1938</f>
        <v>1</v>
      </c>
      <c r="R1938" s="7">
        <f>IFERROR(E1938/N1938,"N/A")</f>
        <v>30</v>
      </c>
      <c r="S1938" t="str">
        <f t="shared" si="70"/>
        <v>music</v>
      </c>
      <c r="T1938" t="str">
        <f t="shared" si="71"/>
        <v>metal</v>
      </c>
      <c r="Y1938">
        <f t="shared" si="72"/>
        <v>6</v>
      </c>
      <c r="Z1938">
        <f t="shared" si="73"/>
        <v>11</v>
      </c>
    </row>
    <row r="1939" spans="1:26" ht="43.2" x14ac:dyDescent="0.3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 s="11">
        <f t="shared" si="68"/>
        <v>42333.289710648147</v>
      </c>
      <c r="K1939">
        <v>1444831031</v>
      </c>
      <c r="L1939" s="11">
        <f t="shared" si="69"/>
        <v>42291.248043981475</v>
      </c>
      <c r="M1939" t="b">
        <v>0</v>
      </c>
      <c r="N1939">
        <v>24</v>
      </c>
      <c r="O1939" t="b">
        <v>1</v>
      </c>
      <c r="P1939" t="s">
        <v>8277</v>
      </c>
      <c r="Q1939" s="6">
        <f>E1939/D1939</f>
        <v>1</v>
      </c>
      <c r="R1939" s="7">
        <f>IFERROR(E1939/N1939,"N/A")</f>
        <v>50</v>
      </c>
      <c r="S1939" t="str">
        <f t="shared" si="70"/>
        <v>music</v>
      </c>
      <c r="T1939" t="str">
        <f t="shared" si="71"/>
        <v>metal</v>
      </c>
      <c r="Y1939">
        <f t="shared" si="72"/>
        <v>6</v>
      </c>
      <c r="Z1939">
        <f t="shared" si="73"/>
        <v>11</v>
      </c>
    </row>
    <row r="1940" spans="1:26" ht="43.2" x14ac:dyDescent="0.3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 s="11">
        <f t="shared" si="68"/>
        <v>42704.766331018516</v>
      </c>
      <c r="K1940">
        <v>1477963411</v>
      </c>
      <c r="L1940" s="11">
        <f t="shared" si="69"/>
        <v>42674.724664351852</v>
      </c>
      <c r="M1940" t="b">
        <v>0</v>
      </c>
      <c r="N1940">
        <v>50</v>
      </c>
      <c r="O1940" t="b">
        <v>1</v>
      </c>
      <c r="P1940" t="s">
        <v>8271</v>
      </c>
      <c r="Q1940" s="6">
        <f>E1940/D1940</f>
        <v>1</v>
      </c>
      <c r="R1940" s="7">
        <f>IFERROR(E1940/N1940,"N/A")</f>
        <v>50</v>
      </c>
      <c r="S1940" t="str">
        <f t="shared" si="70"/>
        <v>theater</v>
      </c>
      <c r="T1940" t="str">
        <f t="shared" si="71"/>
        <v>plays</v>
      </c>
      <c r="Y1940">
        <f t="shared" si="72"/>
        <v>8</v>
      </c>
      <c r="Z1940">
        <f t="shared" si="73"/>
        <v>13</v>
      </c>
    </row>
    <row r="1941" spans="1:26" ht="43.2" x14ac:dyDescent="0.3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 s="11">
        <f t="shared" si="68"/>
        <v>42414.999305555553</v>
      </c>
      <c r="K1941">
        <v>1453925727</v>
      </c>
      <c r="L1941" s="11">
        <f t="shared" si="69"/>
        <v>42396.510729166665</v>
      </c>
      <c r="M1941" t="b">
        <v>0</v>
      </c>
      <c r="N1941">
        <v>5</v>
      </c>
      <c r="O1941" t="b">
        <v>1</v>
      </c>
      <c r="P1941" t="s">
        <v>8274</v>
      </c>
      <c r="Q1941" s="6">
        <f>E1941/D1941</f>
        <v>1</v>
      </c>
      <c r="R1941" s="7">
        <f>IFERROR(E1941/N1941,"N/A")</f>
        <v>40</v>
      </c>
      <c r="S1941" t="str">
        <f t="shared" si="70"/>
        <v>publishing</v>
      </c>
      <c r="T1941" t="str">
        <f t="shared" si="71"/>
        <v>nonfiction</v>
      </c>
      <c r="Y1941">
        <f t="shared" si="72"/>
        <v>11</v>
      </c>
      <c r="Z1941">
        <f t="shared" si="73"/>
        <v>21</v>
      </c>
    </row>
    <row r="1942" spans="1:26" ht="43.2" x14ac:dyDescent="0.3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 s="11">
        <f t="shared" si="68"/>
        <v>40923.875</v>
      </c>
      <c r="K1942">
        <v>1324329156</v>
      </c>
      <c r="L1942" s="11">
        <f t="shared" si="69"/>
        <v>40896.550416666665</v>
      </c>
      <c r="M1942" t="b">
        <v>0</v>
      </c>
      <c r="N1942">
        <v>58</v>
      </c>
      <c r="O1942" t="b">
        <v>1</v>
      </c>
      <c r="P1942" t="s">
        <v>8276</v>
      </c>
      <c r="Q1942" s="6">
        <f>E1942/D1942</f>
        <v>1</v>
      </c>
      <c r="R1942" s="7">
        <f>IFERROR(E1942/N1942,"N/A")</f>
        <v>172.41379310344828</v>
      </c>
      <c r="S1942" t="str">
        <f t="shared" si="70"/>
        <v>music</v>
      </c>
      <c r="T1942" t="str">
        <f t="shared" si="71"/>
        <v>rock</v>
      </c>
      <c r="Y1942">
        <f t="shared" si="72"/>
        <v>6</v>
      </c>
      <c r="Z1942">
        <f t="shared" si="73"/>
        <v>10</v>
      </c>
    </row>
    <row r="1943" spans="1:26" ht="43.2" x14ac:dyDescent="0.3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 s="11">
        <f t="shared" si="68"/>
        <v>40971.319039351853</v>
      </c>
      <c r="K1943">
        <v>1328197165</v>
      </c>
      <c r="L1943" s="11">
        <f t="shared" si="69"/>
        <v>40941.319039351853</v>
      </c>
      <c r="M1943" t="b">
        <v>0</v>
      </c>
      <c r="N1943">
        <v>19</v>
      </c>
      <c r="O1943" t="b">
        <v>1</v>
      </c>
      <c r="P1943" t="s">
        <v>8276</v>
      </c>
      <c r="Q1943" s="6">
        <f>E1943/D1943</f>
        <v>1</v>
      </c>
      <c r="R1943" s="7">
        <f>IFERROR(E1943/N1943,"N/A")</f>
        <v>94.736842105263165</v>
      </c>
      <c r="S1943" t="str">
        <f t="shared" si="70"/>
        <v>music</v>
      </c>
      <c r="T1943" t="str">
        <f t="shared" si="71"/>
        <v>rock</v>
      </c>
      <c r="Y1943">
        <f t="shared" si="72"/>
        <v>6</v>
      </c>
      <c r="Z1943">
        <f t="shared" si="73"/>
        <v>10</v>
      </c>
    </row>
    <row r="1944" spans="1:26" ht="43.2" x14ac:dyDescent="0.3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 s="11">
        <f t="shared" si="68"/>
        <v>40707.691284722219</v>
      </c>
      <c r="K1944">
        <v>1306283727</v>
      </c>
      <c r="L1944" s="11">
        <f t="shared" si="69"/>
        <v>40687.691284722219</v>
      </c>
      <c r="M1944" t="b">
        <v>0</v>
      </c>
      <c r="N1944">
        <v>28</v>
      </c>
      <c r="O1944" t="b">
        <v>1</v>
      </c>
      <c r="P1944" t="s">
        <v>8292</v>
      </c>
      <c r="Q1944" s="6">
        <f>E1944/D1944</f>
        <v>1</v>
      </c>
      <c r="R1944" s="7">
        <f>IFERROR(E1944/N1944,"N/A")</f>
        <v>42.857142857142854</v>
      </c>
      <c r="S1944" t="str">
        <f t="shared" si="70"/>
        <v>music</v>
      </c>
      <c r="T1944" t="str">
        <f t="shared" si="71"/>
        <v>pop</v>
      </c>
      <c r="Y1944">
        <f t="shared" si="72"/>
        <v>6</v>
      </c>
      <c r="Z1944">
        <f t="shared" si="73"/>
        <v>9</v>
      </c>
    </row>
    <row r="1945" spans="1:26" ht="28.8" x14ac:dyDescent="0.3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 s="11">
        <f t="shared" si="68"/>
        <v>42810.567476851851</v>
      </c>
      <c r="K1945">
        <v>1487111830</v>
      </c>
      <c r="L1945" s="11">
        <f t="shared" si="69"/>
        <v>42780.609143518515</v>
      </c>
      <c r="M1945" t="b">
        <v>0</v>
      </c>
      <c r="N1945">
        <v>14</v>
      </c>
      <c r="O1945" t="b">
        <v>0</v>
      </c>
      <c r="P1945" t="s">
        <v>8293</v>
      </c>
      <c r="Q1945" s="6">
        <f>E1945/D1945</f>
        <v>1</v>
      </c>
      <c r="R1945" s="7">
        <f>IFERROR(E1945/N1945,"N/A")</f>
        <v>171.42857142857142</v>
      </c>
      <c r="S1945" t="str">
        <f t="shared" si="70"/>
        <v>music</v>
      </c>
      <c r="T1945" t="str">
        <f t="shared" si="71"/>
        <v>faith</v>
      </c>
      <c r="Y1945">
        <f t="shared" si="72"/>
        <v>6</v>
      </c>
      <c r="Z1945">
        <f t="shared" si="73"/>
        <v>11</v>
      </c>
    </row>
    <row r="1946" spans="1:26" ht="28.8" x14ac:dyDescent="0.3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 s="11">
        <f t="shared" si="68"/>
        <v>41670.459027777775</v>
      </c>
      <c r="K1946">
        <v>1388084862</v>
      </c>
      <c r="L1946" s="11">
        <f t="shared" si="69"/>
        <v>41634.463680555549</v>
      </c>
      <c r="M1946" t="b">
        <v>0</v>
      </c>
      <c r="N1946">
        <v>11</v>
      </c>
      <c r="O1946" t="b">
        <v>1</v>
      </c>
      <c r="P1946" t="s">
        <v>8276</v>
      </c>
      <c r="Q1946" s="6">
        <f>E1946/D1946</f>
        <v>1</v>
      </c>
      <c r="R1946" s="7">
        <f>IFERROR(E1946/N1946,"N/A")</f>
        <v>27.272727272727273</v>
      </c>
      <c r="S1946" t="str">
        <f t="shared" si="70"/>
        <v>music</v>
      </c>
      <c r="T1946" t="str">
        <f t="shared" si="71"/>
        <v>rock</v>
      </c>
      <c r="Y1946">
        <f t="shared" si="72"/>
        <v>6</v>
      </c>
      <c r="Z1946">
        <f t="shared" si="73"/>
        <v>10</v>
      </c>
    </row>
    <row r="1947" spans="1:26" ht="86.4" x14ac:dyDescent="0.3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 s="11">
        <f t="shared" si="68"/>
        <v>42537.871527777774</v>
      </c>
      <c r="K1947">
        <v>1464854398</v>
      </c>
      <c r="L1947" s="11">
        <f t="shared" si="69"/>
        <v>42522.999976851854</v>
      </c>
      <c r="M1947" t="b">
        <v>0</v>
      </c>
      <c r="N1947">
        <v>19</v>
      </c>
      <c r="O1947" t="b">
        <v>1</v>
      </c>
      <c r="P1947" t="s">
        <v>8276</v>
      </c>
      <c r="Q1947" s="6">
        <f>E1947/D1947</f>
        <v>1</v>
      </c>
      <c r="R1947" s="7">
        <f>IFERROR(E1947/N1947,"N/A")</f>
        <v>52.631578947368418</v>
      </c>
      <c r="S1947" t="str">
        <f t="shared" si="70"/>
        <v>music</v>
      </c>
      <c r="T1947" t="str">
        <f t="shared" si="71"/>
        <v>rock</v>
      </c>
      <c r="Y1947">
        <f t="shared" si="72"/>
        <v>6</v>
      </c>
      <c r="Z1947">
        <f t="shared" si="73"/>
        <v>10</v>
      </c>
    </row>
    <row r="1948" spans="1:26" ht="43.2" x14ac:dyDescent="0.3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 s="11">
        <f t="shared" si="68"/>
        <v>41894.435335648144</v>
      </c>
      <c r="K1948">
        <v>1407954413</v>
      </c>
      <c r="L1948" s="11">
        <f t="shared" si="69"/>
        <v>41864.435335648144</v>
      </c>
      <c r="M1948" t="b">
        <v>0</v>
      </c>
      <c r="N1948">
        <v>22</v>
      </c>
      <c r="O1948" t="b">
        <v>1</v>
      </c>
      <c r="P1948" t="s">
        <v>8276</v>
      </c>
      <c r="Q1948" s="6">
        <f>E1948/D1948</f>
        <v>1</v>
      </c>
      <c r="R1948" s="7">
        <f>IFERROR(E1948/N1948,"N/A")</f>
        <v>136.36363636363637</v>
      </c>
      <c r="S1948" t="str">
        <f t="shared" si="70"/>
        <v>music</v>
      </c>
      <c r="T1948" t="str">
        <f t="shared" si="71"/>
        <v>rock</v>
      </c>
      <c r="Y1948">
        <f t="shared" si="72"/>
        <v>6</v>
      </c>
      <c r="Z1948">
        <f t="shared" si="73"/>
        <v>10</v>
      </c>
    </row>
    <row r="1949" spans="1:26" ht="43.2" x14ac:dyDescent="0.3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 s="11">
        <f t="shared" si="68"/>
        <v>40818.400150462956</v>
      </c>
      <c r="K1949">
        <v>1312392973</v>
      </c>
      <c r="L1949" s="11">
        <f t="shared" si="69"/>
        <v>40758.400150462956</v>
      </c>
      <c r="M1949" t="b">
        <v>0</v>
      </c>
      <c r="N1949">
        <v>22</v>
      </c>
      <c r="O1949" t="b">
        <v>1</v>
      </c>
      <c r="P1949" t="s">
        <v>8279</v>
      </c>
      <c r="Q1949" s="6">
        <f>E1949/D1949</f>
        <v>1</v>
      </c>
      <c r="R1949" s="7">
        <f>IFERROR(E1949/N1949,"N/A")</f>
        <v>113.63636363636364</v>
      </c>
      <c r="S1949" t="str">
        <f t="shared" si="70"/>
        <v>music</v>
      </c>
      <c r="T1949" t="str">
        <f t="shared" si="71"/>
        <v>indie rock</v>
      </c>
      <c r="Y1949">
        <f t="shared" si="72"/>
        <v>6</v>
      </c>
      <c r="Z1949">
        <f t="shared" si="73"/>
        <v>16</v>
      </c>
    </row>
    <row r="1950" spans="1:26" ht="43.2" x14ac:dyDescent="0.3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 s="11">
        <f t="shared" si="68"/>
        <v>40878.293229166666</v>
      </c>
      <c r="K1950">
        <v>1317564135</v>
      </c>
      <c r="L1950" s="11">
        <f t="shared" si="69"/>
        <v>40818.251562499994</v>
      </c>
      <c r="M1950" t="b">
        <v>0</v>
      </c>
      <c r="N1950">
        <v>38</v>
      </c>
      <c r="O1950" t="b">
        <v>1</v>
      </c>
      <c r="P1950" t="s">
        <v>8279</v>
      </c>
      <c r="Q1950" s="6">
        <f>E1950/D1950</f>
        <v>1</v>
      </c>
      <c r="R1950" s="7">
        <f>IFERROR(E1950/N1950,"N/A")</f>
        <v>78.94736842105263</v>
      </c>
      <c r="S1950" t="str">
        <f t="shared" si="70"/>
        <v>music</v>
      </c>
      <c r="T1950" t="str">
        <f t="shared" si="71"/>
        <v>indie rock</v>
      </c>
      <c r="Y1950">
        <f t="shared" si="72"/>
        <v>6</v>
      </c>
      <c r="Z1950">
        <f t="shared" si="73"/>
        <v>16</v>
      </c>
    </row>
    <row r="1951" spans="1:26" ht="43.2" x14ac:dyDescent="0.3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 s="11">
        <f t="shared" si="68"/>
        <v>41379.594826388886</v>
      </c>
      <c r="K1951">
        <v>1364854593</v>
      </c>
      <c r="L1951" s="11">
        <f t="shared" si="69"/>
        <v>41365.594826388886</v>
      </c>
      <c r="M1951" t="b">
        <v>0</v>
      </c>
      <c r="N1951">
        <v>11</v>
      </c>
      <c r="O1951" t="b">
        <v>1</v>
      </c>
      <c r="P1951" t="s">
        <v>8279</v>
      </c>
      <c r="Q1951" s="6">
        <f>E1951/D1951</f>
        <v>1</v>
      </c>
      <c r="R1951" s="7">
        <f>IFERROR(E1951/N1951,"N/A")</f>
        <v>27.272727272727273</v>
      </c>
      <c r="S1951" t="str">
        <f t="shared" si="70"/>
        <v>music</v>
      </c>
      <c r="T1951" t="str">
        <f t="shared" si="71"/>
        <v>indie rock</v>
      </c>
      <c r="Y1951">
        <f t="shared" si="72"/>
        <v>6</v>
      </c>
      <c r="Z1951">
        <f t="shared" si="73"/>
        <v>16</v>
      </c>
    </row>
    <row r="1952" spans="1:26" ht="57.6" x14ac:dyDescent="0.3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 s="11">
        <f t="shared" si="68"/>
        <v>42796.367488425924</v>
      </c>
      <c r="K1952">
        <v>1488214151</v>
      </c>
      <c r="L1952" s="11">
        <f t="shared" si="69"/>
        <v>42793.367488425924</v>
      </c>
      <c r="M1952" t="b">
        <v>0</v>
      </c>
      <c r="N1952">
        <v>7</v>
      </c>
      <c r="O1952" t="b">
        <v>1</v>
      </c>
      <c r="P1952" t="s">
        <v>8276</v>
      </c>
      <c r="Q1952" s="6">
        <f>E1952/D1952</f>
        <v>1</v>
      </c>
      <c r="R1952" s="7">
        <f>IFERROR(E1952/N1952,"N/A")</f>
        <v>21.857142857142858</v>
      </c>
      <c r="S1952" t="str">
        <f t="shared" si="70"/>
        <v>music</v>
      </c>
      <c r="T1952" t="str">
        <f t="shared" si="71"/>
        <v>rock</v>
      </c>
      <c r="Y1952">
        <f t="shared" si="72"/>
        <v>6</v>
      </c>
      <c r="Z1952">
        <f t="shared" si="73"/>
        <v>10</v>
      </c>
    </row>
    <row r="1953" spans="1:26" ht="43.2" x14ac:dyDescent="0.3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 s="11">
        <f t="shared" si="68"/>
        <v>42112.246759259251</v>
      </c>
      <c r="K1953">
        <v>1426773320</v>
      </c>
      <c r="L1953" s="11">
        <f t="shared" si="69"/>
        <v>42082.246759259251</v>
      </c>
      <c r="M1953" t="b">
        <v>0</v>
      </c>
      <c r="N1953">
        <v>13</v>
      </c>
      <c r="O1953" t="b">
        <v>1</v>
      </c>
      <c r="P1953" t="s">
        <v>8276</v>
      </c>
      <c r="Q1953" s="6">
        <f>E1953/D1953</f>
        <v>1</v>
      </c>
      <c r="R1953" s="7">
        <f>IFERROR(E1953/N1953,"N/A")</f>
        <v>76.92307692307692</v>
      </c>
      <c r="S1953" t="str">
        <f t="shared" si="70"/>
        <v>music</v>
      </c>
      <c r="T1953" t="str">
        <f t="shared" si="71"/>
        <v>rock</v>
      </c>
      <c r="Y1953">
        <f t="shared" si="72"/>
        <v>6</v>
      </c>
      <c r="Z1953">
        <f t="shared" si="73"/>
        <v>10</v>
      </c>
    </row>
    <row r="1954" spans="1:26" ht="43.2" x14ac:dyDescent="0.3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 s="11">
        <f t="shared" si="68"/>
        <v>41593.902465277773</v>
      </c>
      <c r="K1954">
        <v>1381984773</v>
      </c>
      <c r="L1954" s="11">
        <f t="shared" si="69"/>
        <v>41563.860798611109</v>
      </c>
      <c r="M1954" t="b">
        <v>0</v>
      </c>
      <c r="N1954">
        <v>7</v>
      </c>
      <c r="O1954" t="b">
        <v>1</v>
      </c>
      <c r="P1954" t="s">
        <v>8280</v>
      </c>
      <c r="Q1954" s="6">
        <f>E1954/D1954</f>
        <v>1</v>
      </c>
      <c r="R1954" s="7">
        <f>IFERROR(E1954/N1954,"N/A")</f>
        <v>285.71428571428572</v>
      </c>
      <c r="S1954" t="str">
        <f t="shared" si="70"/>
        <v>music</v>
      </c>
      <c r="T1954" t="str">
        <f t="shared" si="71"/>
        <v>electronic music</v>
      </c>
      <c r="Y1954">
        <f t="shared" si="72"/>
        <v>6</v>
      </c>
      <c r="Z1954">
        <f t="shared" si="73"/>
        <v>22</v>
      </c>
    </row>
    <row r="1955" spans="1:26" ht="43.2" x14ac:dyDescent="0.3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 s="11">
        <f t="shared" si="68"/>
        <v>41402.769131944442</v>
      </c>
      <c r="K1955">
        <v>1365474453</v>
      </c>
      <c r="L1955" s="11">
        <f t="shared" si="69"/>
        <v>41372.769131944442</v>
      </c>
      <c r="M1955" t="b">
        <v>0</v>
      </c>
      <c r="N1955">
        <v>52</v>
      </c>
      <c r="O1955" t="b">
        <v>1</v>
      </c>
      <c r="P1955" t="s">
        <v>8279</v>
      </c>
      <c r="Q1955" s="6">
        <f>E1955/D1955</f>
        <v>1</v>
      </c>
      <c r="R1955" s="7">
        <f>IFERROR(E1955/N1955,"N/A")</f>
        <v>48.07692307692308</v>
      </c>
      <c r="S1955" t="str">
        <f t="shared" si="70"/>
        <v>music</v>
      </c>
      <c r="T1955" t="str">
        <f t="shared" si="71"/>
        <v>indie rock</v>
      </c>
      <c r="Y1955">
        <f t="shared" si="72"/>
        <v>6</v>
      </c>
      <c r="Z1955">
        <f t="shared" si="73"/>
        <v>16</v>
      </c>
    </row>
    <row r="1956" spans="1:26" ht="43.2" x14ac:dyDescent="0.3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 s="11">
        <f t="shared" si="68"/>
        <v>41223.456817129627</v>
      </c>
      <c r="K1956">
        <v>1349978269</v>
      </c>
      <c r="L1956" s="11">
        <f t="shared" si="69"/>
        <v>41193.415150462963</v>
      </c>
      <c r="M1956" t="b">
        <v>0</v>
      </c>
      <c r="N1956">
        <v>47</v>
      </c>
      <c r="O1956" t="b">
        <v>1</v>
      </c>
      <c r="P1956" t="s">
        <v>8279</v>
      </c>
      <c r="Q1956" s="6">
        <f>E1956/D1956</f>
        <v>1</v>
      </c>
      <c r="R1956" s="7">
        <f>IFERROR(E1956/N1956,"N/A")</f>
        <v>42.553191489361701</v>
      </c>
      <c r="S1956" t="str">
        <f t="shared" si="70"/>
        <v>music</v>
      </c>
      <c r="T1956" t="str">
        <f t="shared" si="71"/>
        <v>indie rock</v>
      </c>
      <c r="Y1956">
        <f t="shared" si="72"/>
        <v>6</v>
      </c>
      <c r="Z1956">
        <f t="shared" si="73"/>
        <v>16</v>
      </c>
    </row>
    <row r="1957" spans="1:26" ht="43.2" x14ac:dyDescent="0.3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 s="11">
        <f t="shared" si="68"/>
        <v>42287.602824074071</v>
      </c>
      <c r="K1957">
        <v>1439332084</v>
      </c>
      <c r="L1957" s="11">
        <f t="shared" si="69"/>
        <v>42227.602824074071</v>
      </c>
      <c r="M1957" t="b">
        <v>0</v>
      </c>
      <c r="N1957">
        <v>8</v>
      </c>
      <c r="O1957" t="b">
        <v>1</v>
      </c>
      <c r="P1957" t="s">
        <v>8279</v>
      </c>
      <c r="Q1957" s="6">
        <f>E1957/D1957</f>
        <v>1</v>
      </c>
      <c r="R1957" s="7">
        <f>IFERROR(E1957/N1957,"N/A")</f>
        <v>250</v>
      </c>
      <c r="S1957" t="str">
        <f t="shared" si="70"/>
        <v>music</v>
      </c>
      <c r="T1957" t="str">
        <f t="shared" si="71"/>
        <v>indie rock</v>
      </c>
      <c r="Y1957">
        <f t="shared" si="72"/>
        <v>6</v>
      </c>
      <c r="Z1957">
        <f t="shared" si="73"/>
        <v>16</v>
      </c>
    </row>
    <row r="1958" spans="1:26" ht="28.8" x14ac:dyDescent="0.3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 s="11">
        <f t="shared" si="68"/>
        <v>41362.621435185181</v>
      </c>
      <c r="K1958">
        <v>1361577292</v>
      </c>
      <c r="L1958" s="11">
        <f t="shared" si="69"/>
        <v>41327.663101851853</v>
      </c>
      <c r="M1958" t="b">
        <v>0</v>
      </c>
      <c r="N1958">
        <v>10</v>
      </c>
      <c r="O1958" t="b">
        <v>1</v>
      </c>
      <c r="P1958" t="s">
        <v>8279</v>
      </c>
      <c r="Q1958" s="6">
        <f>E1958/D1958</f>
        <v>1</v>
      </c>
      <c r="R1958" s="7">
        <f>IFERROR(E1958/N1958,"N/A")</f>
        <v>600</v>
      </c>
      <c r="S1958" t="str">
        <f t="shared" si="70"/>
        <v>music</v>
      </c>
      <c r="T1958" t="str">
        <f t="shared" si="71"/>
        <v>indie rock</v>
      </c>
      <c r="Y1958">
        <f t="shared" si="72"/>
        <v>6</v>
      </c>
      <c r="Z1958">
        <f t="shared" si="73"/>
        <v>16</v>
      </c>
    </row>
    <row r="1959" spans="1:26" ht="43.2" x14ac:dyDescent="0.3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 s="11">
        <f t="shared" si="68"/>
        <v>42482.286111111105</v>
      </c>
      <c r="K1959">
        <v>1459431960</v>
      </c>
      <c r="L1959" s="11">
        <f t="shared" si="69"/>
        <v>42460.240277777775</v>
      </c>
      <c r="M1959" t="b">
        <v>0</v>
      </c>
      <c r="N1959">
        <v>27</v>
      </c>
      <c r="O1959" t="b">
        <v>1</v>
      </c>
      <c r="P1959" t="s">
        <v>8300</v>
      </c>
      <c r="Q1959" s="6">
        <f>E1959/D1959</f>
        <v>1</v>
      </c>
      <c r="R1959" s="7">
        <f>IFERROR(E1959/N1959,"N/A")</f>
        <v>185.18518518518519</v>
      </c>
      <c r="S1959" t="str">
        <f t="shared" si="70"/>
        <v>music</v>
      </c>
      <c r="T1959" t="str">
        <f t="shared" si="71"/>
        <v>classical music</v>
      </c>
      <c r="Y1959">
        <f t="shared" si="72"/>
        <v>6</v>
      </c>
      <c r="Z1959">
        <f t="shared" si="73"/>
        <v>21</v>
      </c>
    </row>
    <row r="1960" spans="1:26" ht="43.2" x14ac:dyDescent="0.3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 s="11">
        <f t="shared" si="68"/>
        <v>42113.868055555555</v>
      </c>
      <c r="K1960">
        <v>1426711505</v>
      </c>
      <c r="L1960" s="11">
        <f t="shared" si="69"/>
        <v>42081.531307870369</v>
      </c>
      <c r="M1960" t="b">
        <v>0</v>
      </c>
      <c r="N1960">
        <v>48</v>
      </c>
      <c r="O1960" t="b">
        <v>1</v>
      </c>
      <c r="P1960" t="s">
        <v>8300</v>
      </c>
      <c r="Q1960" s="6">
        <f>E1960/D1960</f>
        <v>1</v>
      </c>
      <c r="R1960" s="7">
        <f>IFERROR(E1960/N1960,"N/A")</f>
        <v>135.41666666666666</v>
      </c>
      <c r="S1960" t="str">
        <f t="shared" si="70"/>
        <v>music</v>
      </c>
      <c r="T1960" t="str">
        <f t="shared" si="71"/>
        <v>classical music</v>
      </c>
      <c r="Y1960">
        <f t="shared" si="72"/>
        <v>6</v>
      </c>
      <c r="Z1960">
        <f t="shared" si="73"/>
        <v>21</v>
      </c>
    </row>
    <row r="1961" spans="1:26" ht="43.2" x14ac:dyDescent="0.3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 s="11">
        <f t="shared" si="68"/>
        <v>42072.575937499998</v>
      </c>
      <c r="K1961">
        <v>1422917361</v>
      </c>
      <c r="L1961" s="11">
        <f t="shared" si="69"/>
        <v>42037.617604166669</v>
      </c>
      <c r="M1961" t="b">
        <v>0</v>
      </c>
      <c r="N1961">
        <v>84</v>
      </c>
      <c r="O1961" t="b">
        <v>1</v>
      </c>
      <c r="P1961" t="s">
        <v>8301</v>
      </c>
      <c r="Q1961" s="6">
        <f>E1961/D1961</f>
        <v>1</v>
      </c>
      <c r="R1961" s="7">
        <f>IFERROR(E1961/N1961,"N/A")</f>
        <v>136.9047619047619</v>
      </c>
      <c r="S1961" t="str">
        <f t="shared" si="70"/>
        <v>technology</v>
      </c>
      <c r="T1961" t="str">
        <f t="shared" si="71"/>
        <v>space exploration</v>
      </c>
      <c r="Y1961">
        <f t="shared" si="72"/>
        <v>11</v>
      </c>
      <c r="Z1961">
        <f t="shared" si="73"/>
        <v>28</v>
      </c>
    </row>
    <row r="1962" spans="1:26" ht="57.6" x14ac:dyDescent="0.3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 s="11">
        <f t="shared" si="68"/>
        <v>41905.589525462965</v>
      </c>
      <c r="K1962">
        <v>1408918135</v>
      </c>
      <c r="L1962" s="11">
        <f t="shared" si="69"/>
        <v>41875.589525462965</v>
      </c>
      <c r="M1962" t="b">
        <v>0</v>
      </c>
      <c r="N1962">
        <v>35</v>
      </c>
      <c r="O1962" t="b">
        <v>1</v>
      </c>
      <c r="P1962" t="s">
        <v>8271</v>
      </c>
      <c r="Q1962" s="6">
        <f>E1962/D1962</f>
        <v>1</v>
      </c>
      <c r="R1962" s="7">
        <f>IFERROR(E1962/N1962,"N/A")</f>
        <v>28.571428571428573</v>
      </c>
      <c r="S1962" t="str">
        <f t="shared" si="70"/>
        <v>theater</v>
      </c>
      <c r="T1962" t="str">
        <f t="shared" si="71"/>
        <v>plays</v>
      </c>
      <c r="Y1962">
        <f t="shared" si="72"/>
        <v>8</v>
      </c>
      <c r="Z1962">
        <f t="shared" si="73"/>
        <v>13</v>
      </c>
    </row>
    <row r="1963" spans="1:26" ht="57.6" x14ac:dyDescent="0.3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 s="11">
        <f t="shared" si="68"/>
        <v>42090.308935185189</v>
      </c>
      <c r="K1963">
        <v>1424881492</v>
      </c>
      <c r="L1963" s="11">
        <f t="shared" si="69"/>
        <v>42060.350601851846</v>
      </c>
      <c r="M1963" t="b">
        <v>0</v>
      </c>
      <c r="N1963">
        <v>94</v>
      </c>
      <c r="O1963" t="b">
        <v>1</v>
      </c>
      <c r="P1963" t="s">
        <v>8271</v>
      </c>
      <c r="Q1963" s="6">
        <f>E1963/D1963</f>
        <v>1</v>
      </c>
      <c r="R1963" s="7">
        <f>IFERROR(E1963/N1963,"N/A")</f>
        <v>63.829787234042556</v>
      </c>
      <c r="S1963" t="str">
        <f t="shared" si="70"/>
        <v>theater</v>
      </c>
      <c r="T1963" t="str">
        <f t="shared" si="71"/>
        <v>plays</v>
      </c>
      <c r="Y1963">
        <f t="shared" si="72"/>
        <v>8</v>
      </c>
      <c r="Z1963">
        <f t="shared" si="73"/>
        <v>13</v>
      </c>
    </row>
    <row r="1964" spans="1:26" ht="28.8" x14ac:dyDescent="0.3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 s="11">
        <f t="shared" si="68"/>
        <v>41770.832638888889</v>
      </c>
      <c r="K1964">
        <v>1398802148</v>
      </c>
      <c r="L1964" s="11">
        <f t="shared" si="69"/>
        <v>41758.506342592591</v>
      </c>
      <c r="M1964" t="b">
        <v>0</v>
      </c>
      <c r="N1964">
        <v>11</v>
      </c>
      <c r="O1964" t="b">
        <v>1</v>
      </c>
      <c r="P1964" t="s">
        <v>8271</v>
      </c>
      <c r="Q1964" s="6">
        <f>E1964/D1964</f>
        <v>1</v>
      </c>
      <c r="R1964" s="7">
        <f>IFERROR(E1964/N1964,"N/A")</f>
        <v>272.72727272727275</v>
      </c>
      <c r="S1964" t="str">
        <f t="shared" si="70"/>
        <v>theater</v>
      </c>
      <c r="T1964" t="str">
        <f t="shared" si="71"/>
        <v>plays</v>
      </c>
      <c r="Y1964">
        <f t="shared" si="72"/>
        <v>8</v>
      </c>
      <c r="Z1964">
        <f t="shared" si="73"/>
        <v>13</v>
      </c>
    </row>
    <row r="1965" spans="1:26" ht="57.6" x14ac:dyDescent="0.3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 s="11">
        <f t="shared" si="68"/>
        <v>42347.616712962961</v>
      </c>
      <c r="K1965">
        <v>1446241684</v>
      </c>
      <c r="L1965" s="11">
        <f t="shared" si="69"/>
        <v>42307.575046296297</v>
      </c>
      <c r="M1965" t="b">
        <v>0</v>
      </c>
      <c r="N1965">
        <v>21</v>
      </c>
      <c r="O1965" t="b">
        <v>1</v>
      </c>
      <c r="P1965" t="s">
        <v>8271</v>
      </c>
      <c r="Q1965" s="6">
        <f>E1965/D1965</f>
        <v>1</v>
      </c>
      <c r="R1965" s="7">
        <f>IFERROR(E1965/N1965,"N/A")</f>
        <v>40.476190476190474</v>
      </c>
      <c r="S1965" t="str">
        <f t="shared" si="70"/>
        <v>theater</v>
      </c>
      <c r="T1965" t="str">
        <f t="shared" si="71"/>
        <v>plays</v>
      </c>
      <c r="Y1965">
        <f t="shared" si="72"/>
        <v>8</v>
      </c>
      <c r="Z1965">
        <f t="shared" si="73"/>
        <v>13</v>
      </c>
    </row>
    <row r="1966" spans="1:26" ht="43.2" x14ac:dyDescent="0.3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 s="11">
        <f t="shared" si="68"/>
        <v>42142.540821759256</v>
      </c>
      <c r="K1966">
        <v>1428094727</v>
      </c>
      <c r="L1966" s="11">
        <f t="shared" si="69"/>
        <v>42097.540821759256</v>
      </c>
      <c r="M1966" t="b">
        <v>0</v>
      </c>
      <c r="N1966">
        <v>6</v>
      </c>
      <c r="O1966" t="b">
        <v>1</v>
      </c>
      <c r="P1966" t="s">
        <v>8305</v>
      </c>
      <c r="Q1966" s="6">
        <f>E1966/D1966</f>
        <v>1</v>
      </c>
      <c r="R1966" s="7">
        <f>IFERROR(E1966/N1966,"N/A")</f>
        <v>83.333333333333329</v>
      </c>
      <c r="S1966" t="str">
        <f t="shared" si="70"/>
        <v>theater</v>
      </c>
      <c r="T1966" t="str">
        <f t="shared" si="71"/>
        <v>musical</v>
      </c>
      <c r="Y1966">
        <f t="shared" si="72"/>
        <v>8</v>
      </c>
      <c r="Z1966">
        <f t="shared" si="73"/>
        <v>15</v>
      </c>
    </row>
    <row r="1967" spans="1:26" ht="43.2" x14ac:dyDescent="0.3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 s="11">
        <f t="shared" si="68"/>
        <v>42027.791666666664</v>
      </c>
      <c r="K1967">
        <v>1420774779</v>
      </c>
      <c r="L1967" s="11">
        <f t="shared" si="69"/>
        <v>42012.819201388884</v>
      </c>
      <c r="M1967" t="b">
        <v>0</v>
      </c>
      <c r="N1967">
        <v>10</v>
      </c>
      <c r="O1967" t="b">
        <v>1</v>
      </c>
      <c r="P1967" t="s">
        <v>8305</v>
      </c>
      <c r="Q1967" s="6">
        <f>E1967/D1967</f>
        <v>1</v>
      </c>
      <c r="R1967" s="7">
        <f>IFERROR(E1967/N1967,"N/A")</f>
        <v>30</v>
      </c>
      <c r="S1967" t="str">
        <f t="shared" si="70"/>
        <v>theater</v>
      </c>
      <c r="T1967" t="str">
        <f t="shared" si="71"/>
        <v>musical</v>
      </c>
      <c r="Y1967">
        <f t="shared" si="72"/>
        <v>8</v>
      </c>
      <c r="Z1967">
        <f t="shared" si="73"/>
        <v>15</v>
      </c>
    </row>
    <row r="1968" spans="1:26" ht="28.8" x14ac:dyDescent="0.3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 s="11">
        <f t="shared" si="68"/>
        <v>42433.664884259262</v>
      </c>
      <c r="K1968">
        <v>1454543846</v>
      </c>
      <c r="L1968" s="11">
        <f t="shared" si="69"/>
        <v>42403.664884259262</v>
      </c>
      <c r="M1968" t="b">
        <v>0</v>
      </c>
      <c r="N1968">
        <v>24</v>
      </c>
      <c r="O1968" t="b">
        <v>1</v>
      </c>
      <c r="P1968" t="s">
        <v>8305</v>
      </c>
      <c r="Q1968" s="6">
        <f>E1968/D1968</f>
        <v>1</v>
      </c>
      <c r="R1968" s="7">
        <f>IFERROR(E1968/N1968,"N/A")</f>
        <v>41.666666666666664</v>
      </c>
      <c r="S1968" t="str">
        <f t="shared" si="70"/>
        <v>theater</v>
      </c>
      <c r="T1968" t="str">
        <f t="shared" si="71"/>
        <v>musical</v>
      </c>
      <c r="Y1968">
        <f t="shared" si="72"/>
        <v>8</v>
      </c>
      <c r="Z1968">
        <f t="shared" si="73"/>
        <v>15</v>
      </c>
    </row>
    <row r="1969" spans="1:26" ht="43.2" x14ac:dyDescent="0.3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 s="11">
        <f t="shared" si="68"/>
        <v>42541.028715277782</v>
      </c>
      <c r="K1969">
        <v>1463820081</v>
      </c>
      <c r="L1969" s="11">
        <f t="shared" si="69"/>
        <v>42511.028715277782</v>
      </c>
      <c r="M1969" t="b">
        <v>0</v>
      </c>
      <c r="N1969">
        <v>28</v>
      </c>
      <c r="O1969" t="b">
        <v>1</v>
      </c>
      <c r="P1969" t="s">
        <v>8303</v>
      </c>
      <c r="Q1969" s="6">
        <f>E1969/D1969</f>
        <v>1</v>
      </c>
      <c r="R1969" s="7">
        <f>IFERROR(E1969/N1969,"N/A")</f>
        <v>35.714285714285715</v>
      </c>
      <c r="S1969" t="str">
        <f t="shared" si="70"/>
        <v>theater</v>
      </c>
      <c r="T1969" t="str">
        <f t="shared" si="71"/>
        <v>spaces</v>
      </c>
      <c r="Y1969">
        <f t="shared" si="72"/>
        <v>8</v>
      </c>
      <c r="Z1969">
        <f t="shared" si="73"/>
        <v>14</v>
      </c>
    </row>
    <row r="1970" spans="1:26" ht="43.2" x14ac:dyDescent="0.3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 s="11">
        <f t="shared" si="68"/>
        <v>42376.240972222215</v>
      </c>
      <c r="K1970">
        <v>1449150420</v>
      </c>
      <c r="L1970" s="11">
        <f t="shared" si="69"/>
        <v>42341.240972222215</v>
      </c>
      <c r="M1970" t="b">
        <v>0</v>
      </c>
      <c r="N1970">
        <v>27</v>
      </c>
      <c r="O1970" t="b">
        <v>1</v>
      </c>
      <c r="P1970" t="s">
        <v>8303</v>
      </c>
      <c r="Q1970" s="6">
        <f>E1970/D1970</f>
        <v>1</v>
      </c>
      <c r="R1970" s="7">
        <f>IFERROR(E1970/N1970,"N/A")</f>
        <v>370.37037037037038</v>
      </c>
      <c r="S1970" t="str">
        <f t="shared" si="70"/>
        <v>theater</v>
      </c>
      <c r="T1970" t="str">
        <f t="shared" si="71"/>
        <v>spaces</v>
      </c>
      <c r="Y1970">
        <f t="shared" si="72"/>
        <v>8</v>
      </c>
      <c r="Z1970">
        <f t="shared" si="73"/>
        <v>14</v>
      </c>
    </row>
    <row r="1971" spans="1:26" ht="43.2" x14ac:dyDescent="0.3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 s="11">
        <f t="shared" si="68"/>
        <v>42766.416666666664</v>
      </c>
      <c r="K1971">
        <v>1484682670</v>
      </c>
      <c r="L1971" s="11">
        <f t="shared" si="69"/>
        <v>42752.49386574074</v>
      </c>
      <c r="M1971" t="b">
        <v>0</v>
      </c>
      <c r="N1971">
        <v>8</v>
      </c>
      <c r="O1971" t="b">
        <v>1</v>
      </c>
      <c r="P1971" t="s">
        <v>8303</v>
      </c>
      <c r="Q1971" s="6">
        <f>E1971/D1971</f>
        <v>1</v>
      </c>
      <c r="R1971" s="7">
        <f>IFERROR(E1971/N1971,"N/A")</f>
        <v>62.5</v>
      </c>
      <c r="S1971" t="str">
        <f t="shared" si="70"/>
        <v>theater</v>
      </c>
      <c r="T1971" t="str">
        <f t="shared" si="71"/>
        <v>spaces</v>
      </c>
      <c r="Y1971">
        <f t="shared" si="72"/>
        <v>8</v>
      </c>
      <c r="Z1971">
        <f t="shared" si="73"/>
        <v>14</v>
      </c>
    </row>
    <row r="1972" spans="1:26" ht="72" x14ac:dyDescent="0.3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 s="11">
        <f t="shared" si="68"/>
        <v>42657.549155092587</v>
      </c>
      <c r="K1972">
        <v>1471295447</v>
      </c>
      <c r="L1972" s="11">
        <f t="shared" si="69"/>
        <v>42597.549155092587</v>
      </c>
      <c r="M1972" t="b">
        <v>0</v>
      </c>
      <c r="N1972">
        <v>29</v>
      </c>
      <c r="O1972" t="b">
        <v>1</v>
      </c>
      <c r="P1972" t="s">
        <v>8303</v>
      </c>
      <c r="Q1972" s="6">
        <f>E1972/D1972</f>
        <v>1</v>
      </c>
      <c r="R1972" s="7">
        <f>IFERROR(E1972/N1972,"N/A")</f>
        <v>51.724137931034484</v>
      </c>
      <c r="S1972" t="str">
        <f t="shared" si="70"/>
        <v>theater</v>
      </c>
      <c r="T1972" t="str">
        <f t="shared" si="71"/>
        <v>spaces</v>
      </c>
      <c r="Y1972">
        <f t="shared" si="72"/>
        <v>8</v>
      </c>
      <c r="Z1972">
        <f t="shared" si="73"/>
        <v>14</v>
      </c>
    </row>
    <row r="1973" spans="1:26" ht="43.2" x14ac:dyDescent="0.3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 s="11">
        <f t="shared" si="68"/>
        <v>41836.643993055557</v>
      </c>
      <c r="K1973">
        <v>1404948441</v>
      </c>
      <c r="L1973" s="11">
        <f t="shared" si="69"/>
        <v>41829.643993055557</v>
      </c>
      <c r="M1973" t="b">
        <v>1</v>
      </c>
      <c r="N1973">
        <v>24</v>
      </c>
      <c r="O1973" t="b">
        <v>1</v>
      </c>
      <c r="P1973" t="s">
        <v>8271</v>
      </c>
      <c r="Q1973" s="6">
        <f>E1973/D1973</f>
        <v>1</v>
      </c>
      <c r="R1973" s="7">
        <f>IFERROR(E1973/N1973,"N/A")</f>
        <v>41.666666666666664</v>
      </c>
      <c r="S1973" t="str">
        <f t="shared" si="70"/>
        <v>theater</v>
      </c>
      <c r="T1973" t="str">
        <f t="shared" si="71"/>
        <v>plays</v>
      </c>
      <c r="Y1973">
        <f t="shared" si="72"/>
        <v>8</v>
      </c>
      <c r="Z1973">
        <f t="shared" si="73"/>
        <v>13</v>
      </c>
    </row>
    <row r="1974" spans="1:26" ht="28.8" x14ac:dyDescent="0.3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 s="11">
        <f t="shared" si="68"/>
        <v>42336.416990740741</v>
      </c>
      <c r="K1974">
        <v>1446573628</v>
      </c>
      <c r="L1974" s="11">
        <f t="shared" si="69"/>
        <v>42311.416990740741</v>
      </c>
      <c r="M1974" t="b">
        <v>0</v>
      </c>
      <c r="N1974">
        <v>34</v>
      </c>
      <c r="O1974" t="b">
        <v>1</v>
      </c>
      <c r="P1974" t="s">
        <v>8271</v>
      </c>
      <c r="Q1974" s="6">
        <f>E1974/D1974</f>
        <v>1</v>
      </c>
      <c r="R1974" s="7">
        <f>IFERROR(E1974/N1974,"N/A")</f>
        <v>73.529411764705884</v>
      </c>
      <c r="S1974" t="str">
        <f t="shared" si="70"/>
        <v>theater</v>
      </c>
      <c r="T1974" t="str">
        <f t="shared" si="71"/>
        <v>plays</v>
      </c>
      <c r="Y1974">
        <f t="shared" si="72"/>
        <v>8</v>
      </c>
      <c r="Z1974">
        <f t="shared" si="73"/>
        <v>13</v>
      </c>
    </row>
    <row r="1975" spans="1:26" ht="43.2" x14ac:dyDescent="0.3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 s="11">
        <f t="shared" si="68"/>
        <v>41839.526967592588</v>
      </c>
      <c r="K1975">
        <v>1403210330</v>
      </c>
      <c r="L1975" s="11">
        <f t="shared" si="69"/>
        <v>41809.526967592588</v>
      </c>
      <c r="M1975" t="b">
        <v>0</v>
      </c>
      <c r="N1975">
        <v>83</v>
      </c>
      <c r="O1975" t="b">
        <v>1</v>
      </c>
      <c r="P1975" t="s">
        <v>8271</v>
      </c>
      <c r="Q1975" s="6">
        <f>E1975/D1975</f>
        <v>1</v>
      </c>
      <c r="R1975" s="7">
        <f>IFERROR(E1975/N1975,"N/A")</f>
        <v>72.289156626506028</v>
      </c>
      <c r="S1975" t="str">
        <f t="shared" si="70"/>
        <v>theater</v>
      </c>
      <c r="T1975" t="str">
        <f t="shared" si="71"/>
        <v>plays</v>
      </c>
      <c r="Y1975">
        <f t="shared" si="72"/>
        <v>8</v>
      </c>
      <c r="Z1975">
        <f t="shared" si="73"/>
        <v>13</v>
      </c>
    </row>
    <row r="1976" spans="1:26" ht="43.2" x14ac:dyDescent="0.3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 s="11">
        <f t="shared" si="68"/>
        <v>42465.023680555554</v>
      </c>
      <c r="K1976">
        <v>1457429646</v>
      </c>
      <c r="L1976" s="11">
        <f t="shared" si="69"/>
        <v>42437.065347222226</v>
      </c>
      <c r="M1976" t="b">
        <v>0</v>
      </c>
      <c r="N1976">
        <v>9</v>
      </c>
      <c r="O1976" t="b">
        <v>1</v>
      </c>
      <c r="P1976" t="s">
        <v>8271</v>
      </c>
      <c r="Q1976" s="6">
        <f>E1976/D1976</f>
        <v>1</v>
      </c>
      <c r="R1976" s="7">
        <f>IFERROR(E1976/N1976,"N/A")</f>
        <v>27.777777777777779</v>
      </c>
      <c r="S1976" t="str">
        <f t="shared" si="70"/>
        <v>theater</v>
      </c>
      <c r="T1976" t="str">
        <f t="shared" si="71"/>
        <v>plays</v>
      </c>
      <c r="Y1976">
        <f t="shared" si="72"/>
        <v>8</v>
      </c>
      <c r="Z1976">
        <f t="shared" si="73"/>
        <v>13</v>
      </c>
    </row>
    <row r="1977" spans="1:26" ht="43.2" x14ac:dyDescent="0.3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 s="11">
        <f t="shared" si="68"/>
        <v>42533.374999999993</v>
      </c>
      <c r="K1977">
        <v>1463771421</v>
      </c>
      <c r="L1977" s="11">
        <f t="shared" si="69"/>
        <v>42510.465520833335</v>
      </c>
      <c r="M1977" t="b">
        <v>0</v>
      </c>
      <c r="N1977">
        <v>28</v>
      </c>
      <c r="O1977" t="b">
        <v>1</v>
      </c>
      <c r="P1977" t="s">
        <v>8271</v>
      </c>
      <c r="Q1977" s="6">
        <f>E1977/D1977</f>
        <v>1</v>
      </c>
      <c r="R1977" s="7">
        <f>IFERROR(E1977/N1977,"N/A")</f>
        <v>119.64285714285714</v>
      </c>
      <c r="S1977" t="str">
        <f t="shared" si="70"/>
        <v>theater</v>
      </c>
      <c r="T1977" t="str">
        <f t="shared" si="71"/>
        <v>plays</v>
      </c>
      <c r="Y1977">
        <f t="shared" si="72"/>
        <v>8</v>
      </c>
      <c r="Z1977">
        <f t="shared" si="73"/>
        <v>13</v>
      </c>
    </row>
    <row r="1978" spans="1:26" ht="43.2" x14ac:dyDescent="0.3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 s="11">
        <f t="shared" si="68"/>
        <v>41777.277465277773</v>
      </c>
      <c r="K1978">
        <v>1399387173</v>
      </c>
      <c r="L1978" s="11">
        <f t="shared" si="69"/>
        <v>41765.277465277773</v>
      </c>
      <c r="M1978" t="b">
        <v>0</v>
      </c>
      <c r="N1978">
        <v>17</v>
      </c>
      <c r="O1978" t="b">
        <v>1</v>
      </c>
      <c r="P1978" t="s">
        <v>8271</v>
      </c>
      <c r="Q1978" s="6">
        <f>E1978/D1978</f>
        <v>1</v>
      </c>
      <c r="R1978" s="7">
        <f>IFERROR(E1978/N1978,"N/A")</f>
        <v>176.47058823529412</v>
      </c>
      <c r="S1978" t="str">
        <f t="shared" si="70"/>
        <v>theater</v>
      </c>
      <c r="T1978" t="str">
        <f t="shared" si="71"/>
        <v>plays</v>
      </c>
      <c r="Y1978">
        <f t="shared" si="72"/>
        <v>8</v>
      </c>
      <c r="Z1978">
        <f t="shared" si="73"/>
        <v>13</v>
      </c>
    </row>
    <row r="1979" spans="1:26" ht="57.6" x14ac:dyDescent="0.3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 s="11">
        <f t="shared" si="68"/>
        <v>41983.534166666665</v>
      </c>
      <c r="K1979">
        <v>1415652552</v>
      </c>
      <c r="L1979" s="11">
        <f t="shared" si="69"/>
        <v>41953.534166666665</v>
      </c>
      <c r="M1979" t="b">
        <v>0</v>
      </c>
      <c r="N1979">
        <v>15</v>
      </c>
      <c r="O1979" t="b">
        <v>1</v>
      </c>
      <c r="P1979" t="s">
        <v>8271</v>
      </c>
      <c r="Q1979" s="6">
        <f>E1979/D1979</f>
        <v>1</v>
      </c>
      <c r="R1979" s="7">
        <f>IFERROR(E1979/N1979,"N/A")</f>
        <v>133.33333333333334</v>
      </c>
      <c r="S1979" t="str">
        <f t="shared" si="70"/>
        <v>theater</v>
      </c>
      <c r="T1979" t="str">
        <f t="shared" si="71"/>
        <v>plays</v>
      </c>
      <c r="Y1979">
        <f t="shared" si="72"/>
        <v>8</v>
      </c>
      <c r="Z1979">
        <f t="shared" si="73"/>
        <v>13</v>
      </c>
    </row>
    <row r="1980" spans="1:26" ht="57.6" x14ac:dyDescent="0.3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 s="11">
        <f t="shared" si="68"/>
        <v>42496.51221064815</v>
      </c>
      <c r="K1980">
        <v>1458245855</v>
      </c>
      <c r="L1980" s="11">
        <f t="shared" si="69"/>
        <v>42446.51221064815</v>
      </c>
      <c r="M1980" t="b">
        <v>0</v>
      </c>
      <c r="N1980">
        <v>12</v>
      </c>
      <c r="O1980" t="b">
        <v>1</v>
      </c>
      <c r="P1980" t="s">
        <v>8271</v>
      </c>
      <c r="Q1980" s="6">
        <f>E1980/D1980</f>
        <v>1</v>
      </c>
      <c r="R1980" s="7">
        <f>IFERROR(E1980/N1980,"N/A")</f>
        <v>41.666666666666664</v>
      </c>
      <c r="S1980" t="str">
        <f t="shared" si="70"/>
        <v>theater</v>
      </c>
      <c r="T1980" t="str">
        <f t="shared" si="71"/>
        <v>plays</v>
      </c>
      <c r="Y1980">
        <f t="shared" si="72"/>
        <v>8</v>
      </c>
      <c r="Z1980">
        <f t="shared" si="73"/>
        <v>13</v>
      </c>
    </row>
    <row r="1981" spans="1:26" ht="43.2" x14ac:dyDescent="0.3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 s="11">
        <f t="shared" si="68"/>
        <v>42180.128749999996</v>
      </c>
      <c r="K1981">
        <v>1432638324</v>
      </c>
      <c r="L1981" s="11">
        <f t="shared" si="69"/>
        <v>42150.128749999996</v>
      </c>
      <c r="M1981" t="b">
        <v>0</v>
      </c>
      <c r="N1981">
        <v>17</v>
      </c>
      <c r="O1981" t="b">
        <v>1</v>
      </c>
      <c r="P1981" t="s">
        <v>8271</v>
      </c>
      <c r="Q1981" s="6">
        <f>E1981/D1981</f>
        <v>1</v>
      </c>
      <c r="R1981" s="7">
        <f>IFERROR(E1981/N1981,"N/A")</f>
        <v>117.64705882352941</v>
      </c>
      <c r="S1981" t="str">
        <f t="shared" si="70"/>
        <v>theater</v>
      </c>
      <c r="T1981" t="str">
        <f t="shared" si="71"/>
        <v>plays</v>
      </c>
      <c r="Y1981">
        <f t="shared" si="72"/>
        <v>8</v>
      </c>
      <c r="Z1981">
        <f t="shared" si="73"/>
        <v>13</v>
      </c>
    </row>
    <row r="1982" spans="1:26" ht="43.2" x14ac:dyDescent="0.3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 s="11">
        <f t="shared" si="68"/>
        <v>41909.625717592593</v>
      </c>
      <c r="K1982">
        <v>1409266862</v>
      </c>
      <c r="L1982" s="11">
        <f t="shared" si="69"/>
        <v>41879.625717592593</v>
      </c>
      <c r="M1982" t="b">
        <v>0</v>
      </c>
      <c r="N1982">
        <v>26</v>
      </c>
      <c r="O1982" t="b">
        <v>1</v>
      </c>
      <c r="P1982" t="s">
        <v>8271</v>
      </c>
      <c r="Q1982" s="6">
        <f>E1982/D1982</f>
        <v>1</v>
      </c>
      <c r="R1982" s="7">
        <f>IFERROR(E1982/N1982,"N/A")</f>
        <v>115.38461538461539</v>
      </c>
      <c r="S1982" t="str">
        <f t="shared" si="70"/>
        <v>theater</v>
      </c>
      <c r="T1982" t="str">
        <f t="shared" si="71"/>
        <v>plays</v>
      </c>
      <c r="Y1982">
        <f t="shared" si="72"/>
        <v>8</v>
      </c>
      <c r="Z1982">
        <f t="shared" si="73"/>
        <v>13</v>
      </c>
    </row>
    <row r="1983" spans="1:26" ht="43.2" x14ac:dyDescent="0.3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 s="11">
        <f t="shared" si="68"/>
        <v>42477.645833333336</v>
      </c>
      <c r="K1983">
        <v>1459999656</v>
      </c>
      <c r="L1983" s="11">
        <f t="shared" si="69"/>
        <v>42466.810833333329</v>
      </c>
      <c r="M1983" t="b">
        <v>0</v>
      </c>
      <c r="N1983">
        <v>9</v>
      </c>
      <c r="O1983" t="b">
        <v>1</v>
      </c>
      <c r="P1983" t="s">
        <v>8271</v>
      </c>
      <c r="Q1983" s="6">
        <f>E1983/D1983</f>
        <v>1</v>
      </c>
      <c r="R1983" s="7">
        <f>IFERROR(E1983/N1983,"N/A")</f>
        <v>22.222222222222221</v>
      </c>
      <c r="S1983" t="str">
        <f t="shared" si="70"/>
        <v>theater</v>
      </c>
      <c r="T1983" t="str">
        <f t="shared" si="71"/>
        <v>plays</v>
      </c>
      <c r="Y1983">
        <f t="shared" si="72"/>
        <v>8</v>
      </c>
      <c r="Z1983">
        <f t="shared" si="73"/>
        <v>13</v>
      </c>
    </row>
    <row r="1984" spans="1:26" ht="43.2" x14ac:dyDescent="0.3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 s="11">
        <f t="shared" si="68"/>
        <v>41822.311944444438</v>
      </c>
      <c r="K1984">
        <v>1401722952</v>
      </c>
      <c r="L1984" s="11">
        <f t="shared" si="69"/>
        <v>41792.311944444438</v>
      </c>
      <c r="M1984" t="b">
        <v>0</v>
      </c>
      <c r="N1984">
        <v>29</v>
      </c>
      <c r="O1984" t="b">
        <v>1</v>
      </c>
      <c r="P1984" t="s">
        <v>8271</v>
      </c>
      <c r="Q1984" s="6">
        <f>E1984/D1984</f>
        <v>1</v>
      </c>
      <c r="R1984" s="7">
        <f>IFERROR(E1984/N1984,"N/A")</f>
        <v>51.724137931034484</v>
      </c>
      <c r="S1984" t="str">
        <f t="shared" si="70"/>
        <v>theater</v>
      </c>
      <c r="T1984" t="str">
        <f t="shared" si="71"/>
        <v>plays</v>
      </c>
      <c r="Y1984">
        <f t="shared" si="72"/>
        <v>8</v>
      </c>
      <c r="Z1984">
        <f t="shared" si="73"/>
        <v>13</v>
      </c>
    </row>
    <row r="1985" spans="1:26" ht="43.2" x14ac:dyDescent="0.3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 s="11">
        <f t="shared" si="68"/>
        <v>41869.397604166668</v>
      </c>
      <c r="K1985">
        <v>1405791153</v>
      </c>
      <c r="L1985" s="11">
        <f t="shared" si="69"/>
        <v>41839.397604166668</v>
      </c>
      <c r="M1985" t="b">
        <v>0</v>
      </c>
      <c r="N1985">
        <v>21</v>
      </c>
      <c r="O1985" t="b">
        <v>1</v>
      </c>
      <c r="P1985" t="s">
        <v>8271</v>
      </c>
      <c r="Q1985" s="6">
        <f>E1985/D1985</f>
        <v>1</v>
      </c>
      <c r="R1985" s="7">
        <f>IFERROR(E1985/N1985,"N/A")</f>
        <v>95.238095238095241</v>
      </c>
      <c r="S1985" t="str">
        <f t="shared" si="70"/>
        <v>theater</v>
      </c>
      <c r="T1985" t="str">
        <f t="shared" si="71"/>
        <v>plays</v>
      </c>
      <c r="Y1985">
        <f t="shared" si="72"/>
        <v>8</v>
      </c>
      <c r="Z1985">
        <f t="shared" si="73"/>
        <v>13</v>
      </c>
    </row>
    <row r="1986" spans="1:26" ht="43.2" x14ac:dyDescent="0.3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 s="11">
        <f t="shared" si="68"/>
        <v>42154.50777777777</v>
      </c>
      <c r="K1986">
        <v>1430424672</v>
      </c>
      <c r="L1986" s="11">
        <f t="shared" si="69"/>
        <v>42124.50777777777</v>
      </c>
      <c r="M1986" t="b">
        <v>0</v>
      </c>
      <c r="N1986">
        <v>8</v>
      </c>
      <c r="O1986" t="b">
        <v>1</v>
      </c>
      <c r="P1986" t="s">
        <v>8271</v>
      </c>
      <c r="Q1986" s="6">
        <f>E1986/D1986</f>
        <v>1</v>
      </c>
      <c r="R1986" s="7">
        <f>IFERROR(E1986/N1986,"N/A")</f>
        <v>31.25</v>
      </c>
      <c r="S1986" t="str">
        <f t="shared" si="70"/>
        <v>theater</v>
      </c>
      <c r="T1986" t="str">
        <f t="shared" si="71"/>
        <v>plays</v>
      </c>
      <c r="Y1986">
        <f t="shared" si="72"/>
        <v>8</v>
      </c>
      <c r="Z1986">
        <f t="shared" si="73"/>
        <v>13</v>
      </c>
    </row>
    <row r="1987" spans="1:26" ht="43.2" x14ac:dyDescent="0.3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 s="11">
        <f t="shared" ref="J1987:J2050" si="74">(((I1987/60)/60)/24)+DATE(1970,1,1)+(-8/24)</f>
        <v>42300.197175925925</v>
      </c>
      <c r="K1987">
        <v>1443185036</v>
      </c>
      <c r="L1987" s="11">
        <f t="shared" ref="L1987:L2050" si="75">(((K1987/60)/60)/24)+DATE(1970,1,1)+(-8/24)</f>
        <v>42272.197175925925</v>
      </c>
      <c r="M1987" t="b">
        <v>0</v>
      </c>
      <c r="N1987">
        <v>31</v>
      </c>
      <c r="O1987" t="b">
        <v>1</v>
      </c>
      <c r="P1987" t="s">
        <v>8271</v>
      </c>
      <c r="Q1987" s="6">
        <f>E1987/D1987</f>
        <v>1</v>
      </c>
      <c r="R1987" s="7">
        <f>IFERROR(E1987/N1987,"N/A")</f>
        <v>64.516129032258064</v>
      </c>
      <c r="S1987" t="str">
        <f t="shared" ref="S1987:S2050" si="76">LEFT(P1987,SEARCH("/",P1987,1)-1)</f>
        <v>theater</v>
      </c>
      <c r="T1987" t="str">
        <f t="shared" ref="T1987:T2050" si="77">RIGHT(P1987,(LEN(P1987)-SEARCH("/",P1987)))</f>
        <v>plays</v>
      </c>
      <c r="Y1987">
        <f t="shared" ref="Y1987:Y2050" si="78">SEARCH("/",P1987)</f>
        <v>8</v>
      </c>
      <c r="Z1987">
        <f t="shared" ref="Z1987:Z2050" si="79">LEN(P1987)</f>
        <v>13</v>
      </c>
    </row>
    <row r="1988" spans="1:26" ht="43.2" x14ac:dyDescent="0.3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 s="11">
        <f t="shared" si="74"/>
        <v>42083.518749999996</v>
      </c>
      <c r="K1988">
        <v>1425067296</v>
      </c>
      <c r="L1988" s="11">
        <f t="shared" si="75"/>
        <v>42062.501111111109</v>
      </c>
      <c r="M1988" t="b">
        <v>0</v>
      </c>
      <c r="N1988">
        <v>33</v>
      </c>
      <c r="O1988" t="b">
        <v>1</v>
      </c>
      <c r="P1988" t="s">
        <v>8271</v>
      </c>
      <c r="Q1988" s="6">
        <f>E1988/D1988</f>
        <v>1</v>
      </c>
      <c r="R1988" s="7">
        <f>IFERROR(E1988/N1988,"N/A")</f>
        <v>148.4848484848485</v>
      </c>
      <c r="S1988" t="str">
        <f t="shared" si="76"/>
        <v>theater</v>
      </c>
      <c r="T1988" t="str">
        <f t="shared" si="77"/>
        <v>plays</v>
      </c>
      <c r="Y1988">
        <f t="shared" si="78"/>
        <v>8</v>
      </c>
      <c r="Z1988">
        <f t="shared" si="79"/>
        <v>13</v>
      </c>
    </row>
    <row r="1989" spans="1:26" ht="43.2" x14ac:dyDescent="0.3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 s="11">
        <f t="shared" si="74"/>
        <v>41867.882638888885</v>
      </c>
      <c r="K1989">
        <v>1406580436</v>
      </c>
      <c r="L1989" s="11">
        <f t="shared" si="75"/>
        <v>41848.532824074071</v>
      </c>
      <c r="M1989" t="b">
        <v>0</v>
      </c>
      <c r="N1989">
        <v>29</v>
      </c>
      <c r="O1989" t="b">
        <v>1</v>
      </c>
      <c r="P1989" t="s">
        <v>8271</v>
      </c>
      <c r="Q1989" s="6">
        <f>E1989/D1989</f>
        <v>1</v>
      </c>
      <c r="R1989" s="7">
        <f>IFERROR(E1989/N1989,"N/A")</f>
        <v>51.724137931034484</v>
      </c>
      <c r="S1989" t="str">
        <f t="shared" si="76"/>
        <v>theater</v>
      </c>
      <c r="T1989" t="str">
        <f t="shared" si="77"/>
        <v>plays</v>
      </c>
      <c r="Y1989">
        <f t="shared" si="78"/>
        <v>8</v>
      </c>
      <c r="Z1989">
        <f t="shared" si="79"/>
        <v>13</v>
      </c>
    </row>
    <row r="1990" spans="1:26" ht="43.2" x14ac:dyDescent="0.3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 s="11">
        <f t="shared" si="74"/>
        <v>42699.916666666664</v>
      </c>
      <c r="K1990">
        <v>1479186575</v>
      </c>
      <c r="L1990" s="11">
        <f t="shared" si="75"/>
        <v>42688.881655092591</v>
      </c>
      <c r="M1990" t="b">
        <v>0</v>
      </c>
      <c r="N1990">
        <v>13</v>
      </c>
      <c r="O1990" t="b">
        <v>1</v>
      </c>
      <c r="P1990" t="s">
        <v>8271</v>
      </c>
      <c r="Q1990" s="6">
        <f>E1990/D1990</f>
        <v>1</v>
      </c>
      <c r="R1990" s="7">
        <f>IFERROR(E1990/N1990,"N/A")</f>
        <v>30.76923076923077</v>
      </c>
      <c r="S1990" t="str">
        <f t="shared" si="76"/>
        <v>theater</v>
      </c>
      <c r="T1990" t="str">
        <f t="shared" si="77"/>
        <v>plays</v>
      </c>
      <c r="Y1990">
        <f t="shared" si="78"/>
        <v>8</v>
      </c>
      <c r="Z1990">
        <f t="shared" si="79"/>
        <v>13</v>
      </c>
    </row>
    <row r="1991" spans="1:26" ht="43.2" x14ac:dyDescent="0.3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 s="11">
        <f t="shared" si="74"/>
        <v>42327.457071759258</v>
      </c>
      <c r="K1991">
        <v>1445363891</v>
      </c>
      <c r="L1991" s="11">
        <f t="shared" si="75"/>
        <v>42297.415405092594</v>
      </c>
      <c r="M1991" t="b">
        <v>0</v>
      </c>
      <c r="N1991">
        <v>8</v>
      </c>
      <c r="O1991" t="b">
        <v>1</v>
      </c>
      <c r="P1991" t="s">
        <v>8271</v>
      </c>
      <c r="Q1991" s="6">
        <f>E1991/D1991</f>
        <v>1</v>
      </c>
      <c r="R1991" s="7">
        <f>IFERROR(E1991/N1991,"N/A")</f>
        <v>125</v>
      </c>
      <c r="S1991" t="str">
        <f t="shared" si="76"/>
        <v>theater</v>
      </c>
      <c r="T1991" t="str">
        <f t="shared" si="77"/>
        <v>plays</v>
      </c>
      <c r="Y1991">
        <f t="shared" si="78"/>
        <v>8</v>
      </c>
      <c r="Z1991">
        <f t="shared" si="79"/>
        <v>13</v>
      </c>
    </row>
    <row r="1992" spans="1:26" ht="43.2" x14ac:dyDescent="0.3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 s="11">
        <f t="shared" si="74"/>
        <v>42117.161944444444</v>
      </c>
      <c r="K1992">
        <v>1424609592</v>
      </c>
      <c r="L1992" s="11">
        <f t="shared" si="75"/>
        <v>42057.203611111108</v>
      </c>
      <c r="M1992" t="b">
        <v>0</v>
      </c>
      <c r="N1992">
        <v>17</v>
      </c>
      <c r="O1992" t="b">
        <v>1</v>
      </c>
      <c r="P1992" t="s">
        <v>8271</v>
      </c>
      <c r="Q1992" s="6">
        <f>E1992/D1992</f>
        <v>1</v>
      </c>
      <c r="R1992" s="7">
        <f>IFERROR(E1992/N1992,"N/A")</f>
        <v>58.823529411764703</v>
      </c>
      <c r="S1992" t="str">
        <f t="shared" si="76"/>
        <v>theater</v>
      </c>
      <c r="T1992" t="str">
        <f t="shared" si="77"/>
        <v>plays</v>
      </c>
      <c r="Y1992">
        <f t="shared" si="78"/>
        <v>8</v>
      </c>
      <c r="Z1992">
        <f t="shared" si="79"/>
        <v>13</v>
      </c>
    </row>
    <row r="1993" spans="1:26" ht="43.2" x14ac:dyDescent="0.3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 s="11">
        <f t="shared" si="74"/>
        <v>41889.791666666664</v>
      </c>
      <c r="K1993">
        <v>1407197670</v>
      </c>
      <c r="L1993" s="11">
        <f t="shared" si="75"/>
        <v>41855.676736111105</v>
      </c>
      <c r="M1993" t="b">
        <v>0</v>
      </c>
      <c r="N1993">
        <v>11</v>
      </c>
      <c r="O1993" t="b">
        <v>1</v>
      </c>
      <c r="P1993" t="s">
        <v>8271</v>
      </c>
      <c r="Q1993" s="6">
        <f>E1993/D1993</f>
        <v>1</v>
      </c>
      <c r="R1993" s="7">
        <f>IFERROR(E1993/N1993,"N/A")</f>
        <v>227.27272727272728</v>
      </c>
      <c r="S1993" t="str">
        <f t="shared" si="76"/>
        <v>theater</v>
      </c>
      <c r="T1993" t="str">
        <f t="shared" si="77"/>
        <v>plays</v>
      </c>
      <c r="Y1993">
        <f t="shared" si="78"/>
        <v>8</v>
      </c>
      <c r="Z1993">
        <f t="shared" si="79"/>
        <v>13</v>
      </c>
    </row>
    <row r="1994" spans="1:26" ht="43.2" x14ac:dyDescent="0.3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 s="11">
        <f t="shared" si="74"/>
        <v>41824.125</v>
      </c>
      <c r="K1994">
        <v>1401910634</v>
      </c>
      <c r="L1994" s="11">
        <f t="shared" si="75"/>
        <v>41794.484189814815</v>
      </c>
      <c r="M1994" t="b">
        <v>0</v>
      </c>
      <c r="N1994">
        <v>13</v>
      </c>
      <c r="O1994" t="b">
        <v>1</v>
      </c>
      <c r="P1994" t="s">
        <v>8271</v>
      </c>
      <c r="Q1994" s="6">
        <f>E1994/D1994</f>
        <v>1</v>
      </c>
      <c r="R1994" s="7">
        <f>IFERROR(E1994/N1994,"N/A")</f>
        <v>307.69230769230768</v>
      </c>
      <c r="S1994" t="str">
        <f t="shared" si="76"/>
        <v>theater</v>
      </c>
      <c r="T1994" t="str">
        <f t="shared" si="77"/>
        <v>plays</v>
      </c>
      <c r="Y1994">
        <f t="shared" si="78"/>
        <v>8</v>
      </c>
      <c r="Z1994">
        <f t="shared" si="79"/>
        <v>13</v>
      </c>
    </row>
    <row r="1995" spans="1:26" ht="43.2" x14ac:dyDescent="0.3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 s="11">
        <f t="shared" si="74"/>
        <v>42262.087500000001</v>
      </c>
      <c r="K1995">
        <v>1439924246</v>
      </c>
      <c r="L1995" s="11">
        <f t="shared" si="75"/>
        <v>42234.456550925919</v>
      </c>
      <c r="M1995" t="b">
        <v>0</v>
      </c>
      <c r="N1995">
        <v>34</v>
      </c>
      <c r="O1995" t="b">
        <v>1</v>
      </c>
      <c r="P1995" t="s">
        <v>8271</v>
      </c>
      <c r="Q1995" s="6">
        <f>E1995/D1995</f>
        <v>1</v>
      </c>
      <c r="R1995" s="7">
        <f>IFERROR(E1995/N1995,"N/A")</f>
        <v>41.029411764705884</v>
      </c>
      <c r="S1995" t="str">
        <f t="shared" si="76"/>
        <v>theater</v>
      </c>
      <c r="T1995" t="str">
        <f t="shared" si="77"/>
        <v>plays</v>
      </c>
      <c r="Y1995">
        <f t="shared" si="78"/>
        <v>8</v>
      </c>
      <c r="Z1995">
        <f t="shared" si="79"/>
        <v>13</v>
      </c>
    </row>
    <row r="1996" spans="1:26" ht="43.2" x14ac:dyDescent="0.3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 s="11">
        <f t="shared" si="74"/>
        <v>42470.499999999993</v>
      </c>
      <c r="K1996">
        <v>1457881057</v>
      </c>
      <c r="L1996" s="11">
        <f t="shared" si="75"/>
        <v>42442.29001157407</v>
      </c>
      <c r="M1996" t="b">
        <v>0</v>
      </c>
      <c r="N1996">
        <v>22</v>
      </c>
      <c r="O1996" t="b">
        <v>1</v>
      </c>
      <c r="P1996" t="s">
        <v>8271</v>
      </c>
      <c r="Q1996" s="6">
        <f>E1996/D1996</f>
        <v>1</v>
      </c>
      <c r="R1996" s="7">
        <f>IFERROR(E1996/N1996,"N/A")</f>
        <v>125</v>
      </c>
      <c r="S1996" t="str">
        <f t="shared" si="76"/>
        <v>theater</v>
      </c>
      <c r="T1996" t="str">
        <f t="shared" si="77"/>
        <v>plays</v>
      </c>
      <c r="Y1996">
        <f t="shared" si="78"/>
        <v>8</v>
      </c>
      <c r="Z1996">
        <f t="shared" si="79"/>
        <v>13</v>
      </c>
    </row>
    <row r="1997" spans="1:26" ht="28.8" x14ac:dyDescent="0.3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 s="11">
        <f t="shared" si="74"/>
        <v>42070.498344907406</v>
      </c>
      <c r="K1997">
        <v>1423166257</v>
      </c>
      <c r="L1997" s="11">
        <f t="shared" si="75"/>
        <v>42040.498344907406</v>
      </c>
      <c r="M1997" t="b">
        <v>0</v>
      </c>
      <c r="N1997">
        <v>24</v>
      </c>
      <c r="O1997" t="b">
        <v>1</v>
      </c>
      <c r="P1997" t="s">
        <v>8271</v>
      </c>
      <c r="Q1997" s="6">
        <f>E1997/D1997</f>
        <v>1</v>
      </c>
      <c r="R1997" s="7">
        <f>IFERROR(E1997/N1997,"N/A")</f>
        <v>104.16666666666667</v>
      </c>
      <c r="S1997" t="str">
        <f t="shared" si="76"/>
        <v>theater</v>
      </c>
      <c r="T1997" t="str">
        <f t="shared" si="77"/>
        <v>plays</v>
      </c>
      <c r="Y1997">
        <f t="shared" si="78"/>
        <v>8</v>
      </c>
      <c r="Z1997">
        <f t="shared" si="79"/>
        <v>13</v>
      </c>
    </row>
    <row r="1998" spans="1:26" ht="43.2" x14ac:dyDescent="0.3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 s="11">
        <f t="shared" si="74"/>
        <v>41818.253749999996</v>
      </c>
      <c r="K1998">
        <v>1401372324</v>
      </c>
      <c r="L1998" s="11">
        <f t="shared" si="75"/>
        <v>41788.253749999996</v>
      </c>
      <c r="M1998" t="b">
        <v>0</v>
      </c>
      <c r="N1998">
        <v>20</v>
      </c>
      <c r="O1998" t="b">
        <v>1</v>
      </c>
      <c r="P1998" t="s">
        <v>8271</v>
      </c>
      <c r="Q1998" s="6">
        <f>E1998/D1998</f>
        <v>1</v>
      </c>
      <c r="R1998" s="7">
        <f>IFERROR(E1998/N1998,"N/A")</f>
        <v>38.65</v>
      </c>
      <c r="S1998" t="str">
        <f t="shared" si="76"/>
        <v>theater</v>
      </c>
      <c r="T1998" t="str">
        <f t="shared" si="77"/>
        <v>plays</v>
      </c>
      <c r="Y1998">
        <f t="shared" si="78"/>
        <v>8</v>
      </c>
      <c r="Z1998">
        <f t="shared" si="79"/>
        <v>13</v>
      </c>
    </row>
    <row r="1999" spans="1:26" ht="43.2" x14ac:dyDescent="0.3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 s="11">
        <f t="shared" si="74"/>
        <v>42691.15039351851</v>
      </c>
      <c r="K1999">
        <v>1476786994</v>
      </c>
      <c r="L1999" s="11">
        <f t="shared" si="75"/>
        <v>42661.108726851853</v>
      </c>
      <c r="M1999" t="b">
        <v>0</v>
      </c>
      <c r="N1999">
        <v>14</v>
      </c>
      <c r="O1999" t="b">
        <v>1</v>
      </c>
      <c r="P1999" t="s">
        <v>8271</v>
      </c>
      <c r="Q1999" s="6">
        <f>E1999/D1999</f>
        <v>1</v>
      </c>
      <c r="R1999" s="7">
        <f>IFERROR(E1999/N1999,"N/A")</f>
        <v>171.42857142857142</v>
      </c>
      <c r="S1999" t="str">
        <f t="shared" si="76"/>
        <v>theater</v>
      </c>
      <c r="T1999" t="str">
        <f t="shared" si="77"/>
        <v>plays</v>
      </c>
      <c r="Y1999">
        <f t="shared" si="78"/>
        <v>8</v>
      </c>
      <c r="Z1999">
        <f t="shared" si="79"/>
        <v>13</v>
      </c>
    </row>
    <row r="2000" spans="1:26" ht="28.8" x14ac:dyDescent="0.3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 s="11">
        <f t="shared" si="74"/>
        <v>42176.23706018518</v>
      </c>
      <c r="K2000">
        <v>1432302082</v>
      </c>
      <c r="L2000" s="11">
        <f t="shared" si="75"/>
        <v>42146.23706018518</v>
      </c>
      <c r="M2000" t="b">
        <v>0</v>
      </c>
      <c r="N2000">
        <v>9</v>
      </c>
      <c r="O2000" t="b">
        <v>1</v>
      </c>
      <c r="P2000" t="s">
        <v>8271</v>
      </c>
      <c r="Q2000" s="6">
        <f>E2000/D2000</f>
        <v>1</v>
      </c>
      <c r="R2000" s="7">
        <f>IFERROR(E2000/N2000,"N/A")</f>
        <v>55.555555555555557</v>
      </c>
      <c r="S2000" t="str">
        <f t="shared" si="76"/>
        <v>theater</v>
      </c>
      <c r="T2000" t="str">
        <f t="shared" si="77"/>
        <v>plays</v>
      </c>
      <c r="Y2000">
        <f t="shared" si="78"/>
        <v>8</v>
      </c>
      <c r="Z2000">
        <f t="shared" si="79"/>
        <v>13</v>
      </c>
    </row>
    <row r="2001" spans="1:26" ht="43.2" x14ac:dyDescent="0.3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 s="11">
        <f t="shared" si="74"/>
        <v>42709.257569444446</v>
      </c>
      <c r="K2001">
        <v>1475759454</v>
      </c>
      <c r="L2001" s="11">
        <f t="shared" si="75"/>
        <v>42649.215902777774</v>
      </c>
      <c r="M2001" t="b">
        <v>0</v>
      </c>
      <c r="N2001">
        <v>5</v>
      </c>
      <c r="O2001" t="b">
        <v>1</v>
      </c>
      <c r="P2001" t="s">
        <v>8271</v>
      </c>
      <c r="Q2001" s="6">
        <f>E2001/D2001</f>
        <v>1</v>
      </c>
      <c r="R2001" s="7">
        <f>IFERROR(E2001/N2001,"N/A")</f>
        <v>20</v>
      </c>
      <c r="S2001" t="str">
        <f t="shared" si="76"/>
        <v>theater</v>
      </c>
      <c r="T2001" t="str">
        <f t="shared" si="77"/>
        <v>plays</v>
      </c>
      <c r="Y2001">
        <f t="shared" si="78"/>
        <v>8</v>
      </c>
      <c r="Z2001">
        <f t="shared" si="79"/>
        <v>13</v>
      </c>
    </row>
    <row r="2002" spans="1:26" ht="43.2" x14ac:dyDescent="0.3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 s="11">
        <f t="shared" si="74"/>
        <v>42460.38722222222</v>
      </c>
      <c r="K2002">
        <v>1456856256</v>
      </c>
      <c r="L2002" s="11">
        <f t="shared" si="75"/>
        <v>42430.428888888891</v>
      </c>
      <c r="M2002" t="b">
        <v>0</v>
      </c>
      <c r="N2002">
        <v>14</v>
      </c>
      <c r="O2002" t="b">
        <v>1</v>
      </c>
      <c r="P2002" t="s">
        <v>8271</v>
      </c>
      <c r="Q2002" s="6">
        <f>E2002/D2002</f>
        <v>1</v>
      </c>
      <c r="R2002" s="7">
        <f>IFERROR(E2002/N2002,"N/A")</f>
        <v>35.714285714285715</v>
      </c>
      <c r="S2002" t="str">
        <f t="shared" si="76"/>
        <v>theater</v>
      </c>
      <c r="T2002" t="str">
        <f t="shared" si="77"/>
        <v>plays</v>
      </c>
      <c r="Y2002">
        <f t="shared" si="78"/>
        <v>8</v>
      </c>
      <c r="Z2002">
        <f t="shared" si="79"/>
        <v>13</v>
      </c>
    </row>
    <row r="2003" spans="1:26" ht="43.2" x14ac:dyDescent="0.3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 s="11">
        <f t="shared" si="74"/>
        <v>41850.13784722222</v>
      </c>
      <c r="K2003">
        <v>1405509510</v>
      </c>
      <c r="L2003" s="11">
        <f t="shared" si="75"/>
        <v>41836.13784722222</v>
      </c>
      <c r="M2003" t="b">
        <v>0</v>
      </c>
      <c r="N2003">
        <v>45</v>
      </c>
      <c r="O2003" t="b">
        <v>1</v>
      </c>
      <c r="P2003" t="s">
        <v>8271</v>
      </c>
      <c r="Q2003" s="6">
        <f>E2003/D2003</f>
        <v>1</v>
      </c>
      <c r="R2003" s="7">
        <f>IFERROR(E2003/N2003,"N/A")</f>
        <v>33.333333333333336</v>
      </c>
      <c r="S2003" t="str">
        <f t="shared" si="76"/>
        <v>theater</v>
      </c>
      <c r="T2003" t="str">
        <f t="shared" si="77"/>
        <v>plays</v>
      </c>
      <c r="Y2003">
        <f t="shared" si="78"/>
        <v>8</v>
      </c>
      <c r="Z2003">
        <f t="shared" si="79"/>
        <v>13</v>
      </c>
    </row>
    <row r="2004" spans="1:26" ht="43.2" x14ac:dyDescent="0.3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 s="11">
        <f t="shared" si="74"/>
        <v>42538.249999999993</v>
      </c>
      <c r="K2004">
        <v>1463418090</v>
      </c>
      <c r="L2004" s="11">
        <f t="shared" si="75"/>
        <v>42506.37604166667</v>
      </c>
      <c r="M2004" t="b">
        <v>0</v>
      </c>
      <c r="N2004">
        <v>27</v>
      </c>
      <c r="O2004" t="b">
        <v>1</v>
      </c>
      <c r="P2004" t="s">
        <v>8271</v>
      </c>
      <c r="Q2004" s="6">
        <f>E2004/D2004</f>
        <v>1</v>
      </c>
      <c r="R2004" s="7">
        <f>IFERROR(E2004/N2004,"N/A")</f>
        <v>29.62962962962963</v>
      </c>
      <c r="S2004" t="str">
        <f t="shared" si="76"/>
        <v>theater</v>
      </c>
      <c r="T2004" t="str">
        <f t="shared" si="77"/>
        <v>plays</v>
      </c>
      <c r="Y2004">
        <f t="shared" si="78"/>
        <v>8</v>
      </c>
      <c r="Z2004">
        <f t="shared" si="79"/>
        <v>13</v>
      </c>
    </row>
    <row r="2005" spans="1:26" ht="43.2" x14ac:dyDescent="0.3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 s="11">
        <f t="shared" si="74"/>
        <v>41818.256643518514</v>
      </c>
      <c r="K2005">
        <v>1401372574</v>
      </c>
      <c r="L2005" s="11">
        <f t="shared" si="75"/>
        <v>41788.256643518514</v>
      </c>
      <c r="M2005" t="b">
        <v>0</v>
      </c>
      <c r="N2005">
        <v>20</v>
      </c>
      <c r="O2005" t="b">
        <v>1</v>
      </c>
      <c r="P2005" t="s">
        <v>8271</v>
      </c>
      <c r="Q2005" s="6">
        <f>E2005/D2005</f>
        <v>1</v>
      </c>
      <c r="R2005" s="7">
        <f>IFERROR(E2005/N2005,"N/A")</f>
        <v>62.5</v>
      </c>
      <c r="S2005" t="str">
        <f t="shared" si="76"/>
        <v>theater</v>
      </c>
      <c r="T2005" t="str">
        <f t="shared" si="77"/>
        <v>plays</v>
      </c>
      <c r="Y2005">
        <f t="shared" si="78"/>
        <v>8</v>
      </c>
      <c r="Z2005">
        <f t="shared" si="79"/>
        <v>13</v>
      </c>
    </row>
    <row r="2006" spans="1:26" ht="43.2" x14ac:dyDescent="0.3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 s="11">
        <f t="shared" si="74"/>
        <v>42510.832638888889</v>
      </c>
      <c r="K2006">
        <v>1459446487</v>
      </c>
      <c r="L2006" s="11">
        <f t="shared" si="75"/>
        <v>42460.408414351848</v>
      </c>
      <c r="M2006" t="b">
        <v>0</v>
      </c>
      <c r="N2006">
        <v>29</v>
      </c>
      <c r="O2006" t="b">
        <v>1</v>
      </c>
      <c r="P2006" t="s">
        <v>8271</v>
      </c>
      <c r="Q2006" s="6">
        <f>E2006/D2006</f>
        <v>1</v>
      </c>
      <c r="R2006" s="7">
        <f>IFERROR(E2006/N2006,"N/A")</f>
        <v>68.965517241379317</v>
      </c>
      <c r="S2006" t="str">
        <f t="shared" si="76"/>
        <v>theater</v>
      </c>
      <c r="T2006" t="str">
        <f t="shared" si="77"/>
        <v>plays</v>
      </c>
      <c r="Y2006">
        <f t="shared" si="78"/>
        <v>8</v>
      </c>
      <c r="Z2006">
        <f t="shared" si="79"/>
        <v>13</v>
      </c>
    </row>
    <row r="2007" spans="1:26" ht="43.2" x14ac:dyDescent="0.3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 s="11">
        <f t="shared" si="74"/>
        <v>42402.145648148151</v>
      </c>
      <c r="K2007">
        <v>1452598184</v>
      </c>
      <c r="L2007" s="11">
        <f t="shared" si="75"/>
        <v>42381.145648148151</v>
      </c>
      <c r="M2007" t="b">
        <v>0</v>
      </c>
      <c r="N2007">
        <v>17</v>
      </c>
      <c r="O2007" t="b">
        <v>1</v>
      </c>
      <c r="P2007" t="s">
        <v>8271</v>
      </c>
      <c r="Q2007" s="6">
        <f>E2007/D2007</f>
        <v>1</v>
      </c>
      <c r="R2007" s="7">
        <f>IFERROR(E2007/N2007,"N/A")</f>
        <v>29.411764705882351</v>
      </c>
      <c r="S2007" t="str">
        <f t="shared" si="76"/>
        <v>theater</v>
      </c>
      <c r="T2007" t="str">
        <f t="shared" si="77"/>
        <v>plays</v>
      </c>
      <c r="Y2007">
        <f t="shared" si="78"/>
        <v>8</v>
      </c>
      <c r="Z2007">
        <f t="shared" si="79"/>
        <v>13</v>
      </c>
    </row>
    <row r="2008" spans="1:26" ht="57.6" x14ac:dyDescent="0.3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 s="11">
        <f t="shared" si="74"/>
        <v>41996.547743055555</v>
      </c>
      <c r="K2008">
        <v>1417208925</v>
      </c>
      <c r="L2008" s="11">
        <f t="shared" si="75"/>
        <v>41971.547743055555</v>
      </c>
      <c r="M2008" t="b">
        <v>0</v>
      </c>
      <c r="N2008">
        <v>22</v>
      </c>
      <c r="O2008" t="b">
        <v>1</v>
      </c>
      <c r="P2008" t="s">
        <v>8271</v>
      </c>
      <c r="Q2008" s="6">
        <f>E2008/D2008</f>
        <v>1</v>
      </c>
      <c r="R2008" s="7">
        <f>IFERROR(E2008/N2008,"N/A")</f>
        <v>11.363636363636363</v>
      </c>
      <c r="S2008" t="str">
        <f t="shared" si="76"/>
        <v>theater</v>
      </c>
      <c r="T2008" t="str">
        <f t="shared" si="77"/>
        <v>plays</v>
      </c>
      <c r="Y2008">
        <f t="shared" si="78"/>
        <v>8</v>
      </c>
      <c r="Z2008">
        <f t="shared" si="79"/>
        <v>13</v>
      </c>
    </row>
    <row r="2009" spans="1:26" ht="28.8" x14ac:dyDescent="0.3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 s="11">
        <f t="shared" si="74"/>
        <v>41843.958333333328</v>
      </c>
      <c r="K2009">
        <v>1404337382</v>
      </c>
      <c r="L2009" s="11">
        <f t="shared" si="75"/>
        <v>41822.571550925924</v>
      </c>
      <c r="M2009" t="b">
        <v>0</v>
      </c>
      <c r="N2009">
        <v>38</v>
      </c>
      <c r="O2009" t="b">
        <v>1</v>
      </c>
      <c r="P2009" t="s">
        <v>8271</v>
      </c>
      <c r="Q2009" s="6">
        <f>E2009/D2009</f>
        <v>1</v>
      </c>
      <c r="R2009" s="7">
        <f>IFERROR(E2009/N2009,"N/A")</f>
        <v>31.578947368421051</v>
      </c>
      <c r="S2009" t="str">
        <f t="shared" si="76"/>
        <v>theater</v>
      </c>
      <c r="T2009" t="str">
        <f t="shared" si="77"/>
        <v>plays</v>
      </c>
      <c r="Y2009">
        <f t="shared" si="78"/>
        <v>8</v>
      </c>
      <c r="Z2009">
        <f t="shared" si="79"/>
        <v>13</v>
      </c>
    </row>
    <row r="2010" spans="1:26" ht="43.2" x14ac:dyDescent="0.3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 s="11">
        <f t="shared" si="74"/>
        <v>42616.539687499993</v>
      </c>
      <c r="K2010">
        <v>1467752229</v>
      </c>
      <c r="L2010" s="11">
        <f t="shared" si="75"/>
        <v>42556.539687499993</v>
      </c>
      <c r="M2010" t="b">
        <v>0</v>
      </c>
      <c r="N2010">
        <v>31</v>
      </c>
      <c r="O2010" t="b">
        <v>1</v>
      </c>
      <c r="P2010" t="s">
        <v>8271</v>
      </c>
      <c r="Q2010" s="6">
        <f>E2010/D2010</f>
        <v>1</v>
      </c>
      <c r="R2010" s="7">
        <f>IFERROR(E2010/N2010,"N/A")</f>
        <v>145.16129032258064</v>
      </c>
      <c r="S2010" t="str">
        <f t="shared" si="76"/>
        <v>theater</v>
      </c>
      <c r="T2010" t="str">
        <f t="shared" si="77"/>
        <v>plays</v>
      </c>
      <c r="Y2010">
        <f t="shared" si="78"/>
        <v>8</v>
      </c>
      <c r="Z2010">
        <f t="shared" si="79"/>
        <v>13</v>
      </c>
    </row>
    <row r="2011" spans="1:26" ht="57.6" x14ac:dyDescent="0.3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 s="11">
        <f t="shared" si="74"/>
        <v>42226.624999999993</v>
      </c>
      <c r="K2011">
        <v>1434625937</v>
      </c>
      <c r="L2011" s="11">
        <f t="shared" si="75"/>
        <v>42173.133530092593</v>
      </c>
      <c r="M2011" t="b">
        <v>0</v>
      </c>
      <c r="N2011">
        <v>3</v>
      </c>
      <c r="O2011" t="b">
        <v>1</v>
      </c>
      <c r="P2011" t="s">
        <v>8305</v>
      </c>
      <c r="Q2011" s="6">
        <f>E2011/D2011</f>
        <v>1</v>
      </c>
      <c r="R2011" s="7">
        <f>IFERROR(E2011/N2011,"N/A")</f>
        <v>166.66666666666666</v>
      </c>
      <c r="S2011" t="str">
        <f t="shared" si="76"/>
        <v>theater</v>
      </c>
      <c r="T2011" t="str">
        <f t="shared" si="77"/>
        <v>musical</v>
      </c>
      <c r="Y2011">
        <f t="shared" si="78"/>
        <v>8</v>
      </c>
      <c r="Z2011">
        <f t="shared" si="79"/>
        <v>15</v>
      </c>
    </row>
    <row r="2012" spans="1:26" ht="28.8" x14ac:dyDescent="0.3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 s="11">
        <f t="shared" si="74"/>
        <v>42095.375300925924</v>
      </c>
      <c r="K2012">
        <v>1425319226</v>
      </c>
      <c r="L2012" s="11">
        <f t="shared" si="75"/>
        <v>42065.416967592588</v>
      </c>
      <c r="M2012" t="b">
        <v>0</v>
      </c>
      <c r="N2012">
        <v>77</v>
      </c>
      <c r="O2012" t="b">
        <v>1</v>
      </c>
      <c r="P2012" t="s">
        <v>8305</v>
      </c>
      <c r="Q2012" s="6">
        <f>E2012/D2012</f>
        <v>1</v>
      </c>
      <c r="R2012" s="7">
        <f>IFERROR(E2012/N2012,"N/A")</f>
        <v>64.935064935064929</v>
      </c>
      <c r="S2012" t="str">
        <f t="shared" si="76"/>
        <v>theater</v>
      </c>
      <c r="T2012" t="str">
        <f t="shared" si="77"/>
        <v>musical</v>
      </c>
      <c r="Y2012">
        <f t="shared" si="78"/>
        <v>8</v>
      </c>
      <c r="Z2012">
        <f t="shared" si="79"/>
        <v>15</v>
      </c>
    </row>
    <row r="2013" spans="1:26" ht="43.2" x14ac:dyDescent="0.3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 s="11">
        <f t="shared" si="74"/>
        <v>42518.691666666658</v>
      </c>
      <c r="K2013">
        <v>1462824832</v>
      </c>
      <c r="L2013" s="11">
        <f t="shared" si="75"/>
        <v>42499.509629629632</v>
      </c>
      <c r="M2013" t="b">
        <v>0</v>
      </c>
      <c r="N2013">
        <v>27</v>
      </c>
      <c r="O2013" t="b">
        <v>1</v>
      </c>
      <c r="P2013" t="s">
        <v>8305</v>
      </c>
      <c r="Q2013" s="6">
        <f>E2013/D2013</f>
        <v>1</v>
      </c>
      <c r="R2013" s="7">
        <f>IFERROR(E2013/N2013,"N/A")</f>
        <v>55.555555555555557</v>
      </c>
      <c r="S2013" t="str">
        <f t="shared" si="76"/>
        <v>theater</v>
      </c>
      <c r="T2013" t="str">
        <f t="shared" si="77"/>
        <v>musical</v>
      </c>
      <c r="Y2013">
        <f t="shared" si="78"/>
        <v>8</v>
      </c>
      <c r="Z2013">
        <f t="shared" si="79"/>
        <v>15</v>
      </c>
    </row>
    <row r="2014" spans="1:26" ht="43.2" x14ac:dyDescent="0.3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 s="11">
        <f t="shared" si="74"/>
        <v>42475.264803240738</v>
      </c>
      <c r="K2014">
        <v>1458138079</v>
      </c>
      <c r="L2014" s="11">
        <f t="shared" si="75"/>
        <v>42445.264803240738</v>
      </c>
      <c r="M2014" t="b">
        <v>0</v>
      </c>
      <c r="N2014">
        <v>15</v>
      </c>
      <c r="O2014" t="b">
        <v>1</v>
      </c>
      <c r="P2014" t="s">
        <v>8305</v>
      </c>
      <c r="Q2014" s="6">
        <f>E2014/D2014</f>
        <v>1</v>
      </c>
      <c r="R2014" s="7">
        <f>IFERROR(E2014/N2014,"N/A")</f>
        <v>73.333333333333329</v>
      </c>
      <c r="S2014" t="str">
        <f t="shared" si="76"/>
        <v>theater</v>
      </c>
      <c r="T2014" t="str">
        <f t="shared" si="77"/>
        <v>musical</v>
      </c>
      <c r="Y2014">
        <f t="shared" si="78"/>
        <v>8</v>
      </c>
      <c r="Z2014">
        <f t="shared" si="79"/>
        <v>15</v>
      </c>
    </row>
    <row r="2015" spans="1:26" ht="43.2" x14ac:dyDescent="0.3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 s="11">
        <f t="shared" si="74"/>
        <v>42168.597337962965</v>
      </c>
      <c r="K2015">
        <v>1431642010</v>
      </c>
      <c r="L2015" s="11">
        <f t="shared" si="75"/>
        <v>42138.597337962965</v>
      </c>
      <c r="M2015" t="b">
        <v>0</v>
      </c>
      <c r="N2015">
        <v>20</v>
      </c>
      <c r="O2015" t="b">
        <v>1</v>
      </c>
      <c r="P2015" t="s">
        <v>8305</v>
      </c>
      <c r="Q2015" s="6">
        <f>E2015/D2015</f>
        <v>1</v>
      </c>
      <c r="R2015" s="7">
        <f>IFERROR(E2015/N2015,"N/A")</f>
        <v>100</v>
      </c>
      <c r="S2015" t="str">
        <f t="shared" si="76"/>
        <v>theater</v>
      </c>
      <c r="T2015" t="str">
        <f t="shared" si="77"/>
        <v>musical</v>
      </c>
      <c r="Y2015">
        <f t="shared" si="78"/>
        <v>8</v>
      </c>
      <c r="Z2015">
        <f t="shared" si="79"/>
        <v>15</v>
      </c>
    </row>
    <row r="2016" spans="1:26" ht="57.6" x14ac:dyDescent="0.3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 s="11">
        <f t="shared" si="74"/>
        <v>42103.458969907406</v>
      </c>
      <c r="K2016">
        <v>1427223655</v>
      </c>
      <c r="L2016" s="11">
        <f t="shared" si="75"/>
        <v>42087.458969907406</v>
      </c>
      <c r="M2016" t="b">
        <v>0</v>
      </c>
      <c r="N2016">
        <v>25</v>
      </c>
      <c r="O2016" t="b">
        <v>1</v>
      </c>
      <c r="P2016" t="s">
        <v>8305</v>
      </c>
      <c r="Q2016" s="6">
        <f>E2016/D2016</f>
        <v>1</v>
      </c>
      <c r="R2016" s="7">
        <f>IFERROR(E2016/N2016,"N/A")</f>
        <v>100</v>
      </c>
      <c r="S2016" t="str">
        <f t="shared" si="76"/>
        <v>theater</v>
      </c>
      <c r="T2016" t="str">
        <f t="shared" si="77"/>
        <v>musical</v>
      </c>
      <c r="Y2016">
        <f t="shared" si="78"/>
        <v>8</v>
      </c>
      <c r="Z2016">
        <f t="shared" si="79"/>
        <v>15</v>
      </c>
    </row>
    <row r="2017" spans="1:26" ht="43.2" x14ac:dyDescent="0.3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 s="11">
        <f t="shared" si="74"/>
        <v>42119.078923611109</v>
      </c>
      <c r="K2017">
        <v>1424775219</v>
      </c>
      <c r="L2017" s="11">
        <f t="shared" si="75"/>
        <v>42059.12059027778</v>
      </c>
      <c r="M2017" t="b">
        <v>0</v>
      </c>
      <c r="N2017">
        <v>24</v>
      </c>
      <c r="O2017" t="b">
        <v>1</v>
      </c>
      <c r="P2017" t="s">
        <v>8271</v>
      </c>
      <c r="Q2017" s="6">
        <f>E2017/D2017</f>
        <v>1</v>
      </c>
      <c r="R2017" s="7">
        <f>IFERROR(E2017/N2017,"N/A")</f>
        <v>41.666666666666664</v>
      </c>
      <c r="S2017" t="str">
        <f t="shared" si="76"/>
        <v>theater</v>
      </c>
      <c r="T2017" t="str">
        <f t="shared" si="77"/>
        <v>plays</v>
      </c>
      <c r="Y2017">
        <f t="shared" si="78"/>
        <v>8</v>
      </c>
      <c r="Z2017">
        <f t="shared" si="79"/>
        <v>13</v>
      </c>
    </row>
    <row r="2018" spans="1:26" ht="43.2" x14ac:dyDescent="0.3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 s="11">
        <f t="shared" si="74"/>
        <v>42004.235960648148</v>
      </c>
      <c r="K2018">
        <v>1414845587</v>
      </c>
      <c r="L2018" s="11">
        <f t="shared" si="75"/>
        <v>41944.194293981483</v>
      </c>
      <c r="M2018" t="b">
        <v>0</v>
      </c>
      <c r="N2018">
        <v>28</v>
      </c>
      <c r="O2018" t="b">
        <v>1</v>
      </c>
      <c r="P2018" t="s">
        <v>8271</v>
      </c>
      <c r="Q2018" s="6">
        <f>E2018/D2018</f>
        <v>1</v>
      </c>
      <c r="R2018" s="7">
        <f>IFERROR(E2018/N2018,"N/A")</f>
        <v>178.57142857142858</v>
      </c>
      <c r="S2018" t="str">
        <f t="shared" si="76"/>
        <v>theater</v>
      </c>
      <c r="T2018" t="str">
        <f t="shared" si="77"/>
        <v>plays</v>
      </c>
      <c r="Y2018">
        <f t="shared" si="78"/>
        <v>8</v>
      </c>
      <c r="Z2018">
        <f t="shared" si="79"/>
        <v>13</v>
      </c>
    </row>
    <row r="2019" spans="1:26" ht="43.2" x14ac:dyDescent="0.3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 s="11">
        <f t="shared" si="74"/>
        <v>41937.696527777778</v>
      </c>
      <c r="K2019">
        <v>1410558948</v>
      </c>
      <c r="L2019" s="11">
        <f t="shared" si="75"/>
        <v>41894.580416666664</v>
      </c>
      <c r="M2019" t="b">
        <v>0</v>
      </c>
      <c r="N2019">
        <v>45</v>
      </c>
      <c r="O2019" t="b">
        <v>1</v>
      </c>
      <c r="P2019" t="s">
        <v>8271</v>
      </c>
      <c r="Q2019" s="6">
        <f>E2019/D2019</f>
        <v>1.0000058823529412</v>
      </c>
      <c r="R2019" s="7">
        <f>IFERROR(E2019/N2019,"N/A")</f>
        <v>37.777999999999999</v>
      </c>
      <c r="S2019" t="str">
        <f t="shared" si="76"/>
        <v>theater</v>
      </c>
      <c r="T2019" t="str">
        <f t="shared" si="77"/>
        <v>plays</v>
      </c>
      <c r="Y2019">
        <f t="shared" si="78"/>
        <v>8</v>
      </c>
      <c r="Z2019">
        <f t="shared" si="79"/>
        <v>13</v>
      </c>
    </row>
    <row r="2020" spans="1:26" ht="28.8" x14ac:dyDescent="0.3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 s="11">
        <f t="shared" si="74"/>
        <v>42236.624999999993</v>
      </c>
      <c r="K2020">
        <v>1437545657</v>
      </c>
      <c r="L2020" s="11">
        <f t="shared" si="75"/>
        <v>42206.926585648143</v>
      </c>
      <c r="M2020" t="b">
        <v>0</v>
      </c>
      <c r="N2020">
        <v>20</v>
      </c>
      <c r="O2020" t="b">
        <v>1</v>
      </c>
      <c r="P2020" t="s">
        <v>8271</v>
      </c>
      <c r="Q2020" s="6">
        <f>E2020/D2020</f>
        <v>1.0000100000000001</v>
      </c>
      <c r="R2020" s="7">
        <f>IFERROR(E2020/N2020,"N/A")</f>
        <v>50.000500000000002</v>
      </c>
      <c r="S2020" t="str">
        <f t="shared" si="76"/>
        <v>theater</v>
      </c>
      <c r="T2020" t="str">
        <f t="shared" si="77"/>
        <v>plays</v>
      </c>
      <c r="Y2020">
        <f t="shared" si="78"/>
        <v>8</v>
      </c>
      <c r="Z2020">
        <f t="shared" si="79"/>
        <v>13</v>
      </c>
    </row>
    <row r="2021" spans="1:26" ht="57.6" x14ac:dyDescent="0.3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 s="11">
        <f t="shared" si="74"/>
        <v>40461.67796296296</v>
      </c>
      <c r="K2021">
        <v>1282868176</v>
      </c>
      <c r="L2021" s="11">
        <f t="shared" si="75"/>
        <v>40416.67796296296</v>
      </c>
      <c r="M2021" t="b">
        <v>0</v>
      </c>
      <c r="N2021">
        <v>38</v>
      </c>
      <c r="O2021" t="b">
        <v>1</v>
      </c>
      <c r="P2021" t="s">
        <v>8279</v>
      </c>
      <c r="Q2021" s="6">
        <f>E2021/D2021</f>
        <v>1.0000360000000001</v>
      </c>
      <c r="R2021" s="7">
        <f>IFERROR(E2021/N2021,"N/A")</f>
        <v>131.58368421052631</v>
      </c>
      <c r="S2021" t="str">
        <f t="shared" si="76"/>
        <v>music</v>
      </c>
      <c r="T2021" t="str">
        <f t="shared" si="77"/>
        <v>indie rock</v>
      </c>
      <c r="Y2021">
        <f t="shared" si="78"/>
        <v>6</v>
      </c>
      <c r="Z2021">
        <f t="shared" si="79"/>
        <v>16</v>
      </c>
    </row>
    <row r="2022" spans="1:26" ht="57.6" x14ac:dyDescent="0.3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 s="11">
        <f t="shared" si="74"/>
        <v>42460.032592592594</v>
      </c>
      <c r="K2022">
        <v>1456480016</v>
      </c>
      <c r="L2022" s="11">
        <f t="shared" si="75"/>
        <v>42426.074259259258</v>
      </c>
      <c r="M2022" t="b">
        <v>1</v>
      </c>
      <c r="N2022">
        <v>122</v>
      </c>
      <c r="O2022" t="b">
        <v>1</v>
      </c>
      <c r="P2022" t="s">
        <v>8280</v>
      </c>
      <c r="Q2022" s="6">
        <f>E2022/D2022</f>
        <v>1.0000828571428571</v>
      </c>
      <c r="R2022" s="7">
        <f>IFERROR(E2022/N2022,"N/A")</f>
        <v>57.381803278688523</v>
      </c>
      <c r="S2022" t="str">
        <f t="shared" si="76"/>
        <v>music</v>
      </c>
      <c r="T2022" t="str">
        <f t="shared" si="77"/>
        <v>electronic music</v>
      </c>
      <c r="Y2022">
        <f t="shared" si="78"/>
        <v>6</v>
      </c>
      <c r="Z2022">
        <f t="shared" si="79"/>
        <v>22</v>
      </c>
    </row>
    <row r="2023" spans="1:26" ht="43.2" x14ac:dyDescent="0.3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 s="11">
        <f t="shared" si="74"/>
        <v>42328.791666666664</v>
      </c>
      <c r="K2023">
        <v>1444874768</v>
      </c>
      <c r="L2023" s="11">
        <f t="shared" si="75"/>
        <v>42291.754259259258</v>
      </c>
      <c r="M2023" t="b">
        <v>0</v>
      </c>
      <c r="N2023">
        <v>64</v>
      </c>
      <c r="O2023" t="b">
        <v>1</v>
      </c>
      <c r="P2023" t="s">
        <v>8271</v>
      </c>
      <c r="Q2023" s="6">
        <f>E2023/D2023</f>
        <v>1.0001100000000001</v>
      </c>
      <c r="R2023" s="7">
        <f>IFERROR(E2023/N2023,"N/A")</f>
        <v>93.760312499999998</v>
      </c>
      <c r="S2023" t="str">
        <f t="shared" si="76"/>
        <v>theater</v>
      </c>
      <c r="T2023" t="str">
        <f t="shared" si="77"/>
        <v>plays</v>
      </c>
      <c r="Y2023">
        <f t="shared" si="78"/>
        <v>8</v>
      </c>
      <c r="Z2023">
        <f t="shared" si="79"/>
        <v>13</v>
      </c>
    </row>
    <row r="2024" spans="1:26" ht="43.2" x14ac:dyDescent="0.3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 s="11">
        <f t="shared" si="74"/>
        <v>40825.486817129626</v>
      </c>
      <c r="K2024">
        <v>1315597261</v>
      </c>
      <c r="L2024" s="11">
        <f t="shared" si="75"/>
        <v>40795.486817129626</v>
      </c>
      <c r="M2024" t="b">
        <v>0</v>
      </c>
      <c r="N2024">
        <v>100</v>
      </c>
      <c r="O2024" t="b">
        <v>1</v>
      </c>
      <c r="P2024" t="s">
        <v>8266</v>
      </c>
      <c r="Q2024" s="6">
        <f>E2024/D2024</f>
        <v>1.0001249999999999</v>
      </c>
      <c r="R2024" s="7">
        <f>IFERROR(E2024/N2024,"N/A")</f>
        <v>40.005000000000003</v>
      </c>
      <c r="S2024" t="str">
        <f t="shared" si="76"/>
        <v>film &amp; video</v>
      </c>
      <c r="T2024" t="str">
        <f t="shared" si="77"/>
        <v>shorts</v>
      </c>
      <c r="Y2024">
        <f t="shared" si="78"/>
        <v>13</v>
      </c>
      <c r="Z2024">
        <f t="shared" si="79"/>
        <v>19</v>
      </c>
    </row>
    <row r="2025" spans="1:26" ht="43.2" x14ac:dyDescent="0.3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 s="11">
        <f t="shared" si="74"/>
        <v>42119.326319444437</v>
      </c>
      <c r="K2025">
        <v>1424796594</v>
      </c>
      <c r="L2025" s="11">
        <f t="shared" si="75"/>
        <v>42059.367986111109</v>
      </c>
      <c r="M2025" t="b">
        <v>0</v>
      </c>
      <c r="N2025">
        <v>19</v>
      </c>
      <c r="O2025" t="b">
        <v>1</v>
      </c>
      <c r="P2025" t="s">
        <v>8271</v>
      </c>
      <c r="Q2025" s="6">
        <f>E2025/D2025</f>
        <v>1.0001249999999999</v>
      </c>
      <c r="R2025" s="7">
        <f>IFERROR(E2025/N2025,"N/A")</f>
        <v>421.10526315789474</v>
      </c>
      <c r="S2025" t="str">
        <f t="shared" si="76"/>
        <v>theater</v>
      </c>
      <c r="T2025" t="str">
        <f t="shared" si="77"/>
        <v>plays</v>
      </c>
      <c r="Y2025">
        <f t="shared" si="78"/>
        <v>8</v>
      </c>
      <c r="Z2025">
        <f t="shared" si="79"/>
        <v>13</v>
      </c>
    </row>
    <row r="2026" spans="1:26" ht="43.2" x14ac:dyDescent="0.3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 s="11">
        <f t="shared" si="74"/>
        <v>42490.400196759256</v>
      </c>
      <c r="K2026">
        <v>1459445777</v>
      </c>
      <c r="L2026" s="11">
        <f t="shared" si="75"/>
        <v>42460.400196759256</v>
      </c>
      <c r="M2026" t="b">
        <v>0</v>
      </c>
      <c r="N2026">
        <v>37</v>
      </c>
      <c r="O2026" t="b">
        <v>1</v>
      </c>
      <c r="P2026" t="s">
        <v>8271</v>
      </c>
      <c r="Q2026" s="6">
        <f>E2026/D2026</f>
        <v>1.0001333333333333</v>
      </c>
      <c r="R2026" s="7">
        <f>IFERROR(E2026/N2026,"N/A")</f>
        <v>40.545945945945945</v>
      </c>
      <c r="S2026" t="str">
        <f t="shared" si="76"/>
        <v>theater</v>
      </c>
      <c r="T2026" t="str">
        <f t="shared" si="77"/>
        <v>plays</v>
      </c>
      <c r="Y2026">
        <f t="shared" si="78"/>
        <v>8</v>
      </c>
      <c r="Z2026">
        <f t="shared" si="79"/>
        <v>13</v>
      </c>
    </row>
    <row r="2027" spans="1:26" ht="43.2" x14ac:dyDescent="0.3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 s="11">
        <f t="shared" si="74"/>
        <v>41026.333865740737</v>
      </c>
      <c r="K2027">
        <v>1332950446</v>
      </c>
      <c r="L2027" s="11">
        <f t="shared" si="75"/>
        <v>40996.333865740737</v>
      </c>
      <c r="M2027" t="b">
        <v>0</v>
      </c>
      <c r="N2027">
        <v>28</v>
      </c>
      <c r="O2027" t="b">
        <v>1</v>
      </c>
      <c r="P2027" t="s">
        <v>8276</v>
      </c>
      <c r="Q2027" s="6">
        <f>E2027/D2027</f>
        <v>1.0002</v>
      </c>
      <c r="R2027" s="7">
        <f>IFERROR(E2027/N2027,"N/A")</f>
        <v>178.60714285714286</v>
      </c>
      <c r="S2027" t="str">
        <f t="shared" si="76"/>
        <v>music</v>
      </c>
      <c r="T2027" t="str">
        <f t="shared" si="77"/>
        <v>rock</v>
      </c>
      <c r="Y2027">
        <f t="shared" si="78"/>
        <v>6</v>
      </c>
      <c r="Z2027">
        <f t="shared" si="79"/>
        <v>10</v>
      </c>
    </row>
    <row r="2028" spans="1:26" ht="28.8" x14ac:dyDescent="0.3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 s="11">
        <f t="shared" si="74"/>
        <v>40935.836331018516</v>
      </c>
      <c r="K2028">
        <v>1322539459</v>
      </c>
      <c r="L2028" s="11">
        <f t="shared" si="75"/>
        <v>40875.836331018516</v>
      </c>
      <c r="M2028" t="b">
        <v>0</v>
      </c>
      <c r="N2028">
        <v>30</v>
      </c>
      <c r="O2028" t="b">
        <v>1</v>
      </c>
      <c r="P2028" t="s">
        <v>8276</v>
      </c>
      <c r="Q2028" s="6">
        <f>E2028/D2028</f>
        <v>1.0003299999999999</v>
      </c>
      <c r="R2028" s="7">
        <f>IFERROR(E2028/N2028,"N/A")</f>
        <v>66.688666666666663</v>
      </c>
      <c r="S2028" t="str">
        <f t="shared" si="76"/>
        <v>music</v>
      </c>
      <c r="T2028" t="str">
        <f t="shared" si="77"/>
        <v>rock</v>
      </c>
      <c r="Y2028">
        <f t="shared" si="78"/>
        <v>6</v>
      </c>
      <c r="Z2028">
        <f t="shared" si="79"/>
        <v>10</v>
      </c>
    </row>
    <row r="2029" spans="1:26" ht="57.6" x14ac:dyDescent="0.3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 s="11">
        <f t="shared" si="74"/>
        <v>41763.943414351852</v>
      </c>
      <c r="K2029">
        <v>1396334311</v>
      </c>
      <c r="L2029" s="11">
        <f t="shared" si="75"/>
        <v>41729.943414351852</v>
      </c>
      <c r="M2029" t="b">
        <v>0</v>
      </c>
      <c r="N2029">
        <v>558</v>
      </c>
      <c r="O2029" t="b">
        <v>1</v>
      </c>
      <c r="P2029" t="s">
        <v>8271</v>
      </c>
      <c r="Q2029" s="6">
        <f>E2029/D2029</f>
        <v>1.0003599999999999</v>
      </c>
      <c r="R2029" s="7">
        <f>IFERROR(E2029/N2029,"N/A")</f>
        <v>179.27598566308242</v>
      </c>
      <c r="S2029" t="str">
        <f t="shared" si="76"/>
        <v>theater</v>
      </c>
      <c r="T2029" t="str">
        <f t="shared" si="77"/>
        <v>plays</v>
      </c>
      <c r="Y2029">
        <f t="shared" si="78"/>
        <v>8</v>
      </c>
      <c r="Z2029">
        <f t="shared" si="79"/>
        <v>13</v>
      </c>
    </row>
    <row r="2030" spans="1:26" ht="43.2" x14ac:dyDescent="0.3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 s="11">
        <f t="shared" si="74"/>
        <v>42685.583333333336</v>
      </c>
      <c r="K2030">
        <v>1477077946</v>
      </c>
      <c r="L2030" s="11">
        <f t="shared" si="75"/>
        <v>42664.476226851846</v>
      </c>
      <c r="M2030" t="b">
        <v>0</v>
      </c>
      <c r="N2030">
        <v>41</v>
      </c>
      <c r="O2030" t="b">
        <v>1</v>
      </c>
      <c r="P2030" t="s">
        <v>8271</v>
      </c>
      <c r="Q2030" s="6">
        <f>E2030/D2030</f>
        <v>1.0004</v>
      </c>
      <c r="R2030" s="7">
        <f>IFERROR(E2030/N2030,"N/A")</f>
        <v>61</v>
      </c>
      <c r="S2030" t="str">
        <f t="shared" si="76"/>
        <v>theater</v>
      </c>
      <c r="T2030" t="str">
        <f t="shared" si="77"/>
        <v>plays</v>
      </c>
      <c r="Y2030">
        <f t="shared" si="78"/>
        <v>8</v>
      </c>
      <c r="Z2030">
        <f t="shared" si="79"/>
        <v>13</v>
      </c>
    </row>
    <row r="2031" spans="1:26" ht="43.2" x14ac:dyDescent="0.3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 s="11">
        <f t="shared" si="74"/>
        <v>42019.120833333327</v>
      </c>
      <c r="K2031">
        <v>1418649019</v>
      </c>
      <c r="L2031" s="11">
        <f t="shared" si="75"/>
        <v>41988.215497685182</v>
      </c>
      <c r="M2031" t="b">
        <v>0</v>
      </c>
      <c r="N2031">
        <v>55</v>
      </c>
      <c r="O2031" t="b">
        <v>1</v>
      </c>
      <c r="P2031" t="s">
        <v>8274</v>
      </c>
      <c r="Q2031" s="6">
        <f>E2031/D2031</f>
        <v>1.0004285714285714</v>
      </c>
      <c r="R2031" s="7">
        <f>IFERROR(E2031/N2031,"N/A")</f>
        <v>127.32727272727273</v>
      </c>
      <c r="S2031" t="str">
        <f t="shared" si="76"/>
        <v>publishing</v>
      </c>
      <c r="T2031" t="str">
        <f t="shared" si="77"/>
        <v>nonfiction</v>
      </c>
      <c r="Y2031">
        <f t="shared" si="78"/>
        <v>11</v>
      </c>
      <c r="Z2031">
        <f t="shared" si="79"/>
        <v>21</v>
      </c>
    </row>
    <row r="2032" spans="1:26" ht="28.8" x14ac:dyDescent="0.3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 s="11">
        <f t="shared" si="74"/>
        <v>42475.541666666664</v>
      </c>
      <c r="K2032">
        <v>1460155212</v>
      </c>
      <c r="L2032" s="11">
        <f t="shared" si="75"/>
        <v>42468.611249999994</v>
      </c>
      <c r="M2032" t="b">
        <v>0</v>
      </c>
      <c r="N2032">
        <v>12</v>
      </c>
      <c r="O2032" t="b">
        <v>1</v>
      </c>
      <c r="P2032" t="s">
        <v>8265</v>
      </c>
      <c r="Q2032" s="6">
        <f>E2032/D2032</f>
        <v>1.0004342857142856</v>
      </c>
      <c r="R2032" s="7">
        <f>IFERROR(E2032/N2032,"N/A")</f>
        <v>291.79333333333335</v>
      </c>
      <c r="S2032" t="str">
        <f t="shared" si="76"/>
        <v>film &amp; video</v>
      </c>
      <c r="T2032" t="str">
        <f t="shared" si="77"/>
        <v>television</v>
      </c>
      <c r="Y2032">
        <f t="shared" si="78"/>
        <v>13</v>
      </c>
      <c r="Z2032">
        <f t="shared" si="79"/>
        <v>23</v>
      </c>
    </row>
    <row r="2033" spans="1:26" ht="43.2" x14ac:dyDescent="0.3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 s="11">
        <f t="shared" si="74"/>
        <v>42196.270833333336</v>
      </c>
      <c r="K2033">
        <v>1433934371</v>
      </c>
      <c r="L2033" s="11">
        <f t="shared" si="75"/>
        <v>42165.129293981481</v>
      </c>
      <c r="M2033" t="b">
        <v>1</v>
      </c>
      <c r="N2033">
        <v>35</v>
      </c>
      <c r="O2033" t="b">
        <v>1</v>
      </c>
      <c r="P2033" t="s">
        <v>8271</v>
      </c>
      <c r="Q2033" s="6">
        <f>E2033/D2033</f>
        <v>1.0004999999999999</v>
      </c>
      <c r="R2033" s="7">
        <f>IFERROR(E2033/N2033,"N/A")</f>
        <v>57.171428571428571</v>
      </c>
      <c r="S2033" t="str">
        <f t="shared" si="76"/>
        <v>theater</v>
      </c>
      <c r="T2033" t="str">
        <f t="shared" si="77"/>
        <v>plays</v>
      </c>
      <c r="Y2033">
        <f t="shared" si="78"/>
        <v>8</v>
      </c>
      <c r="Z2033">
        <f t="shared" si="79"/>
        <v>13</v>
      </c>
    </row>
    <row r="2034" spans="1:26" ht="57.6" x14ac:dyDescent="0.3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 s="11">
        <f t="shared" si="74"/>
        <v>42507.56109953703</v>
      </c>
      <c r="K2034">
        <v>1458336479</v>
      </c>
      <c r="L2034" s="11">
        <f t="shared" si="75"/>
        <v>42447.56109953703</v>
      </c>
      <c r="M2034" t="b">
        <v>0</v>
      </c>
      <c r="N2034">
        <v>49</v>
      </c>
      <c r="O2034" t="b">
        <v>1</v>
      </c>
      <c r="P2034" t="s">
        <v>8271</v>
      </c>
      <c r="Q2034" s="6">
        <f>E2034/D2034</f>
        <v>1.0004999999999999</v>
      </c>
      <c r="R2034" s="7">
        <f>IFERROR(E2034/N2034,"N/A")</f>
        <v>81.673469387755105</v>
      </c>
      <c r="S2034" t="str">
        <f t="shared" si="76"/>
        <v>theater</v>
      </c>
      <c r="T2034" t="str">
        <f t="shared" si="77"/>
        <v>plays</v>
      </c>
      <c r="Y2034">
        <f t="shared" si="78"/>
        <v>8</v>
      </c>
      <c r="Z2034">
        <f t="shared" si="79"/>
        <v>13</v>
      </c>
    </row>
    <row r="2035" spans="1:26" ht="43.2" x14ac:dyDescent="0.3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 s="11">
        <f t="shared" si="74"/>
        <v>41055.749965277777</v>
      </c>
      <c r="K2035">
        <v>1335491997</v>
      </c>
      <c r="L2035" s="11">
        <f t="shared" si="75"/>
        <v>41025.749965277777</v>
      </c>
      <c r="M2035" t="b">
        <v>0</v>
      </c>
      <c r="N2035">
        <v>38</v>
      </c>
      <c r="O2035" t="b">
        <v>1</v>
      </c>
      <c r="P2035" t="s">
        <v>8279</v>
      </c>
      <c r="Q2035" s="6">
        <f>E2035/D2035</f>
        <v>1.0005066666666667</v>
      </c>
      <c r="R2035" s="7">
        <f>IFERROR(E2035/N2035,"N/A")</f>
        <v>39.493684210526318</v>
      </c>
      <c r="S2035" t="str">
        <f t="shared" si="76"/>
        <v>music</v>
      </c>
      <c r="T2035" t="str">
        <f t="shared" si="77"/>
        <v>indie rock</v>
      </c>
      <c r="Y2035">
        <f t="shared" si="78"/>
        <v>6</v>
      </c>
      <c r="Z2035">
        <f t="shared" si="79"/>
        <v>16</v>
      </c>
    </row>
    <row r="2036" spans="1:26" ht="43.2" x14ac:dyDescent="0.3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 s="11">
        <f t="shared" si="74"/>
        <v>41932.000393518516</v>
      </c>
      <c r="K2036">
        <v>1411200034</v>
      </c>
      <c r="L2036" s="11">
        <f t="shared" si="75"/>
        <v>41902.000393518516</v>
      </c>
      <c r="M2036" t="b">
        <v>0</v>
      </c>
      <c r="N2036">
        <v>73</v>
      </c>
      <c r="O2036" t="b">
        <v>1</v>
      </c>
      <c r="P2036" t="s">
        <v>8271</v>
      </c>
      <c r="Q2036" s="6">
        <f>E2036/D2036</f>
        <v>1.0005999999999999</v>
      </c>
      <c r="R2036" s="7">
        <f>IFERROR(E2036/N2036,"N/A")</f>
        <v>68.534246575342465</v>
      </c>
      <c r="S2036" t="str">
        <f t="shared" si="76"/>
        <v>theater</v>
      </c>
      <c r="T2036" t="str">
        <f t="shared" si="77"/>
        <v>plays</v>
      </c>
      <c r="Y2036">
        <f t="shared" si="78"/>
        <v>8</v>
      </c>
      <c r="Z2036">
        <f t="shared" si="79"/>
        <v>13</v>
      </c>
    </row>
    <row r="2037" spans="1:26" x14ac:dyDescent="0.3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 s="11">
        <f t="shared" si="74"/>
        <v>41646.755555555552</v>
      </c>
      <c r="K2037">
        <v>1387403967</v>
      </c>
      <c r="L2037" s="11">
        <f t="shared" si="75"/>
        <v>41626.582951388889</v>
      </c>
      <c r="M2037" t="b">
        <v>0</v>
      </c>
      <c r="N2037">
        <v>40</v>
      </c>
      <c r="O2037" t="b">
        <v>1</v>
      </c>
      <c r="P2037" t="s">
        <v>8276</v>
      </c>
      <c r="Q2037" s="6">
        <f>E2037/D2037</f>
        <v>1.0006666666666666</v>
      </c>
      <c r="R2037" s="7">
        <f>IFERROR(E2037/N2037,"N/A")</f>
        <v>75.05</v>
      </c>
      <c r="S2037" t="str">
        <f t="shared" si="76"/>
        <v>music</v>
      </c>
      <c r="T2037" t="str">
        <f t="shared" si="77"/>
        <v>rock</v>
      </c>
      <c r="Y2037">
        <f t="shared" si="78"/>
        <v>6</v>
      </c>
      <c r="Z2037">
        <f t="shared" si="79"/>
        <v>10</v>
      </c>
    </row>
    <row r="2038" spans="1:26" ht="43.2" x14ac:dyDescent="0.3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 s="11">
        <f t="shared" si="74"/>
        <v>41522.832638888889</v>
      </c>
      <c r="K2038">
        <v>1376003254</v>
      </c>
      <c r="L2038" s="11">
        <f t="shared" si="75"/>
        <v>41494.630254629628</v>
      </c>
      <c r="M2038" t="b">
        <v>0</v>
      </c>
      <c r="N2038">
        <v>14</v>
      </c>
      <c r="O2038" t="b">
        <v>1</v>
      </c>
      <c r="P2038" t="s">
        <v>8276</v>
      </c>
      <c r="Q2038" s="6">
        <f>E2038/D2038</f>
        <v>1.0006666666666666</v>
      </c>
      <c r="R2038" s="7">
        <f>IFERROR(E2038/N2038,"N/A")</f>
        <v>107.21428571428571</v>
      </c>
      <c r="S2038" t="str">
        <f t="shared" si="76"/>
        <v>music</v>
      </c>
      <c r="T2038" t="str">
        <f t="shared" si="77"/>
        <v>rock</v>
      </c>
      <c r="Y2038">
        <f t="shared" si="78"/>
        <v>6</v>
      </c>
      <c r="Z2038">
        <f t="shared" si="79"/>
        <v>10</v>
      </c>
    </row>
    <row r="2039" spans="1:26" ht="43.2" x14ac:dyDescent="0.3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 s="11">
        <f t="shared" si="74"/>
        <v>42212.624305555553</v>
      </c>
      <c r="K2039">
        <v>1436380256</v>
      </c>
      <c r="L2039" s="11">
        <f t="shared" si="75"/>
        <v>42193.438148148147</v>
      </c>
      <c r="M2039" t="b">
        <v>0</v>
      </c>
      <c r="N2039">
        <v>44</v>
      </c>
      <c r="O2039" t="b">
        <v>1</v>
      </c>
      <c r="P2039" t="s">
        <v>8271</v>
      </c>
      <c r="Q2039" s="6">
        <f>E2039/D2039</f>
        <v>1.0007272727272727</v>
      </c>
      <c r="R2039" s="7">
        <f>IFERROR(E2039/N2039,"N/A")</f>
        <v>125.09090909090909</v>
      </c>
      <c r="S2039" t="str">
        <f t="shared" si="76"/>
        <v>theater</v>
      </c>
      <c r="T2039" t="str">
        <f t="shared" si="77"/>
        <v>plays</v>
      </c>
      <c r="Y2039">
        <f t="shared" si="78"/>
        <v>8</v>
      </c>
      <c r="Z2039">
        <f t="shared" si="79"/>
        <v>13</v>
      </c>
    </row>
    <row r="2040" spans="1:26" ht="43.2" x14ac:dyDescent="0.3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 s="11">
        <f t="shared" si="74"/>
        <v>41847.708333333328</v>
      </c>
      <c r="K2040">
        <v>1404769538</v>
      </c>
      <c r="L2040" s="11">
        <f t="shared" si="75"/>
        <v>41827.57335648148</v>
      </c>
      <c r="M2040" t="b">
        <v>0</v>
      </c>
      <c r="N2040">
        <v>26</v>
      </c>
      <c r="O2040" t="b">
        <v>1</v>
      </c>
      <c r="P2040" t="s">
        <v>8276</v>
      </c>
      <c r="Q2040" s="6">
        <f>E2040/D2040</f>
        <v>1.0007692307692309</v>
      </c>
      <c r="R2040" s="7">
        <f>IFERROR(E2040/N2040,"N/A")</f>
        <v>50.03846153846154</v>
      </c>
      <c r="S2040" t="str">
        <f t="shared" si="76"/>
        <v>music</v>
      </c>
      <c r="T2040" t="str">
        <f t="shared" si="77"/>
        <v>rock</v>
      </c>
      <c r="Y2040">
        <f t="shared" si="78"/>
        <v>6</v>
      </c>
      <c r="Z2040">
        <f t="shared" si="79"/>
        <v>10</v>
      </c>
    </row>
    <row r="2041" spans="1:26" ht="28.8" x14ac:dyDescent="0.3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 s="11">
        <f t="shared" si="74"/>
        <v>42283.595196759255</v>
      </c>
      <c r="K2041">
        <v>1441577825</v>
      </c>
      <c r="L2041" s="11">
        <f t="shared" si="75"/>
        <v>42253.595196759255</v>
      </c>
      <c r="M2041" t="b">
        <v>0</v>
      </c>
      <c r="N2041">
        <v>31</v>
      </c>
      <c r="O2041" t="b">
        <v>1</v>
      </c>
      <c r="P2041" t="s">
        <v>8271</v>
      </c>
      <c r="Q2041" s="6">
        <f>E2041/D2041</f>
        <v>1.0007692307692309</v>
      </c>
      <c r="R2041" s="7">
        <f>IFERROR(E2041/N2041,"N/A")</f>
        <v>209.83870967741936</v>
      </c>
      <c r="S2041" t="str">
        <f t="shared" si="76"/>
        <v>theater</v>
      </c>
      <c r="T2041" t="str">
        <f t="shared" si="77"/>
        <v>plays</v>
      </c>
      <c r="Y2041">
        <f t="shared" si="78"/>
        <v>8</v>
      </c>
      <c r="Z2041">
        <f t="shared" si="79"/>
        <v>13</v>
      </c>
    </row>
    <row r="2042" spans="1:26" ht="72" x14ac:dyDescent="0.3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 s="11">
        <f t="shared" si="74"/>
        <v>41859.245833333334</v>
      </c>
      <c r="K2042">
        <v>1404680075</v>
      </c>
      <c r="L2042" s="11">
        <f t="shared" si="75"/>
        <v>41826.537905092591</v>
      </c>
      <c r="M2042" t="b">
        <v>0</v>
      </c>
      <c r="N2042">
        <v>125</v>
      </c>
      <c r="O2042" t="b">
        <v>1</v>
      </c>
      <c r="P2042" t="s">
        <v>8271</v>
      </c>
      <c r="Q2042" s="6">
        <f>E2042/D2042</f>
        <v>1.0008673425918038</v>
      </c>
      <c r="R2042" s="7">
        <f>IFERROR(E2042/N2042,"N/A")</f>
        <v>93.977440000000001</v>
      </c>
      <c r="S2042" t="str">
        <f t="shared" si="76"/>
        <v>theater</v>
      </c>
      <c r="T2042" t="str">
        <f t="shared" si="77"/>
        <v>plays</v>
      </c>
      <c r="Y2042">
        <f t="shared" si="78"/>
        <v>8</v>
      </c>
      <c r="Z2042">
        <f t="shared" si="79"/>
        <v>13</v>
      </c>
    </row>
    <row r="2043" spans="1:26" ht="28.8" x14ac:dyDescent="0.3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 s="11">
        <f t="shared" si="74"/>
        <v>41909.807638888888</v>
      </c>
      <c r="K2043">
        <v>1409030371</v>
      </c>
      <c r="L2043" s="11">
        <f t="shared" si="75"/>
        <v>41876.888553240737</v>
      </c>
      <c r="M2043" t="b">
        <v>0</v>
      </c>
      <c r="N2043">
        <v>21</v>
      </c>
      <c r="O2043" t="b">
        <v>1</v>
      </c>
      <c r="P2043" t="s">
        <v>8271</v>
      </c>
      <c r="Q2043" s="6">
        <f>E2043/D2043</f>
        <v>1.00099</v>
      </c>
      <c r="R2043" s="7">
        <f>IFERROR(E2043/N2043,"N/A")</f>
        <v>47.666190476190479</v>
      </c>
      <c r="S2043" t="str">
        <f t="shared" si="76"/>
        <v>theater</v>
      </c>
      <c r="T2043" t="str">
        <f t="shared" si="77"/>
        <v>plays</v>
      </c>
      <c r="Y2043">
        <f t="shared" si="78"/>
        <v>8</v>
      </c>
      <c r="Z2043">
        <f t="shared" si="79"/>
        <v>13</v>
      </c>
    </row>
    <row r="2044" spans="1:26" ht="43.2" x14ac:dyDescent="0.3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 s="11">
        <f t="shared" si="74"/>
        <v>41086.416666666664</v>
      </c>
      <c r="K2044">
        <v>1339098689</v>
      </c>
      <c r="L2044" s="11">
        <f t="shared" si="75"/>
        <v>41067.494085648148</v>
      </c>
      <c r="M2044" t="b">
        <v>0</v>
      </c>
      <c r="N2044">
        <v>25</v>
      </c>
      <c r="O2044" t="b">
        <v>1</v>
      </c>
      <c r="P2044" t="s">
        <v>8276</v>
      </c>
      <c r="Q2044" s="6">
        <f>E2044/D2044</f>
        <v>1.0009999999999999</v>
      </c>
      <c r="R2044" s="7">
        <f>IFERROR(E2044/N2044,"N/A")</f>
        <v>40.04</v>
      </c>
      <c r="S2044" t="str">
        <f t="shared" si="76"/>
        <v>music</v>
      </c>
      <c r="T2044" t="str">
        <f t="shared" si="77"/>
        <v>rock</v>
      </c>
      <c r="Y2044">
        <f t="shared" si="78"/>
        <v>6</v>
      </c>
      <c r="Z2044">
        <f t="shared" si="79"/>
        <v>10</v>
      </c>
    </row>
    <row r="2045" spans="1:26" ht="43.2" x14ac:dyDescent="0.3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 s="11">
        <f t="shared" si="74"/>
        <v>40756.448877314811</v>
      </c>
      <c r="K2045">
        <v>1308336383</v>
      </c>
      <c r="L2045" s="11">
        <f t="shared" si="75"/>
        <v>40711.448877314811</v>
      </c>
      <c r="M2045" t="b">
        <v>0</v>
      </c>
      <c r="N2045">
        <v>25</v>
      </c>
      <c r="O2045" t="b">
        <v>1</v>
      </c>
      <c r="P2045" t="s">
        <v>8279</v>
      </c>
      <c r="Q2045" s="6">
        <f>E2045/D2045</f>
        <v>1.0009999999999999</v>
      </c>
      <c r="R2045" s="7">
        <f>IFERROR(E2045/N2045,"N/A")</f>
        <v>40.04</v>
      </c>
      <c r="S2045" t="str">
        <f t="shared" si="76"/>
        <v>music</v>
      </c>
      <c r="T2045" t="str">
        <f t="shared" si="77"/>
        <v>indie rock</v>
      </c>
      <c r="Y2045">
        <f t="shared" si="78"/>
        <v>6</v>
      </c>
      <c r="Z2045">
        <f t="shared" si="79"/>
        <v>16</v>
      </c>
    </row>
    <row r="2046" spans="1:26" ht="43.2" x14ac:dyDescent="0.3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 s="11">
        <f t="shared" si="74"/>
        <v>42069.617754629631</v>
      </c>
      <c r="K2046">
        <v>1423090174</v>
      </c>
      <c r="L2046" s="11">
        <f t="shared" si="75"/>
        <v>42039.617754629631</v>
      </c>
      <c r="M2046" t="b">
        <v>0</v>
      </c>
      <c r="N2046">
        <v>21</v>
      </c>
      <c r="O2046" t="b">
        <v>1</v>
      </c>
      <c r="P2046" t="s">
        <v>8300</v>
      </c>
      <c r="Q2046" s="6">
        <f>E2046/D2046</f>
        <v>1.0009999999999999</v>
      </c>
      <c r="R2046" s="7">
        <f>IFERROR(E2046/N2046,"N/A")</f>
        <v>143</v>
      </c>
      <c r="S2046" t="str">
        <f t="shared" si="76"/>
        <v>music</v>
      </c>
      <c r="T2046" t="str">
        <f t="shared" si="77"/>
        <v>classical music</v>
      </c>
      <c r="Y2046">
        <f t="shared" si="78"/>
        <v>6</v>
      </c>
      <c r="Z2046">
        <f t="shared" si="79"/>
        <v>21</v>
      </c>
    </row>
    <row r="2047" spans="1:26" ht="43.2" x14ac:dyDescent="0.3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 s="11">
        <f t="shared" si="74"/>
        <v>42085.608182870368</v>
      </c>
      <c r="K2047">
        <v>1424043347</v>
      </c>
      <c r="L2047" s="11">
        <f t="shared" si="75"/>
        <v>42050.64984953704</v>
      </c>
      <c r="M2047" t="b">
        <v>1</v>
      </c>
      <c r="N2047">
        <v>119</v>
      </c>
      <c r="O2047" t="b">
        <v>1</v>
      </c>
      <c r="P2047" t="s">
        <v>8271</v>
      </c>
      <c r="Q2047" s="6">
        <f>E2047/D2047</f>
        <v>1.0011000000000001</v>
      </c>
      <c r="R2047" s="7">
        <f>IFERROR(E2047/N2047,"N/A")</f>
        <v>168.25210084033614</v>
      </c>
      <c r="S2047" t="str">
        <f t="shared" si="76"/>
        <v>theater</v>
      </c>
      <c r="T2047" t="str">
        <f t="shared" si="77"/>
        <v>plays</v>
      </c>
      <c r="Y2047">
        <f t="shared" si="78"/>
        <v>8</v>
      </c>
      <c r="Z2047">
        <f t="shared" si="79"/>
        <v>13</v>
      </c>
    </row>
    <row r="2048" spans="1:26" ht="43.2" x14ac:dyDescent="0.3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 s="11">
        <f t="shared" si="74"/>
        <v>42211.430081018516</v>
      </c>
      <c r="K2048">
        <v>1434478759</v>
      </c>
      <c r="L2048" s="11">
        <f t="shared" si="75"/>
        <v>42171.430081018516</v>
      </c>
      <c r="M2048" t="b">
        <v>1</v>
      </c>
      <c r="N2048">
        <v>47</v>
      </c>
      <c r="O2048" t="b">
        <v>1</v>
      </c>
      <c r="P2048" t="s">
        <v>8271</v>
      </c>
      <c r="Q2048" s="6">
        <f>E2048/D2048</f>
        <v>1.0011666666666668</v>
      </c>
      <c r="R2048" s="7">
        <f>IFERROR(E2048/N2048,"N/A")</f>
        <v>127.80851063829788</v>
      </c>
      <c r="S2048" t="str">
        <f t="shared" si="76"/>
        <v>theater</v>
      </c>
      <c r="T2048" t="str">
        <f t="shared" si="77"/>
        <v>plays</v>
      </c>
      <c r="Y2048">
        <f t="shared" si="78"/>
        <v>8</v>
      </c>
      <c r="Z2048">
        <f t="shared" si="79"/>
        <v>13</v>
      </c>
    </row>
    <row r="2049" spans="1:26" ht="72" x14ac:dyDescent="0.3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 s="11">
        <f t="shared" si="74"/>
        <v>42526.917442129627</v>
      </c>
      <c r="K2049">
        <v>1463032867</v>
      </c>
      <c r="L2049" s="11">
        <f t="shared" si="75"/>
        <v>42501.917442129627</v>
      </c>
      <c r="M2049" t="b">
        <v>0</v>
      </c>
      <c r="N2049">
        <v>38</v>
      </c>
      <c r="O2049" t="b">
        <v>1</v>
      </c>
      <c r="P2049" t="s">
        <v>8276</v>
      </c>
      <c r="Q2049" s="6">
        <f>E2049/D2049</f>
        <v>1.0012000000000001</v>
      </c>
      <c r="R2049" s="7">
        <f>IFERROR(E2049/N2049,"N/A")</f>
        <v>65.868421052631575</v>
      </c>
      <c r="S2049" t="str">
        <f t="shared" si="76"/>
        <v>music</v>
      </c>
      <c r="T2049" t="str">
        <f t="shared" si="77"/>
        <v>rock</v>
      </c>
      <c r="Y2049">
        <f t="shared" si="78"/>
        <v>6</v>
      </c>
      <c r="Z2049">
        <f t="shared" si="79"/>
        <v>10</v>
      </c>
    </row>
    <row r="2050" spans="1:26" ht="43.2" x14ac:dyDescent="0.3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 s="11">
        <f t="shared" si="74"/>
        <v>42251.458449074074</v>
      </c>
      <c r="K2050">
        <v>1438801210</v>
      </c>
      <c r="L2050" s="11">
        <f t="shared" si="75"/>
        <v>42221.458449074074</v>
      </c>
      <c r="M2050" t="b">
        <v>0</v>
      </c>
      <c r="N2050">
        <v>57</v>
      </c>
      <c r="O2050" t="b">
        <v>1</v>
      </c>
      <c r="P2050" t="s">
        <v>8297</v>
      </c>
      <c r="Q2050" s="6">
        <f>E2050/D2050</f>
        <v>1.0012000000000001</v>
      </c>
      <c r="R2050" s="7">
        <f>IFERROR(E2050/N2050,"N/A")</f>
        <v>43.912280701754383</v>
      </c>
      <c r="S2050" t="str">
        <f t="shared" si="76"/>
        <v>games</v>
      </c>
      <c r="T2050" t="str">
        <f t="shared" si="77"/>
        <v>tabletop games</v>
      </c>
      <c r="Y2050">
        <f t="shared" si="78"/>
        <v>6</v>
      </c>
      <c r="Z2050">
        <f t="shared" si="79"/>
        <v>20</v>
      </c>
    </row>
    <row r="2051" spans="1:26" ht="43.2" x14ac:dyDescent="0.3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 s="11">
        <f t="shared" ref="J2051:J2114" si="80">(((I2051/60)/60)/24)+DATE(1970,1,1)+(-8/24)</f>
        <v>41969.791666666664</v>
      </c>
      <c r="K2051">
        <v>1414599886</v>
      </c>
      <c r="L2051" s="11">
        <f t="shared" ref="L2051:L2114" si="81">(((K2051/60)/60)/24)+DATE(1970,1,1)+(-8/24)</f>
        <v>41941.350532407407</v>
      </c>
      <c r="M2051" t="b">
        <v>0</v>
      </c>
      <c r="N2051">
        <v>113</v>
      </c>
      <c r="O2051" t="b">
        <v>1</v>
      </c>
      <c r="P2051" t="s">
        <v>8271</v>
      </c>
      <c r="Q2051" s="6">
        <f>E2051/D2051</f>
        <v>1.00125</v>
      </c>
      <c r="R2051" s="7">
        <f>IFERROR(E2051/N2051,"N/A")</f>
        <v>70.884955752212392</v>
      </c>
      <c r="S2051" t="str">
        <f t="shared" ref="S2051:S2114" si="82">LEFT(P2051,SEARCH("/",P2051,1)-1)</f>
        <v>theater</v>
      </c>
      <c r="T2051" t="str">
        <f t="shared" ref="T2051:T2114" si="83">RIGHT(P2051,(LEN(P2051)-SEARCH("/",P2051)))</f>
        <v>plays</v>
      </c>
      <c r="Y2051">
        <f t="shared" ref="Y2051:Y2114" si="84">SEARCH("/",P2051)</f>
        <v>8</v>
      </c>
      <c r="Z2051">
        <f t="shared" ref="Z2051:Z2114" si="85">LEN(P2051)</f>
        <v>13</v>
      </c>
    </row>
    <row r="2052" spans="1:26" ht="57.6" x14ac:dyDescent="0.3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 s="11">
        <f t="shared" si="80"/>
        <v>42015.537152777775</v>
      </c>
      <c r="K2052">
        <v>1419281610</v>
      </c>
      <c r="L2052" s="11">
        <f t="shared" si="81"/>
        <v>41995.537152777775</v>
      </c>
      <c r="M2052" t="b">
        <v>0</v>
      </c>
      <c r="N2052">
        <v>33</v>
      </c>
      <c r="O2052" t="b">
        <v>1</v>
      </c>
      <c r="P2052" t="s">
        <v>8271</v>
      </c>
      <c r="Q2052" s="6">
        <f>E2052/D2052</f>
        <v>1.00125</v>
      </c>
      <c r="R2052" s="7">
        <f>IFERROR(E2052/N2052,"N/A")</f>
        <v>121.36363636363636</v>
      </c>
      <c r="S2052" t="str">
        <f t="shared" si="82"/>
        <v>theater</v>
      </c>
      <c r="T2052" t="str">
        <f t="shared" si="83"/>
        <v>plays</v>
      </c>
      <c r="Y2052">
        <f t="shared" si="84"/>
        <v>8</v>
      </c>
      <c r="Z2052">
        <f t="shared" si="85"/>
        <v>13</v>
      </c>
    </row>
    <row r="2053" spans="1:26" ht="43.2" x14ac:dyDescent="0.3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 s="11">
        <f t="shared" si="80"/>
        <v>42261.541666666664</v>
      </c>
      <c r="K2053">
        <v>1439530776</v>
      </c>
      <c r="L2053" s="11">
        <f t="shared" si="81"/>
        <v>42229.902500000004</v>
      </c>
      <c r="M2053" t="b">
        <v>0</v>
      </c>
      <c r="N2053">
        <v>33</v>
      </c>
      <c r="O2053" t="b">
        <v>1</v>
      </c>
      <c r="P2053" t="s">
        <v>8265</v>
      </c>
      <c r="Q2053" s="6">
        <f>E2053/D2053</f>
        <v>1.0012570000000001</v>
      </c>
      <c r="R2053" s="7">
        <f>IFERROR(E2053/N2053,"N/A")</f>
        <v>606.82242424242418</v>
      </c>
      <c r="S2053" t="str">
        <f t="shared" si="82"/>
        <v>film &amp; video</v>
      </c>
      <c r="T2053" t="str">
        <f t="shared" si="83"/>
        <v>television</v>
      </c>
      <c r="Y2053">
        <f t="shared" si="84"/>
        <v>13</v>
      </c>
      <c r="Z2053">
        <f t="shared" si="85"/>
        <v>23</v>
      </c>
    </row>
    <row r="2054" spans="1:26" ht="43.2" x14ac:dyDescent="0.3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 s="11">
        <f t="shared" si="80"/>
        <v>40816.791666666664</v>
      </c>
      <c r="K2054">
        <v>1314989557</v>
      </c>
      <c r="L2054" s="11">
        <f t="shared" si="81"/>
        <v>40788.453206018516</v>
      </c>
      <c r="M2054" t="b">
        <v>0</v>
      </c>
      <c r="N2054">
        <v>28</v>
      </c>
      <c r="O2054" t="b">
        <v>1</v>
      </c>
      <c r="P2054" t="s">
        <v>8276</v>
      </c>
      <c r="Q2054" s="6">
        <f>E2054/D2054</f>
        <v>1.00149</v>
      </c>
      <c r="R2054" s="7">
        <f>IFERROR(E2054/N2054,"N/A")</f>
        <v>35.767499999999998</v>
      </c>
      <c r="S2054" t="str">
        <f t="shared" si="82"/>
        <v>music</v>
      </c>
      <c r="T2054" t="str">
        <f t="shared" si="83"/>
        <v>rock</v>
      </c>
      <c r="Y2054">
        <f t="shared" si="84"/>
        <v>6</v>
      </c>
      <c r="Z2054">
        <f t="shared" si="85"/>
        <v>10</v>
      </c>
    </row>
    <row r="2055" spans="1:26" ht="43.2" x14ac:dyDescent="0.3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 s="11">
        <f t="shared" si="80"/>
        <v>41882.324976851851</v>
      </c>
      <c r="K2055">
        <v>1406908078</v>
      </c>
      <c r="L2055" s="11">
        <f t="shared" si="81"/>
        <v>41852.324976851851</v>
      </c>
      <c r="M2055" t="b">
        <v>0</v>
      </c>
      <c r="N2055">
        <v>43</v>
      </c>
      <c r="O2055" t="b">
        <v>1</v>
      </c>
      <c r="P2055" t="s">
        <v>8271</v>
      </c>
      <c r="Q2055" s="6">
        <f>E2055/D2055</f>
        <v>1.0015624999999999</v>
      </c>
      <c r="R2055" s="7">
        <f>IFERROR(E2055/N2055,"N/A")</f>
        <v>74.534883720930239</v>
      </c>
      <c r="S2055" t="str">
        <f t="shared" si="82"/>
        <v>theater</v>
      </c>
      <c r="T2055" t="str">
        <f t="shared" si="83"/>
        <v>plays</v>
      </c>
      <c r="Y2055">
        <f t="shared" si="84"/>
        <v>8</v>
      </c>
      <c r="Z2055">
        <f t="shared" si="85"/>
        <v>13</v>
      </c>
    </row>
    <row r="2056" spans="1:26" ht="57.6" x14ac:dyDescent="0.3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 s="11">
        <f t="shared" si="80"/>
        <v>41768.583333333328</v>
      </c>
      <c r="K2056">
        <v>1396906530</v>
      </c>
      <c r="L2056" s="11">
        <f t="shared" si="81"/>
        <v>41736.566319444442</v>
      </c>
      <c r="M2056" t="b">
        <v>0</v>
      </c>
      <c r="N2056">
        <v>48</v>
      </c>
      <c r="O2056" t="b">
        <v>1</v>
      </c>
      <c r="P2056" t="s">
        <v>8276</v>
      </c>
      <c r="Q2056" s="6">
        <f>E2056/D2056</f>
        <v>1.0016</v>
      </c>
      <c r="R2056" s="7">
        <f>IFERROR(E2056/N2056,"N/A")</f>
        <v>417.33333333333331</v>
      </c>
      <c r="S2056" t="str">
        <f t="shared" si="82"/>
        <v>music</v>
      </c>
      <c r="T2056" t="str">
        <f t="shared" si="83"/>
        <v>rock</v>
      </c>
      <c r="Y2056">
        <f t="shared" si="84"/>
        <v>6</v>
      </c>
      <c r="Z2056">
        <f t="shared" si="85"/>
        <v>10</v>
      </c>
    </row>
    <row r="2057" spans="1:26" ht="43.2" x14ac:dyDescent="0.3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 s="11">
        <f t="shared" si="80"/>
        <v>42226.617951388886</v>
      </c>
      <c r="K2057">
        <v>1437950991</v>
      </c>
      <c r="L2057" s="11">
        <f t="shared" si="81"/>
        <v>42211.617951388886</v>
      </c>
      <c r="M2057" t="b">
        <v>0</v>
      </c>
      <c r="N2057">
        <v>13</v>
      </c>
      <c r="O2057" t="b">
        <v>1</v>
      </c>
      <c r="P2057" t="s">
        <v>8269</v>
      </c>
      <c r="Q2057" s="6">
        <f>E2057/D2057</f>
        <v>1.0016666666666667</v>
      </c>
      <c r="R2057" s="7">
        <f>IFERROR(E2057/N2057,"N/A")</f>
        <v>46.230769230769234</v>
      </c>
      <c r="S2057" t="str">
        <f t="shared" si="82"/>
        <v>film &amp; video</v>
      </c>
      <c r="T2057" t="str">
        <f t="shared" si="83"/>
        <v>documentary</v>
      </c>
      <c r="Y2057">
        <f t="shared" si="84"/>
        <v>13</v>
      </c>
      <c r="Z2057">
        <f t="shared" si="85"/>
        <v>24</v>
      </c>
    </row>
    <row r="2058" spans="1:26" ht="43.2" x14ac:dyDescent="0.3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 s="11">
        <f t="shared" si="80"/>
        <v>40830.625</v>
      </c>
      <c r="K2058">
        <v>1314947317</v>
      </c>
      <c r="L2058" s="11">
        <f t="shared" si="81"/>
        <v>40787.964317129627</v>
      </c>
      <c r="M2058" t="b">
        <v>0</v>
      </c>
      <c r="N2058">
        <v>32</v>
      </c>
      <c r="O2058" t="b">
        <v>1</v>
      </c>
      <c r="P2058" t="s">
        <v>8276</v>
      </c>
      <c r="Q2058" s="6">
        <f>E2058/D2058</f>
        <v>1.0016666666666667</v>
      </c>
      <c r="R2058" s="7">
        <f>IFERROR(E2058/N2058,"N/A")</f>
        <v>46.953125</v>
      </c>
      <c r="S2058" t="str">
        <f t="shared" si="82"/>
        <v>music</v>
      </c>
      <c r="T2058" t="str">
        <f t="shared" si="83"/>
        <v>rock</v>
      </c>
      <c r="Y2058">
        <f t="shared" si="84"/>
        <v>6</v>
      </c>
      <c r="Z2058">
        <f t="shared" si="85"/>
        <v>10</v>
      </c>
    </row>
    <row r="2059" spans="1:26" ht="43.2" x14ac:dyDescent="0.3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 s="11">
        <f t="shared" si="80"/>
        <v>42260.424907407411</v>
      </c>
      <c r="K2059">
        <v>1436983912</v>
      </c>
      <c r="L2059" s="11">
        <f t="shared" si="81"/>
        <v>42200.424907407411</v>
      </c>
      <c r="M2059" t="b">
        <v>0</v>
      </c>
      <c r="N2059">
        <v>25</v>
      </c>
      <c r="O2059" t="b">
        <v>1</v>
      </c>
      <c r="P2059" t="s">
        <v>8265</v>
      </c>
      <c r="Q2059" s="6">
        <f>E2059/D2059</f>
        <v>1.002</v>
      </c>
      <c r="R2059" s="7">
        <f>IFERROR(E2059/N2059,"N/A")</f>
        <v>80.16</v>
      </c>
      <c r="S2059" t="str">
        <f t="shared" si="82"/>
        <v>film &amp; video</v>
      </c>
      <c r="T2059" t="str">
        <f t="shared" si="83"/>
        <v>television</v>
      </c>
      <c r="Y2059">
        <f t="shared" si="84"/>
        <v>13</v>
      </c>
      <c r="Z2059">
        <f t="shared" si="85"/>
        <v>23</v>
      </c>
    </row>
    <row r="2060" spans="1:26" ht="43.2" x14ac:dyDescent="0.3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 s="11">
        <f t="shared" si="80"/>
        <v>42506.101446759254</v>
      </c>
      <c r="K2060">
        <v>1461320765</v>
      </c>
      <c r="L2060" s="11">
        <f t="shared" si="81"/>
        <v>42482.101446759254</v>
      </c>
      <c r="M2060" t="b">
        <v>0</v>
      </c>
      <c r="N2060">
        <v>17</v>
      </c>
      <c r="O2060" t="b">
        <v>1</v>
      </c>
      <c r="P2060" t="s">
        <v>8271</v>
      </c>
      <c r="Q2060" s="6">
        <f>E2060/D2060</f>
        <v>1.002</v>
      </c>
      <c r="R2060" s="7">
        <f>IFERROR(E2060/N2060,"N/A")</f>
        <v>117.88235294117646</v>
      </c>
      <c r="S2060" t="str">
        <f t="shared" si="82"/>
        <v>theater</v>
      </c>
      <c r="T2060" t="str">
        <f t="shared" si="83"/>
        <v>plays</v>
      </c>
      <c r="Y2060">
        <f t="shared" si="84"/>
        <v>8</v>
      </c>
      <c r="Z2060">
        <f t="shared" si="85"/>
        <v>13</v>
      </c>
    </row>
    <row r="2061" spans="1:26" ht="43.2" x14ac:dyDescent="0.3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 s="11">
        <f t="shared" si="80"/>
        <v>42613.532071759262</v>
      </c>
      <c r="K2061">
        <v>1470948371</v>
      </c>
      <c r="L2061" s="11">
        <f t="shared" si="81"/>
        <v>42593.532071759262</v>
      </c>
      <c r="M2061" t="b">
        <v>0</v>
      </c>
      <c r="N2061">
        <v>8</v>
      </c>
      <c r="O2061" t="b">
        <v>1</v>
      </c>
      <c r="P2061" t="s">
        <v>8271</v>
      </c>
      <c r="Q2061" s="6">
        <f>E2061/D2061</f>
        <v>1.002</v>
      </c>
      <c r="R2061" s="7">
        <f>IFERROR(E2061/N2061,"N/A")</f>
        <v>62.625</v>
      </c>
      <c r="S2061" t="str">
        <f t="shared" si="82"/>
        <v>theater</v>
      </c>
      <c r="T2061" t="str">
        <f t="shared" si="83"/>
        <v>plays</v>
      </c>
      <c r="Y2061">
        <f t="shared" si="84"/>
        <v>8</v>
      </c>
      <c r="Z2061">
        <f t="shared" si="85"/>
        <v>13</v>
      </c>
    </row>
    <row r="2062" spans="1:26" ht="43.2" x14ac:dyDescent="0.3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 s="11">
        <f t="shared" si="80"/>
        <v>41805.895833333328</v>
      </c>
      <c r="K2062">
        <v>1398971211</v>
      </c>
      <c r="L2062" s="11">
        <f t="shared" si="81"/>
        <v>41760.463090277779</v>
      </c>
      <c r="M2062" t="b">
        <v>0</v>
      </c>
      <c r="N2062">
        <v>70</v>
      </c>
      <c r="O2062" t="b">
        <v>1</v>
      </c>
      <c r="P2062" t="s">
        <v>8265</v>
      </c>
      <c r="Q2062" s="6">
        <f>E2062/D2062</f>
        <v>1.0024166666666667</v>
      </c>
      <c r="R2062" s="7">
        <f>IFERROR(E2062/N2062,"N/A")</f>
        <v>171.84285714285716</v>
      </c>
      <c r="S2062" t="str">
        <f t="shared" si="82"/>
        <v>film &amp; video</v>
      </c>
      <c r="T2062" t="str">
        <f t="shared" si="83"/>
        <v>television</v>
      </c>
      <c r="Y2062">
        <f t="shared" si="84"/>
        <v>13</v>
      </c>
      <c r="Z2062">
        <f t="shared" si="85"/>
        <v>23</v>
      </c>
    </row>
    <row r="2063" spans="1:26" ht="43.2" x14ac:dyDescent="0.3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 s="11">
        <f t="shared" si="80"/>
        <v>42238.513136574074</v>
      </c>
      <c r="K2063">
        <v>1437682735</v>
      </c>
      <c r="L2063" s="11">
        <f t="shared" si="81"/>
        <v>42208.513136574074</v>
      </c>
      <c r="M2063" t="b">
        <v>0</v>
      </c>
      <c r="N2063">
        <v>69</v>
      </c>
      <c r="O2063" t="b">
        <v>1</v>
      </c>
      <c r="P2063" t="s">
        <v>8271</v>
      </c>
      <c r="Q2063" s="6">
        <f>E2063/D2063</f>
        <v>1.0024444444444445</v>
      </c>
      <c r="R2063" s="7">
        <f>IFERROR(E2063/N2063,"N/A")</f>
        <v>65.376811594202906</v>
      </c>
      <c r="S2063" t="str">
        <f t="shared" si="82"/>
        <v>theater</v>
      </c>
      <c r="T2063" t="str">
        <f t="shared" si="83"/>
        <v>plays</v>
      </c>
      <c r="Y2063">
        <f t="shared" si="84"/>
        <v>8</v>
      </c>
      <c r="Z2063">
        <f t="shared" si="85"/>
        <v>13</v>
      </c>
    </row>
    <row r="2064" spans="1:26" ht="43.2" x14ac:dyDescent="0.3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 s="11">
        <f t="shared" si="80"/>
        <v>41816.884895833333</v>
      </c>
      <c r="K2064">
        <v>1401254055</v>
      </c>
      <c r="L2064" s="11">
        <f t="shared" si="81"/>
        <v>41786.884895833333</v>
      </c>
      <c r="M2064" t="b">
        <v>0</v>
      </c>
      <c r="N2064">
        <v>25</v>
      </c>
      <c r="O2064" t="b">
        <v>1</v>
      </c>
      <c r="P2064" t="s">
        <v>8271</v>
      </c>
      <c r="Q2064" s="6">
        <f>E2064/D2064</f>
        <v>1.0024500000000001</v>
      </c>
      <c r="R2064" s="7">
        <f>IFERROR(E2064/N2064,"N/A")</f>
        <v>200.49</v>
      </c>
      <c r="S2064" t="str">
        <f t="shared" si="82"/>
        <v>theater</v>
      </c>
      <c r="T2064" t="str">
        <f t="shared" si="83"/>
        <v>plays</v>
      </c>
      <c r="Y2064">
        <f t="shared" si="84"/>
        <v>8</v>
      </c>
      <c r="Z2064">
        <f t="shared" si="85"/>
        <v>13</v>
      </c>
    </row>
    <row r="2065" spans="1:26" ht="57.6" x14ac:dyDescent="0.3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 s="11">
        <f t="shared" si="80"/>
        <v>42502.832638888889</v>
      </c>
      <c r="K2065">
        <v>1459523017</v>
      </c>
      <c r="L2065" s="11">
        <f t="shared" si="81"/>
        <v>42461.294178240736</v>
      </c>
      <c r="M2065" t="b">
        <v>0</v>
      </c>
      <c r="N2065">
        <v>89</v>
      </c>
      <c r="O2065" t="b">
        <v>1</v>
      </c>
      <c r="P2065" t="s">
        <v>8265</v>
      </c>
      <c r="Q2065" s="6">
        <f>E2065/D2065</f>
        <v>1.0024604569420035</v>
      </c>
      <c r="R2065" s="7">
        <f>IFERROR(E2065/N2065,"N/A")</f>
        <v>320.44943820224717</v>
      </c>
      <c r="S2065" t="str">
        <f t="shared" si="82"/>
        <v>film &amp; video</v>
      </c>
      <c r="T2065" t="str">
        <f t="shared" si="83"/>
        <v>television</v>
      </c>
      <c r="Y2065">
        <f t="shared" si="84"/>
        <v>13</v>
      </c>
      <c r="Z2065">
        <f t="shared" si="85"/>
        <v>23</v>
      </c>
    </row>
    <row r="2066" spans="1:26" ht="43.2" x14ac:dyDescent="0.3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 s="11">
        <f t="shared" si="80"/>
        <v>41371.856249999997</v>
      </c>
      <c r="K2066">
        <v>1364426260</v>
      </c>
      <c r="L2066" s="11">
        <f t="shared" si="81"/>
        <v>41360.63726851852</v>
      </c>
      <c r="M2066" t="b">
        <v>0</v>
      </c>
      <c r="N2066">
        <v>52</v>
      </c>
      <c r="O2066" t="b">
        <v>1</v>
      </c>
      <c r="P2066" t="s">
        <v>8269</v>
      </c>
      <c r="Q2066" s="6">
        <f>E2066/D2066</f>
        <v>1.0024761904761905</v>
      </c>
      <c r="R2066" s="7">
        <f>IFERROR(E2066/N2066,"N/A")</f>
        <v>202.42307692307693</v>
      </c>
      <c r="S2066" t="str">
        <f t="shared" si="82"/>
        <v>film &amp; video</v>
      </c>
      <c r="T2066" t="str">
        <f t="shared" si="83"/>
        <v>documentary</v>
      </c>
      <c r="Y2066">
        <f t="shared" si="84"/>
        <v>13</v>
      </c>
      <c r="Z2066">
        <f t="shared" si="85"/>
        <v>24</v>
      </c>
    </row>
    <row r="2067" spans="1:26" ht="43.2" x14ac:dyDescent="0.3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 s="11">
        <f t="shared" si="80"/>
        <v>41861.513495370367</v>
      </c>
      <c r="K2067">
        <v>1405109966</v>
      </c>
      <c r="L2067" s="11">
        <f t="shared" si="81"/>
        <v>41831.513495370367</v>
      </c>
      <c r="M2067" t="b">
        <v>0</v>
      </c>
      <c r="N2067">
        <v>44</v>
      </c>
      <c r="O2067" t="b">
        <v>1</v>
      </c>
      <c r="P2067" t="s">
        <v>8274</v>
      </c>
      <c r="Q2067" s="6">
        <f>E2067/D2067</f>
        <v>1.0024999999999999</v>
      </c>
      <c r="R2067" s="7">
        <f>IFERROR(E2067/N2067,"N/A")</f>
        <v>45.56818181818182</v>
      </c>
      <c r="S2067" t="str">
        <f t="shared" si="82"/>
        <v>publishing</v>
      </c>
      <c r="T2067" t="str">
        <f t="shared" si="83"/>
        <v>nonfiction</v>
      </c>
      <c r="Y2067">
        <f t="shared" si="84"/>
        <v>11</v>
      </c>
      <c r="Z2067">
        <f t="shared" si="85"/>
        <v>21</v>
      </c>
    </row>
    <row r="2068" spans="1:26" ht="43.2" x14ac:dyDescent="0.3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 s="11">
        <f t="shared" si="80"/>
        <v>42037.568888888891</v>
      </c>
      <c r="K2068">
        <v>1417729152</v>
      </c>
      <c r="L2068" s="11">
        <f t="shared" si="81"/>
        <v>41977.568888888891</v>
      </c>
      <c r="M2068" t="b">
        <v>0</v>
      </c>
      <c r="N2068">
        <v>59</v>
      </c>
      <c r="O2068" t="b">
        <v>1</v>
      </c>
      <c r="P2068" t="s">
        <v>8300</v>
      </c>
      <c r="Q2068" s="6">
        <f>E2068/D2068</f>
        <v>1.0024999999999999</v>
      </c>
      <c r="R2068" s="7">
        <f>IFERROR(E2068/N2068,"N/A")</f>
        <v>169.91525423728814</v>
      </c>
      <c r="S2068" t="str">
        <f t="shared" si="82"/>
        <v>music</v>
      </c>
      <c r="T2068" t="str">
        <f t="shared" si="83"/>
        <v>classical music</v>
      </c>
      <c r="Y2068">
        <f t="shared" si="84"/>
        <v>6</v>
      </c>
      <c r="Z2068">
        <f t="shared" si="85"/>
        <v>21</v>
      </c>
    </row>
    <row r="2069" spans="1:26" ht="43.2" x14ac:dyDescent="0.3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 s="11">
        <f t="shared" si="80"/>
        <v>42203.333333333336</v>
      </c>
      <c r="K2069">
        <v>1435177840</v>
      </c>
      <c r="L2069" s="11">
        <f t="shared" si="81"/>
        <v>42179.521296296291</v>
      </c>
      <c r="M2069" t="b">
        <v>0</v>
      </c>
      <c r="N2069">
        <v>30</v>
      </c>
      <c r="O2069" t="b">
        <v>1</v>
      </c>
      <c r="P2069" t="s">
        <v>8271</v>
      </c>
      <c r="Q2069" s="6">
        <f>E2069/D2069</f>
        <v>1.0024999999999999</v>
      </c>
      <c r="R2069" s="7">
        <f>IFERROR(E2069/N2069,"N/A")</f>
        <v>66.833333333333329</v>
      </c>
      <c r="S2069" t="str">
        <f t="shared" si="82"/>
        <v>theater</v>
      </c>
      <c r="T2069" t="str">
        <f t="shared" si="83"/>
        <v>plays</v>
      </c>
      <c r="Y2069">
        <f t="shared" si="84"/>
        <v>8</v>
      </c>
      <c r="Z2069">
        <f t="shared" si="85"/>
        <v>13</v>
      </c>
    </row>
    <row r="2070" spans="1:26" ht="43.2" x14ac:dyDescent="0.3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 s="11">
        <f t="shared" si="80"/>
        <v>42102.833333333336</v>
      </c>
      <c r="K2070">
        <v>1426199843</v>
      </c>
      <c r="L2070" s="11">
        <f t="shared" si="81"/>
        <v>42075.609293981477</v>
      </c>
      <c r="M2070" t="b">
        <v>0</v>
      </c>
      <c r="N2070">
        <v>14</v>
      </c>
      <c r="O2070" t="b">
        <v>1</v>
      </c>
      <c r="P2070" t="s">
        <v>8305</v>
      </c>
      <c r="Q2070" s="6">
        <f>E2070/D2070</f>
        <v>1.0024999999999999</v>
      </c>
      <c r="R2070" s="7">
        <f>IFERROR(E2070/N2070,"N/A")</f>
        <v>143.21428571428572</v>
      </c>
      <c r="S2070" t="str">
        <f t="shared" si="82"/>
        <v>theater</v>
      </c>
      <c r="T2070" t="str">
        <f t="shared" si="83"/>
        <v>musical</v>
      </c>
      <c r="Y2070">
        <f t="shared" si="84"/>
        <v>8</v>
      </c>
      <c r="Z2070">
        <f t="shared" si="85"/>
        <v>15</v>
      </c>
    </row>
    <row r="2071" spans="1:26" ht="43.2" x14ac:dyDescent="0.3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 s="11">
        <f t="shared" si="80"/>
        <v>41806.791666666664</v>
      </c>
      <c r="K2071">
        <v>1400290255</v>
      </c>
      <c r="L2071" s="11">
        <f t="shared" si="81"/>
        <v>41775.729803240742</v>
      </c>
      <c r="M2071" t="b">
        <v>0</v>
      </c>
      <c r="N2071">
        <v>71</v>
      </c>
      <c r="O2071" t="b">
        <v>1</v>
      </c>
      <c r="P2071" t="s">
        <v>8271</v>
      </c>
      <c r="Q2071" s="6">
        <f>E2071/D2071</f>
        <v>1.0026315789473683</v>
      </c>
      <c r="R2071" s="7">
        <f>IFERROR(E2071/N2071,"N/A")</f>
        <v>134.1549295774648</v>
      </c>
      <c r="S2071" t="str">
        <f t="shared" si="82"/>
        <v>theater</v>
      </c>
      <c r="T2071" t="str">
        <f t="shared" si="83"/>
        <v>plays</v>
      </c>
      <c r="Y2071">
        <f t="shared" si="84"/>
        <v>8</v>
      </c>
      <c r="Z2071">
        <f t="shared" si="85"/>
        <v>13</v>
      </c>
    </row>
    <row r="2072" spans="1:26" ht="43.2" x14ac:dyDescent="0.3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 s="11">
        <f t="shared" si="80"/>
        <v>42541.624999999993</v>
      </c>
      <c r="K2072">
        <v>1463337315</v>
      </c>
      <c r="L2072" s="11">
        <f t="shared" si="81"/>
        <v>42505.441145833327</v>
      </c>
      <c r="M2072" t="b">
        <v>0</v>
      </c>
      <c r="N2072">
        <v>207</v>
      </c>
      <c r="O2072" t="b">
        <v>1</v>
      </c>
      <c r="P2072" t="s">
        <v>8271</v>
      </c>
      <c r="Q2072" s="6">
        <f>E2072/D2072</f>
        <v>1.0026489999999999</v>
      </c>
      <c r="R2072" s="7">
        <f>IFERROR(E2072/N2072,"N/A")</f>
        <v>48.437149758454105</v>
      </c>
      <c r="S2072" t="str">
        <f t="shared" si="82"/>
        <v>theater</v>
      </c>
      <c r="T2072" t="str">
        <f t="shared" si="83"/>
        <v>plays</v>
      </c>
      <c r="Y2072">
        <f t="shared" si="84"/>
        <v>8</v>
      </c>
      <c r="Z2072">
        <f t="shared" si="85"/>
        <v>13</v>
      </c>
    </row>
    <row r="2073" spans="1:26" ht="43.2" x14ac:dyDescent="0.3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 s="11">
        <f t="shared" si="80"/>
        <v>42079.358240740738</v>
      </c>
      <c r="K2073">
        <v>1423935352</v>
      </c>
      <c r="L2073" s="11">
        <f t="shared" si="81"/>
        <v>42049.399907407402</v>
      </c>
      <c r="M2073" t="b">
        <v>0</v>
      </c>
      <c r="N2073">
        <v>92</v>
      </c>
      <c r="O2073" t="b">
        <v>1</v>
      </c>
      <c r="P2073" t="s">
        <v>8276</v>
      </c>
      <c r="Q2073" s="6">
        <f>E2073/D2073</f>
        <v>1.0026666666666666</v>
      </c>
      <c r="R2073" s="7">
        <f>IFERROR(E2073/N2073,"N/A")</f>
        <v>81.739130434782609</v>
      </c>
      <c r="S2073" t="str">
        <f t="shared" si="82"/>
        <v>music</v>
      </c>
      <c r="T2073" t="str">
        <f t="shared" si="83"/>
        <v>rock</v>
      </c>
      <c r="Y2073">
        <f t="shared" si="84"/>
        <v>6</v>
      </c>
      <c r="Z2073">
        <f t="shared" si="85"/>
        <v>10</v>
      </c>
    </row>
    <row r="2074" spans="1:26" ht="43.2" x14ac:dyDescent="0.3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 s="11">
        <f t="shared" si="80"/>
        <v>42058.163229166668</v>
      </c>
      <c r="K2074">
        <v>1422100503</v>
      </c>
      <c r="L2074" s="11">
        <f t="shared" si="81"/>
        <v>42028.163229166668</v>
      </c>
      <c r="M2074" t="b">
        <v>0</v>
      </c>
      <c r="N2074">
        <v>108</v>
      </c>
      <c r="O2074" t="b">
        <v>1</v>
      </c>
      <c r="P2074" t="s">
        <v>8271</v>
      </c>
      <c r="Q2074" s="6">
        <f>E2074/D2074</f>
        <v>1.0026999999999999</v>
      </c>
      <c r="R2074" s="7">
        <f>IFERROR(E2074/N2074,"N/A")</f>
        <v>92.842592592592595</v>
      </c>
      <c r="S2074" t="str">
        <f t="shared" si="82"/>
        <v>theater</v>
      </c>
      <c r="T2074" t="str">
        <f t="shared" si="83"/>
        <v>plays</v>
      </c>
      <c r="Y2074">
        <f t="shared" si="84"/>
        <v>8</v>
      </c>
      <c r="Z2074">
        <f t="shared" si="85"/>
        <v>13</v>
      </c>
    </row>
    <row r="2075" spans="1:26" ht="43.2" x14ac:dyDescent="0.3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 s="11">
        <f t="shared" si="80"/>
        <v>42043.854166666664</v>
      </c>
      <c r="K2075">
        <v>1421183271</v>
      </c>
      <c r="L2075" s="11">
        <f t="shared" si="81"/>
        <v>42017.547118055554</v>
      </c>
      <c r="M2075" t="b">
        <v>1</v>
      </c>
      <c r="N2075">
        <v>12</v>
      </c>
      <c r="O2075" t="b">
        <v>1</v>
      </c>
      <c r="P2075" t="s">
        <v>8271</v>
      </c>
      <c r="Q2075" s="6">
        <f>E2075/D2075</f>
        <v>1.0027777777777778</v>
      </c>
      <c r="R2075" s="7">
        <f>IFERROR(E2075/N2075,"N/A")</f>
        <v>150.41666666666666</v>
      </c>
      <c r="S2075" t="str">
        <f t="shared" si="82"/>
        <v>theater</v>
      </c>
      <c r="T2075" t="str">
        <f t="shared" si="83"/>
        <v>plays</v>
      </c>
      <c r="Y2075">
        <f t="shared" si="84"/>
        <v>8</v>
      </c>
      <c r="Z2075">
        <f t="shared" si="85"/>
        <v>13</v>
      </c>
    </row>
    <row r="2076" spans="1:26" ht="43.2" x14ac:dyDescent="0.3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 s="11">
        <f t="shared" si="80"/>
        <v>42195.832638888889</v>
      </c>
      <c r="K2076">
        <v>1434113406</v>
      </c>
      <c r="L2076" s="11">
        <f t="shared" si="81"/>
        <v>42167.201458333329</v>
      </c>
      <c r="M2076" t="b">
        <v>0</v>
      </c>
      <c r="N2076">
        <v>10</v>
      </c>
      <c r="O2076" t="b">
        <v>1</v>
      </c>
      <c r="P2076" t="s">
        <v>8305</v>
      </c>
      <c r="Q2076" s="6">
        <f>E2076/D2076</f>
        <v>1.0028571428571429</v>
      </c>
      <c r="R2076" s="7">
        <f>IFERROR(E2076/N2076,"N/A")</f>
        <v>35.1</v>
      </c>
      <c r="S2076" t="str">
        <f t="shared" si="82"/>
        <v>theater</v>
      </c>
      <c r="T2076" t="str">
        <f t="shared" si="83"/>
        <v>musical</v>
      </c>
      <c r="Y2076">
        <f t="shared" si="84"/>
        <v>8</v>
      </c>
      <c r="Z2076">
        <f t="shared" si="85"/>
        <v>15</v>
      </c>
    </row>
    <row r="2077" spans="1:26" ht="43.2" x14ac:dyDescent="0.3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 s="11">
        <f t="shared" si="80"/>
        <v>42489.832638888889</v>
      </c>
      <c r="K2077">
        <v>1459949080</v>
      </c>
      <c r="L2077" s="11">
        <f t="shared" si="81"/>
        <v>42466.225462962961</v>
      </c>
      <c r="M2077" t="b">
        <v>0</v>
      </c>
      <c r="N2077">
        <v>79</v>
      </c>
      <c r="O2077" t="b">
        <v>1</v>
      </c>
      <c r="P2077" t="s">
        <v>8271</v>
      </c>
      <c r="Q2077" s="6">
        <f>E2077/D2077</f>
        <v>1.002909090909091</v>
      </c>
      <c r="R2077" s="7">
        <f>IFERROR(E2077/N2077,"N/A")</f>
        <v>69.822784810126578</v>
      </c>
      <c r="S2077" t="str">
        <f t="shared" si="82"/>
        <v>theater</v>
      </c>
      <c r="T2077" t="str">
        <f t="shared" si="83"/>
        <v>plays</v>
      </c>
      <c r="Y2077">
        <f t="shared" si="84"/>
        <v>8</v>
      </c>
      <c r="Z2077">
        <f t="shared" si="85"/>
        <v>13</v>
      </c>
    </row>
    <row r="2078" spans="1:26" x14ac:dyDescent="0.3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 s="11">
        <f t="shared" si="80"/>
        <v>42420.50540509259</v>
      </c>
      <c r="K2078">
        <v>1453406867</v>
      </c>
      <c r="L2078" s="11">
        <f t="shared" si="81"/>
        <v>42390.50540509259</v>
      </c>
      <c r="M2078" t="b">
        <v>0</v>
      </c>
      <c r="N2078">
        <v>22</v>
      </c>
      <c r="O2078" t="b">
        <v>1</v>
      </c>
      <c r="P2078" t="s">
        <v>8303</v>
      </c>
      <c r="Q2078" s="6">
        <f>E2078/D2078</f>
        <v>1.0029999999999999</v>
      </c>
      <c r="R2078" s="7">
        <f>IFERROR(E2078/N2078,"N/A")</f>
        <v>45.590909090909093</v>
      </c>
      <c r="S2078" t="str">
        <f t="shared" si="82"/>
        <v>theater</v>
      </c>
      <c r="T2078" t="str">
        <f t="shared" si="83"/>
        <v>spaces</v>
      </c>
      <c r="Y2078">
        <f t="shared" si="84"/>
        <v>8</v>
      </c>
      <c r="Z2078">
        <f t="shared" si="85"/>
        <v>14</v>
      </c>
    </row>
    <row r="2079" spans="1:26" ht="43.2" x14ac:dyDescent="0.3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 s="11">
        <f t="shared" si="80"/>
        <v>41836.159444444442</v>
      </c>
      <c r="K2079">
        <v>1401623376</v>
      </c>
      <c r="L2079" s="11">
        <f t="shared" si="81"/>
        <v>41791.159444444442</v>
      </c>
      <c r="M2079" t="b">
        <v>0</v>
      </c>
      <c r="N2079">
        <v>91</v>
      </c>
      <c r="O2079" t="b">
        <v>1</v>
      </c>
      <c r="P2079" t="s">
        <v>8271</v>
      </c>
      <c r="Q2079" s="6">
        <f>E2079/D2079</f>
        <v>1.0031000000000001</v>
      </c>
      <c r="R2079" s="7">
        <f>IFERROR(E2079/N2079,"N/A")</f>
        <v>110.23076923076923</v>
      </c>
      <c r="S2079" t="str">
        <f t="shared" si="82"/>
        <v>theater</v>
      </c>
      <c r="T2079" t="str">
        <f t="shared" si="83"/>
        <v>plays</v>
      </c>
      <c r="Y2079">
        <f t="shared" si="84"/>
        <v>8</v>
      </c>
      <c r="Z2079">
        <f t="shared" si="85"/>
        <v>13</v>
      </c>
    </row>
    <row r="2080" spans="1:26" ht="43.2" x14ac:dyDescent="0.3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 s="11">
        <f t="shared" si="80"/>
        <v>40728.688263888886</v>
      </c>
      <c r="K2080">
        <v>1306197066</v>
      </c>
      <c r="L2080" s="11">
        <f t="shared" si="81"/>
        <v>40686.688263888886</v>
      </c>
      <c r="M2080" t="b">
        <v>0</v>
      </c>
      <c r="N2080">
        <v>75</v>
      </c>
      <c r="O2080" t="b">
        <v>1</v>
      </c>
      <c r="P2080" t="s">
        <v>8279</v>
      </c>
      <c r="Q2080" s="6">
        <f>E2080/D2080</f>
        <v>1.003125</v>
      </c>
      <c r="R2080" s="7">
        <f>IFERROR(E2080/N2080,"N/A")</f>
        <v>42.8</v>
      </c>
      <c r="S2080" t="str">
        <f t="shared" si="82"/>
        <v>music</v>
      </c>
      <c r="T2080" t="str">
        <f t="shared" si="83"/>
        <v>indie rock</v>
      </c>
      <c r="Y2080">
        <f t="shared" si="84"/>
        <v>6</v>
      </c>
      <c r="Z2080">
        <f t="shared" si="85"/>
        <v>16</v>
      </c>
    </row>
    <row r="2081" spans="1:26" ht="43.2" x14ac:dyDescent="0.3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 s="11">
        <f t="shared" si="80"/>
        <v>41854.625</v>
      </c>
      <c r="K2081">
        <v>1404749446</v>
      </c>
      <c r="L2081" s="11">
        <f t="shared" si="81"/>
        <v>41827.340810185182</v>
      </c>
      <c r="M2081" t="b">
        <v>0</v>
      </c>
      <c r="N2081">
        <v>63</v>
      </c>
      <c r="O2081" t="b">
        <v>1</v>
      </c>
      <c r="P2081" t="s">
        <v>8271</v>
      </c>
      <c r="Q2081" s="6">
        <f>E2081/D2081</f>
        <v>1.0032000000000001</v>
      </c>
      <c r="R2081" s="7">
        <f>IFERROR(E2081/N2081,"N/A")</f>
        <v>79.61904761904762</v>
      </c>
      <c r="S2081" t="str">
        <f t="shared" si="82"/>
        <v>theater</v>
      </c>
      <c r="T2081" t="str">
        <f t="shared" si="83"/>
        <v>plays</v>
      </c>
      <c r="Y2081">
        <f t="shared" si="84"/>
        <v>8</v>
      </c>
      <c r="Z2081">
        <f t="shared" si="85"/>
        <v>13</v>
      </c>
    </row>
    <row r="2082" spans="1:26" ht="43.2" x14ac:dyDescent="0.3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 s="11">
        <f t="shared" si="80"/>
        <v>41088.511238425926</v>
      </c>
      <c r="K2082">
        <v>1338322571</v>
      </c>
      <c r="L2082" s="11">
        <f t="shared" si="81"/>
        <v>41058.511238425926</v>
      </c>
      <c r="M2082" t="b">
        <v>0</v>
      </c>
      <c r="N2082">
        <v>80</v>
      </c>
      <c r="O2082" t="b">
        <v>1</v>
      </c>
      <c r="P2082" t="s">
        <v>8300</v>
      </c>
      <c r="Q2082" s="6">
        <f>E2082/D2082</f>
        <v>1.00325</v>
      </c>
      <c r="R2082" s="7">
        <f>IFERROR(E2082/N2082,"N/A")</f>
        <v>100.325</v>
      </c>
      <c r="S2082" t="str">
        <f t="shared" si="82"/>
        <v>music</v>
      </c>
      <c r="T2082" t="str">
        <f t="shared" si="83"/>
        <v>classical music</v>
      </c>
      <c r="Y2082">
        <f t="shared" si="84"/>
        <v>6</v>
      </c>
      <c r="Z2082">
        <f t="shared" si="85"/>
        <v>21</v>
      </c>
    </row>
    <row r="2083" spans="1:26" ht="28.8" x14ac:dyDescent="0.3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 s="11">
        <f t="shared" si="80"/>
        <v>41199.512256944443</v>
      </c>
      <c r="K2083">
        <v>1347913059</v>
      </c>
      <c r="L2083" s="11">
        <f t="shared" si="81"/>
        <v>41169.512256944443</v>
      </c>
      <c r="M2083" t="b">
        <v>0</v>
      </c>
      <c r="N2083">
        <v>8</v>
      </c>
      <c r="O2083" t="b">
        <v>1</v>
      </c>
      <c r="P2083" t="s">
        <v>8276</v>
      </c>
      <c r="Q2083" s="6">
        <f>E2083/D2083</f>
        <v>1.0033333333333334</v>
      </c>
      <c r="R2083" s="7">
        <f>IFERROR(E2083/N2083,"N/A")</f>
        <v>37.625</v>
      </c>
      <c r="S2083" t="str">
        <f t="shared" si="82"/>
        <v>music</v>
      </c>
      <c r="T2083" t="str">
        <f t="shared" si="83"/>
        <v>rock</v>
      </c>
      <c r="Y2083">
        <f t="shared" si="84"/>
        <v>6</v>
      </c>
      <c r="Z2083">
        <f t="shared" si="85"/>
        <v>10</v>
      </c>
    </row>
    <row r="2084" spans="1:26" ht="43.2" x14ac:dyDescent="0.3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 s="11">
        <f t="shared" si="80"/>
        <v>40975.780497685184</v>
      </c>
      <c r="K2084">
        <v>1328582635</v>
      </c>
      <c r="L2084" s="11">
        <f t="shared" si="81"/>
        <v>40945.780497685184</v>
      </c>
      <c r="M2084" t="b">
        <v>0</v>
      </c>
      <c r="N2084">
        <v>32</v>
      </c>
      <c r="O2084" t="b">
        <v>1</v>
      </c>
      <c r="P2084" t="s">
        <v>8279</v>
      </c>
      <c r="Q2084" s="6">
        <f>E2084/D2084</f>
        <v>1.0033333333333334</v>
      </c>
      <c r="R2084" s="7">
        <f>IFERROR(E2084/N2084,"N/A")</f>
        <v>188.125</v>
      </c>
      <c r="S2084" t="str">
        <f t="shared" si="82"/>
        <v>music</v>
      </c>
      <c r="T2084" t="str">
        <f t="shared" si="83"/>
        <v>indie rock</v>
      </c>
      <c r="Y2084">
        <f t="shared" si="84"/>
        <v>6</v>
      </c>
      <c r="Z2084">
        <f t="shared" si="85"/>
        <v>16</v>
      </c>
    </row>
    <row r="2085" spans="1:26" ht="43.2" x14ac:dyDescent="0.3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 s="11">
        <f t="shared" si="80"/>
        <v>42159.208252314813</v>
      </c>
      <c r="K2085">
        <v>1430830793</v>
      </c>
      <c r="L2085" s="11">
        <f t="shared" si="81"/>
        <v>42129.208252314813</v>
      </c>
      <c r="M2085" t="b">
        <v>0</v>
      </c>
      <c r="N2085">
        <v>39</v>
      </c>
      <c r="O2085" t="b">
        <v>1</v>
      </c>
      <c r="P2085" t="s">
        <v>8271</v>
      </c>
      <c r="Q2085" s="6">
        <f>E2085/D2085</f>
        <v>1.0033333333333334</v>
      </c>
      <c r="R2085" s="7">
        <f>IFERROR(E2085/N2085,"N/A")</f>
        <v>38.589743589743591</v>
      </c>
      <c r="S2085" t="str">
        <f t="shared" si="82"/>
        <v>theater</v>
      </c>
      <c r="T2085" t="str">
        <f t="shared" si="83"/>
        <v>plays</v>
      </c>
      <c r="Y2085">
        <f t="shared" si="84"/>
        <v>8</v>
      </c>
      <c r="Z2085">
        <f t="shared" si="85"/>
        <v>13</v>
      </c>
    </row>
    <row r="2086" spans="1:26" ht="57.6" x14ac:dyDescent="0.3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 s="11">
        <f t="shared" si="80"/>
        <v>41256.595509259256</v>
      </c>
      <c r="K2086">
        <v>1352845052</v>
      </c>
      <c r="L2086" s="11">
        <f t="shared" si="81"/>
        <v>41226.595509259256</v>
      </c>
      <c r="M2086" t="b">
        <v>0</v>
      </c>
      <c r="N2086">
        <v>48</v>
      </c>
      <c r="O2086" t="b">
        <v>1</v>
      </c>
      <c r="P2086" t="s">
        <v>8292</v>
      </c>
      <c r="Q2086" s="6">
        <f>E2086/D2086</f>
        <v>1.0033493333333334</v>
      </c>
      <c r="R2086" s="7">
        <f>IFERROR(E2086/N2086,"N/A")</f>
        <v>156.77333333333334</v>
      </c>
      <c r="S2086" t="str">
        <f t="shared" si="82"/>
        <v>music</v>
      </c>
      <c r="T2086" t="str">
        <f t="shared" si="83"/>
        <v>pop</v>
      </c>
      <c r="Y2086">
        <f t="shared" si="84"/>
        <v>6</v>
      </c>
      <c r="Z2086">
        <f t="shared" si="85"/>
        <v>9</v>
      </c>
    </row>
    <row r="2087" spans="1:26" ht="28.8" x14ac:dyDescent="0.3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 s="11">
        <f t="shared" si="80"/>
        <v>42354.630601851844</v>
      </c>
      <c r="K2087">
        <v>1447715284</v>
      </c>
      <c r="L2087" s="11">
        <f t="shared" si="81"/>
        <v>42324.630601851844</v>
      </c>
      <c r="M2087" t="b">
        <v>0</v>
      </c>
      <c r="N2087">
        <v>71</v>
      </c>
      <c r="O2087" t="b">
        <v>1</v>
      </c>
      <c r="P2087" t="s">
        <v>8265</v>
      </c>
      <c r="Q2087" s="6">
        <f>E2087/D2087</f>
        <v>1.0035000000000001</v>
      </c>
      <c r="R2087" s="7">
        <f>IFERROR(E2087/N2087,"N/A")</f>
        <v>169.6056338028169</v>
      </c>
      <c r="S2087" t="str">
        <f t="shared" si="82"/>
        <v>film &amp; video</v>
      </c>
      <c r="T2087" t="str">
        <f t="shared" si="83"/>
        <v>television</v>
      </c>
      <c r="Y2087">
        <f t="shared" si="84"/>
        <v>13</v>
      </c>
      <c r="Z2087">
        <f t="shared" si="85"/>
        <v>23</v>
      </c>
    </row>
    <row r="2088" spans="1:26" ht="43.2" x14ac:dyDescent="0.3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 s="11">
        <f t="shared" si="80"/>
        <v>42351.292962962958</v>
      </c>
      <c r="K2088">
        <v>1447426912</v>
      </c>
      <c r="L2088" s="11">
        <f t="shared" si="81"/>
        <v>42321.292962962958</v>
      </c>
      <c r="M2088" t="b">
        <v>0</v>
      </c>
      <c r="N2088">
        <v>140</v>
      </c>
      <c r="O2088" t="b">
        <v>1</v>
      </c>
      <c r="P2088" t="s">
        <v>8274</v>
      </c>
      <c r="Q2088" s="6">
        <f>E2088/D2088</f>
        <v>1.0035000000000001</v>
      </c>
      <c r="R2088" s="7">
        <f>IFERROR(E2088/N2088,"N/A")</f>
        <v>143.35714285714286</v>
      </c>
      <c r="S2088" t="str">
        <f t="shared" si="82"/>
        <v>publishing</v>
      </c>
      <c r="T2088" t="str">
        <f t="shared" si="83"/>
        <v>nonfiction</v>
      </c>
      <c r="Y2088">
        <f t="shared" si="84"/>
        <v>11</v>
      </c>
      <c r="Z2088">
        <f t="shared" si="85"/>
        <v>21</v>
      </c>
    </row>
    <row r="2089" spans="1:26" ht="28.8" x14ac:dyDescent="0.3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 s="11">
        <f t="shared" si="80"/>
        <v>41786.874305555553</v>
      </c>
      <c r="K2089">
        <v>1398873969</v>
      </c>
      <c r="L2089" s="11">
        <f t="shared" si="81"/>
        <v>41759.337604166663</v>
      </c>
      <c r="M2089" t="b">
        <v>0</v>
      </c>
      <c r="N2089">
        <v>38</v>
      </c>
      <c r="O2089" t="b">
        <v>1</v>
      </c>
      <c r="P2089" t="s">
        <v>8279</v>
      </c>
      <c r="Q2089" s="6">
        <f>E2089/D2089</f>
        <v>1.0035000000000001</v>
      </c>
      <c r="R2089" s="7">
        <f>IFERROR(E2089/N2089,"N/A")</f>
        <v>52.815789473684212</v>
      </c>
      <c r="S2089" t="str">
        <f t="shared" si="82"/>
        <v>music</v>
      </c>
      <c r="T2089" t="str">
        <f t="shared" si="83"/>
        <v>indie rock</v>
      </c>
      <c r="Y2089">
        <f t="shared" si="84"/>
        <v>6</v>
      </c>
      <c r="Z2089">
        <f t="shared" si="85"/>
        <v>16</v>
      </c>
    </row>
    <row r="2090" spans="1:26" ht="57.6" x14ac:dyDescent="0.3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 s="11">
        <f t="shared" si="80"/>
        <v>42256.832638888889</v>
      </c>
      <c r="K2090">
        <v>1438617471</v>
      </c>
      <c r="L2090" s="11">
        <f t="shared" si="81"/>
        <v>42219.331840277773</v>
      </c>
      <c r="M2090" t="b">
        <v>1</v>
      </c>
      <c r="N2090">
        <v>134</v>
      </c>
      <c r="O2090" t="b">
        <v>1</v>
      </c>
      <c r="P2090" t="s">
        <v>8271</v>
      </c>
      <c r="Q2090" s="6">
        <f>E2090/D2090</f>
        <v>1.0035142857142858</v>
      </c>
      <c r="R2090" s="7">
        <f>IFERROR(E2090/N2090,"N/A")</f>
        <v>262.11194029850748</v>
      </c>
      <c r="S2090" t="str">
        <f t="shared" si="82"/>
        <v>theater</v>
      </c>
      <c r="T2090" t="str">
        <f t="shared" si="83"/>
        <v>plays</v>
      </c>
      <c r="Y2090">
        <f t="shared" si="84"/>
        <v>8</v>
      </c>
      <c r="Z2090">
        <f t="shared" si="85"/>
        <v>13</v>
      </c>
    </row>
    <row r="2091" spans="1:26" ht="57.6" x14ac:dyDescent="0.3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 s="11">
        <f t="shared" si="80"/>
        <v>42605.945381944439</v>
      </c>
      <c r="K2091">
        <v>1469428881</v>
      </c>
      <c r="L2091" s="11">
        <f t="shared" si="81"/>
        <v>42575.945381944439</v>
      </c>
      <c r="M2091" t="b">
        <v>1</v>
      </c>
      <c r="N2091">
        <v>218</v>
      </c>
      <c r="O2091" t="b">
        <v>1</v>
      </c>
      <c r="P2091" t="s">
        <v>8303</v>
      </c>
      <c r="Q2091" s="6">
        <f>E2091/D2091</f>
        <v>1.00352</v>
      </c>
      <c r="R2091" s="7">
        <f>IFERROR(E2091/N2091,"N/A")</f>
        <v>115.08256880733946</v>
      </c>
      <c r="S2091" t="str">
        <f t="shared" si="82"/>
        <v>theater</v>
      </c>
      <c r="T2091" t="str">
        <f t="shared" si="83"/>
        <v>spaces</v>
      </c>
      <c r="Y2091">
        <f t="shared" si="84"/>
        <v>8</v>
      </c>
      <c r="Z2091">
        <f t="shared" si="85"/>
        <v>14</v>
      </c>
    </row>
    <row r="2092" spans="1:26" ht="28.8" x14ac:dyDescent="0.3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 s="11">
        <f t="shared" si="80"/>
        <v>42489.447511574072</v>
      </c>
      <c r="K2092">
        <v>1459363465</v>
      </c>
      <c r="L2092" s="11">
        <f t="shared" si="81"/>
        <v>42459.447511574072</v>
      </c>
      <c r="M2092" t="b">
        <v>1</v>
      </c>
      <c r="N2092">
        <v>325</v>
      </c>
      <c r="O2092" t="b">
        <v>1</v>
      </c>
      <c r="P2092" t="s">
        <v>8269</v>
      </c>
      <c r="Q2092" s="6">
        <f>E2092/D2092</f>
        <v>1.0036639999999999</v>
      </c>
      <c r="R2092" s="7">
        <f>IFERROR(E2092/N2092,"N/A")</f>
        <v>169.85083076923075</v>
      </c>
      <c r="S2092" t="str">
        <f t="shared" si="82"/>
        <v>film &amp; video</v>
      </c>
      <c r="T2092" t="str">
        <f t="shared" si="83"/>
        <v>documentary</v>
      </c>
      <c r="Y2092">
        <f t="shared" si="84"/>
        <v>13</v>
      </c>
      <c r="Z2092">
        <f t="shared" si="85"/>
        <v>24</v>
      </c>
    </row>
    <row r="2093" spans="1:26" ht="43.2" x14ac:dyDescent="0.3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 s="11">
        <f t="shared" si="80"/>
        <v>42279.624999999993</v>
      </c>
      <c r="K2093">
        <v>1441606869</v>
      </c>
      <c r="L2093" s="11">
        <f t="shared" si="81"/>
        <v>42253.931354166663</v>
      </c>
      <c r="M2093" t="b">
        <v>0</v>
      </c>
      <c r="N2093">
        <v>97</v>
      </c>
      <c r="O2093" t="b">
        <v>1</v>
      </c>
      <c r="P2093" t="s">
        <v>8271</v>
      </c>
      <c r="Q2093" s="6">
        <f>E2093/D2093</f>
        <v>1.0037894736842106</v>
      </c>
      <c r="R2093" s="7">
        <f>IFERROR(E2093/N2093,"N/A")</f>
        <v>98.30927835051547</v>
      </c>
      <c r="S2093" t="str">
        <f t="shared" si="82"/>
        <v>theater</v>
      </c>
      <c r="T2093" t="str">
        <f t="shared" si="83"/>
        <v>plays</v>
      </c>
      <c r="Y2093">
        <f t="shared" si="84"/>
        <v>8</v>
      </c>
      <c r="Z2093">
        <f t="shared" si="85"/>
        <v>13</v>
      </c>
    </row>
    <row r="2094" spans="1:26" ht="28.8" x14ac:dyDescent="0.3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 s="11">
        <f t="shared" si="80"/>
        <v>41916.958854166667</v>
      </c>
      <c r="K2094">
        <v>1409900445</v>
      </c>
      <c r="L2094" s="11">
        <f t="shared" si="81"/>
        <v>41886.958854166667</v>
      </c>
      <c r="M2094" t="b">
        <v>0</v>
      </c>
      <c r="N2094">
        <v>73</v>
      </c>
      <c r="O2094" t="b">
        <v>1</v>
      </c>
      <c r="P2094" t="s">
        <v>8271</v>
      </c>
      <c r="Q2094" s="6">
        <f>E2094/D2094</f>
        <v>1.003825</v>
      </c>
      <c r="R2094" s="7">
        <f>IFERROR(E2094/N2094,"N/A")</f>
        <v>550.04109589041093</v>
      </c>
      <c r="S2094" t="str">
        <f t="shared" si="82"/>
        <v>theater</v>
      </c>
      <c r="T2094" t="str">
        <f t="shared" si="83"/>
        <v>plays</v>
      </c>
      <c r="Y2094">
        <f t="shared" si="84"/>
        <v>8</v>
      </c>
      <c r="Z2094">
        <f t="shared" si="85"/>
        <v>13</v>
      </c>
    </row>
    <row r="2095" spans="1:26" ht="43.2" x14ac:dyDescent="0.3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 s="11">
        <f t="shared" si="80"/>
        <v>42767.646527777775</v>
      </c>
      <c r="K2095">
        <v>1483124208</v>
      </c>
      <c r="L2095" s="11">
        <f t="shared" si="81"/>
        <v>42734.456111111103</v>
      </c>
      <c r="M2095" t="b">
        <v>0</v>
      </c>
      <c r="N2095">
        <v>115</v>
      </c>
      <c r="O2095" t="b">
        <v>1</v>
      </c>
      <c r="P2095" t="s">
        <v>8271</v>
      </c>
      <c r="Q2095" s="6">
        <f>E2095/D2095</f>
        <v>1.0039275000000001</v>
      </c>
      <c r="R2095" s="7">
        <f>IFERROR(E2095/N2095,"N/A")</f>
        <v>34.91921739130435</v>
      </c>
      <c r="S2095" t="str">
        <f t="shared" si="82"/>
        <v>theater</v>
      </c>
      <c r="T2095" t="str">
        <f t="shared" si="83"/>
        <v>plays</v>
      </c>
      <c r="Y2095">
        <f t="shared" si="84"/>
        <v>8</v>
      </c>
      <c r="Z2095">
        <f t="shared" si="85"/>
        <v>13</v>
      </c>
    </row>
    <row r="2096" spans="1:26" ht="28.8" x14ac:dyDescent="0.3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 s="11">
        <f t="shared" si="80"/>
        <v>40735.964108796295</v>
      </c>
      <c r="K2096">
        <v>1307862499</v>
      </c>
      <c r="L2096" s="11">
        <f t="shared" si="81"/>
        <v>40705.964108796295</v>
      </c>
      <c r="M2096" t="b">
        <v>0</v>
      </c>
      <c r="N2096">
        <v>16</v>
      </c>
      <c r="O2096" t="b">
        <v>1</v>
      </c>
      <c r="P2096" t="s">
        <v>8266</v>
      </c>
      <c r="Q2096" s="6">
        <f>E2096/D2096</f>
        <v>1.004</v>
      </c>
      <c r="R2096" s="7">
        <f>IFERROR(E2096/N2096,"N/A")</f>
        <v>31.375</v>
      </c>
      <c r="S2096" t="str">
        <f t="shared" si="82"/>
        <v>film &amp; video</v>
      </c>
      <c r="T2096" t="str">
        <f t="shared" si="83"/>
        <v>shorts</v>
      </c>
      <c r="Y2096">
        <f t="shared" si="84"/>
        <v>13</v>
      </c>
      <c r="Z2096">
        <f t="shared" si="85"/>
        <v>19</v>
      </c>
    </row>
    <row r="2097" spans="1:26" ht="57.6" x14ac:dyDescent="0.3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 s="11">
        <f t="shared" si="80"/>
        <v>42230.832638888889</v>
      </c>
      <c r="K2097">
        <v>1437668354</v>
      </c>
      <c r="L2097" s="11">
        <f t="shared" si="81"/>
        <v>42208.346689814811</v>
      </c>
      <c r="M2097" t="b">
        <v>0</v>
      </c>
      <c r="N2097">
        <v>61</v>
      </c>
      <c r="O2097" t="b">
        <v>1</v>
      </c>
      <c r="P2097" t="s">
        <v>8300</v>
      </c>
      <c r="Q2097" s="6">
        <f>E2097/D2097</f>
        <v>1.004</v>
      </c>
      <c r="R2097" s="7">
        <f>IFERROR(E2097/N2097,"N/A")</f>
        <v>74.06557377049181</v>
      </c>
      <c r="S2097" t="str">
        <f t="shared" si="82"/>
        <v>music</v>
      </c>
      <c r="T2097" t="str">
        <f t="shared" si="83"/>
        <v>classical music</v>
      </c>
      <c r="Y2097">
        <f t="shared" si="84"/>
        <v>6</v>
      </c>
      <c r="Z2097">
        <f t="shared" si="85"/>
        <v>21</v>
      </c>
    </row>
    <row r="2098" spans="1:26" ht="43.2" x14ac:dyDescent="0.3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 s="11">
        <f t="shared" si="80"/>
        <v>41892.506643518514</v>
      </c>
      <c r="K2098">
        <v>1407787774</v>
      </c>
      <c r="L2098" s="11">
        <f t="shared" si="81"/>
        <v>41862.506643518514</v>
      </c>
      <c r="M2098" t="b">
        <v>1</v>
      </c>
      <c r="N2098">
        <v>34</v>
      </c>
      <c r="O2098" t="b">
        <v>1</v>
      </c>
      <c r="P2098" t="s">
        <v>8271</v>
      </c>
      <c r="Q2098" s="6">
        <f>E2098/D2098</f>
        <v>1.004</v>
      </c>
      <c r="R2098" s="7">
        <f>IFERROR(E2098/N2098,"N/A")</f>
        <v>103.35294117647059</v>
      </c>
      <c r="S2098" t="str">
        <f t="shared" si="82"/>
        <v>theater</v>
      </c>
      <c r="T2098" t="str">
        <f t="shared" si="83"/>
        <v>plays</v>
      </c>
      <c r="Y2098">
        <f t="shared" si="84"/>
        <v>8</v>
      </c>
      <c r="Z2098">
        <f t="shared" si="85"/>
        <v>13</v>
      </c>
    </row>
    <row r="2099" spans="1:26" ht="43.2" x14ac:dyDescent="0.3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 s="11">
        <f t="shared" si="80"/>
        <v>42105.474062499998</v>
      </c>
      <c r="K2099">
        <v>1426188159</v>
      </c>
      <c r="L2099" s="11">
        <f t="shared" si="81"/>
        <v>42075.474062499998</v>
      </c>
      <c r="M2099" t="b">
        <v>0</v>
      </c>
      <c r="N2099">
        <v>8</v>
      </c>
      <c r="O2099" t="b">
        <v>1</v>
      </c>
      <c r="P2099" t="s">
        <v>8271</v>
      </c>
      <c r="Q2099" s="6">
        <f>E2099/D2099</f>
        <v>1.004</v>
      </c>
      <c r="R2099" s="7">
        <f>IFERROR(E2099/N2099,"N/A")</f>
        <v>31.375</v>
      </c>
      <c r="S2099" t="str">
        <f t="shared" si="82"/>
        <v>theater</v>
      </c>
      <c r="T2099" t="str">
        <f t="shared" si="83"/>
        <v>plays</v>
      </c>
      <c r="Y2099">
        <f t="shared" si="84"/>
        <v>8</v>
      </c>
      <c r="Z2099">
        <f t="shared" si="85"/>
        <v>13</v>
      </c>
    </row>
    <row r="2100" spans="1:26" ht="43.2" x14ac:dyDescent="0.3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 s="11">
        <f t="shared" si="80"/>
        <v>41879.620532407404</v>
      </c>
      <c r="K2100">
        <v>1405378414</v>
      </c>
      <c r="L2100" s="11">
        <f t="shared" si="81"/>
        <v>41834.620532407404</v>
      </c>
      <c r="M2100" t="b">
        <v>0</v>
      </c>
      <c r="N2100">
        <v>85</v>
      </c>
      <c r="O2100" t="b">
        <v>1</v>
      </c>
      <c r="P2100" t="s">
        <v>8271</v>
      </c>
      <c r="Q2100" s="6">
        <f>E2100/D2100</f>
        <v>1.0041</v>
      </c>
      <c r="R2100" s="7">
        <f>IFERROR(E2100/N2100,"N/A")</f>
        <v>118.12941176470588</v>
      </c>
      <c r="S2100" t="str">
        <f t="shared" si="82"/>
        <v>theater</v>
      </c>
      <c r="T2100" t="str">
        <f t="shared" si="83"/>
        <v>plays</v>
      </c>
      <c r="Y2100">
        <f t="shared" si="84"/>
        <v>8</v>
      </c>
      <c r="Z2100">
        <f t="shared" si="85"/>
        <v>13</v>
      </c>
    </row>
    <row r="2101" spans="1:26" ht="43.2" x14ac:dyDescent="0.3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 s="11">
        <f t="shared" si="80"/>
        <v>42608.832638888889</v>
      </c>
      <c r="K2101">
        <v>1470348775</v>
      </c>
      <c r="L2101" s="11">
        <f t="shared" si="81"/>
        <v>42586.592303240737</v>
      </c>
      <c r="M2101" t="b">
        <v>0</v>
      </c>
      <c r="N2101">
        <v>67</v>
      </c>
      <c r="O2101" t="b">
        <v>1</v>
      </c>
      <c r="P2101" t="s">
        <v>8285</v>
      </c>
      <c r="Q2101" s="6">
        <f>E2101/D2101</f>
        <v>1.0041666666666667</v>
      </c>
      <c r="R2101" s="7">
        <f>IFERROR(E2101/N2101,"N/A")</f>
        <v>89.925373134328353</v>
      </c>
      <c r="S2101" t="str">
        <f t="shared" si="82"/>
        <v>photography</v>
      </c>
      <c r="T2101" t="str">
        <f t="shared" si="83"/>
        <v>photobooks</v>
      </c>
      <c r="Y2101">
        <f t="shared" si="84"/>
        <v>12</v>
      </c>
      <c r="Z2101">
        <f t="shared" si="85"/>
        <v>22</v>
      </c>
    </row>
    <row r="2102" spans="1:26" ht="28.8" x14ac:dyDescent="0.3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 s="11">
        <f t="shared" si="80"/>
        <v>41210.973194444443</v>
      </c>
      <c r="K2102">
        <v>1349335284</v>
      </c>
      <c r="L2102" s="11">
        <f t="shared" si="81"/>
        <v>41185.973194444443</v>
      </c>
      <c r="M2102" t="b">
        <v>0</v>
      </c>
      <c r="N2102">
        <v>99</v>
      </c>
      <c r="O2102" t="b">
        <v>1</v>
      </c>
      <c r="P2102" t="s">
        <v>8276</v>
      </c>
      <c r="Q2102" s="6">
        <f>E2102/D2102</f>
        <v>1.0043200000000001</v>
      </c>
      <c r="R2102" s="7">
        <f>IFERROR(E2102/N2102,"N/A")</f>
        <v>126.8080808080808</v>
      </c>
      <c r="S2102" t="str">
        <f t="shared" si="82"/>
        <v>music</v>
      </c>
      <c r="T2102" t="str">
        <f t="shared" si="83"/>
        <v>rock</v>
      </c>
      <c r="Y2102">
        <f t="shared" si="84"/>
        <v>6</v>
      </c>
      <c r="Z2102">
        <f t="shared" si="85"/>
        <v>10</v>
      </c>
    </row>
    <row r="2103" spans="1:26" ht="43.2" x14ac:dyDescent="0.3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 s="11">
        <f t="shared" si="80"/>
        <v>41454.509108796294</v>
      </c>
      <c r="K2103">
        <v>1367352787</v>
      </c>
      <c r="L2103" s="11">
        <f t="shared" si="81"/>
        <v>41394.509108796294</v>
      </c>
      <c r="M2103" t="b">
        <v>0</v>
      </c>
      <c r="N2103">
        <v>73</v>
      </c>
      <c r="O2103" t="b">
        <v>1</v>
      </c>
      <c r="P2103" t="s">
        <v>8269</v>
      </c>
      <c r="Q2103" s="6">
        <f>E2103/D2103</f>
        <v>1.004375</v>
      </c>
      <c r="R2103" s="7">
        <f>IFERROR(E2103/N2103,"N/A")</f>
        <v>110.06849315068493</v>
      </c>
      <c r="S2103" t="str">
        <f t="shared" si="82"/>
        <v>film &amp; video</v>
      </c>
      <c r="T2103" t="str">
        <f t="shared" si="83"/>
        <v>documentary</v>
      </c>
      <c r="Y2103">
        <f t="shared" si="84"/>
        <v>13</v>
      </c>
      <c r="Z2103">
        <f t="shared" si="85"/>
        <v>24</v>
      </c>
    </row>
    <row r="2104" spans="1:26" ht="28.8" x14ac:dyDescent="0.3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 s="11">
        <f t="shared" si="80"/>
        <v>41585.581979166665</v>
      </c>
      <c r="K2104">
        <v>1381265883</v>
      </c>
      <c r="L2104" s="11">
        <f t="shared" si="81"/>
        <v>41555.540312500001</v>
      </c>
      <c r="M2104" t="b">
        <v>0</v>
      </c>
      <c r="N2104">
        <v>60</v>
      </c>
      <c r="O2104" t="b">
        <v>1</v>
      </c>
      <c r="P2104" t="s">
        <v>8276</v>
      </c>
      <c r="Q2104" s="6">
        <f>E2104/D2104</f>
        <v>1.0044440000000001</v>
      </c>
      <c r="R2104" s="7">
        <f>IFERROR(E2104/N2104,"N/A")</f>
        <v>41.851833333333339</v>
      </c>
      <c r="S2104" t="str">
        <f t="shared" si="82"/>
        <v>music</v>
      </c>
      <c r="T2104" t="str">
        <f t="shared" si="83"/>
        <v>rock</v>
      </c>
      <c r="Y2104">
        <f t="shared" si="84"/>
        <v>6</v>
      </c>
      <c r="Z2104">
        <f t="shared" si="85"/>
        <v>10</v>
      </c>
    </row>
    <row r="2105" spans="1:26" ht="43.2" x14ac:dyDescent="0.3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 s="11">
        <f t="shared" si="80"/>
        <v>42591.833333333336</v>
      </c>
      <c r="K2105">
        <v>1468122163</v>
      </c>
      <c r="L2105" s="11">
        <f t="shared" si="81"/>
        <v>42560.821331018517</v>
      </c>
      <c r="M2105" t="b">
        <v>0</v>
      </c>
      <c r="N2105">
        <v>61</v>
      </c>
      <c r="O2105" t="b">
        <v>1</v>
      </c>
      <c r="P2105" t="s">
        <v>8271</v>
      </c>
      <c r="Q2105" s="6">
        <f>E2105/D2105</f>
        <v>1.0044999999999999</v>
      </c>
      <c r="R2105" s="7">
        <f>IFERROR(E2105/N2105,"N/A")</f>
        <v>65.868852459016395</v>
      </c>
      <c r="S2105" t="str">
        <f t="shared" si="82"/>
        <v>theater</v>
      </c>
      <c r="T2105" t="str">
        <f t="shared" si="83"/>
        <v>plays</v>
      </c>
      <c r="Y2105">
        <f t="shared" si="84"/>
        <v>8</v>
      </c>
      <c r="Z2105">
        <f t="shared" si="85"/>
        <v>13</v>
      </c>
    </row>
    <row r="2106" spans="1:26" ht="86.4" x14ac:dyDescent="0.3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 s="11">
        <f t="shared" si="80"/>
        <v>42044.999305555553</v>
      </c>
      <c r="K2106">
        <v>1421105608</v>
      </c>
      <c r="L2106" s="11">
        <f t="shared" si="81"/>
        <v>42016.648240740738</v>
      </c>
      <c r="M2106" t="b">
        <v>0</v>
      </c>
      <c r="N2106">
        <v>28</v>
      </c>
      <c r="O2106" t="b">
        <v>1</v>
      </c>
      <c r="P2106" t="s">
        <v>8305</v>
      </c>
      <c r="Q2106" s="6">
        <f>E2106/D2106</f>
        <v>1.0044999999999999</v>
      </c>
      <c r="R2106" s="7">
        <f>IFERROR(E2106/N2106,"N/A")</f>
        <v>215.25</v>
      </c>
      <c r="S2106" t="str">
        <f t="shared" si="82"/>
        <v>theater</v>
      </c>
      <c r="T2106" t="str">
        <f t="shared" si="83"/>
        <v>musical</v>
      </c>
      <c r="Y2106">
        <f t="shared" si="84"/>
        <v>8</v>
      </c>
      <c r="Z2106">
        <f t="shared" si="85"/>
        <v>15</v>
      </c>
    </row>
    <row r="2107" spans="1:26" ht="43.2" x14ac:dyDescent="0.3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 s="11">
        <f t="shared" si="80"/>
        <v>42201.392083333332</v>
      </c>
      <c r="K2107">
        <v>1434475476</v>
      </c>
      <c r="L2107" s="11">
        <f t="shared" si="81"/>
        <v>42171.392083333332</v>
      </c>
      <c r="M2107" t="b">
        <v>1</v>
      </c>
      <c r="N2107">
        <v>49</v>
      </c>
      <c r="O2107" t="b">
        <v>1</v>
      </c>
      <c r="P2107" t="s">
        <v>8271</v>
      </c>
      <c r="Q2107" s="6">
        <f>E2107/D2107</f>
        <v>1.0045454545454546</v>
      </c>
      <c r="R2107" s="7">
        <f>IFERROR(E2107/N2107,"N/A")</f>
        <v>67.65306122448979</v>
      </c>
      <c r="S2107" t="str">
        <f t="shared" si="82"/>
        <v>theater</v>
      </c>
      <c r="T2107" t="str">
        <f t="shared" si="83"/>
        <v>plays</v>
      </c>
      <c r="Y2107">
        <f t="shared" si="84"/>
        <v>8</v>
      </c>
      <c r="Z2107">
        <f t="shared" si="85"/>
        <v>13</v>
      </c>
    </row>
    <row r="2108" spans="1:26" ht="43.2" x14ac:dyDescent="0.3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 s="11">
        <f t="shared" si="80"/>
        <v>41868.316249999996</v>
      </c>
      <c r="K2108">
        <v>1403105724</v>
      </c>
      <c r="L2108" s="11">
        <f t="shared" si="81"/>
        <v>41808.316249999996</v>
      </c>
      <c r="M2108" t="b">
        <v>0</v>
      </c>
      <c r="N2108">
        <v>20</v>
      </c>
      <c r="O2108" t="b">
        <v>1</v>
      </c>
      <c r="P2108" t="s">
        <v>8271</v>
      </c>
      <c r="Q2108" s="6">
        <f>E2108/D2108</f>
        <v>1.0045454545454546</v>
      </c>
      <c r="R2108" s="7">
        <f>IFERROR(E2108/N2108,"N/A")</f>
        <v>110.5</v>
      </c>
      <c r="S2108" t="str">
        <f t="shared" si="82"/>
        <v>theater</v>
      </c>
      <c r="T2108" t="str">
        <f t="shared" si="83"/>
        <v>plays</v>
      </c>
      <c r="Y2108">
        <f t="shared" si="84"/>
        <v>8</v>
      </c>
      <c r="Z2108">
        <f t="shared" si="85"/>
        <v>13</v>
      </c>
    </row>
    <row r="2109" spans="1:26" ht="57.6" x14ac:dyDescent="0.3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 s="11">
        <f t="shared" si="80"/>
        <v>40963.523587962962</v>
      </c>
      <c r="K2109">
        <v>1327523638</v>
      </c>
      <c r="L2109" s="11">
        <f t="shared" si="81"/>
        <v>40933.523587962962</v>
      </c>
      <c r="M2109" t="b">
        <v>1</v>
      </c>
      <c r="N2109">
        <v>108</v>
      </c>
      <c r="O2109" t="b">
        <v>1</v>
      </c>
      <c r="P2109" t="s">
        <v>8269</v>
      </c>
      <c r="Q2109" s="6">
        <f>E2109/D2109</f>
        <v>1.0045999999999999</v>
      </c>
      <c r="R2109" s="7">
        <f>IFERROR(E2109/N2109,"N/A")</f>
        <v>93.018518518518519</v>
      </c>
      <c r="S2109" t="str">
        <f t="shared" si="82"/>
        <v>film &amp; video</v>
      </c>
      <c r="T2109" t="str">
        <f t="shared" si="83"/>
        <v>documentary</v>
      </c>
      <c r="Y2109">
        <f t="shared" si="84"/>
        <v>13</v>
      </c>
      <c r="Z2109">
        <f t="shared" si="85"/>
        <v>24</v>
      </c>
    </row>
    <row r="2110" spans="1:26" ht="57.6" x14ac:dyDescent="0.3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 s="11">
        <f t="shared" si="80"/>
        <v>42705.398726851847</v>
      </c>
      <c r="K2110">
        <v>1478018050</v>
      </c>
      <c r="L2110" s="11">
        <f t="shared" si="81"/>
        <v>42675.357060185182</v>
      </c>
      <c r="M2110" t="b">
        <v>0</v>
      </c>
      <c r="N2110">
        <v>28</v>
      </c>
      <c r="O2110" t="b">
        <v>1</v>
      </c>
      <c r="P2110" t="s">
        <v>8273</v>
      </c>
      <c r="Q2110" s="6">
        <f>E2110/D2110</f>
        <v>1.0046666666666666</v>
      </c>
      <c r="R2110" s="7">
        <f>IFERROR(E2110/N2110,"N/A")</f>
        <v>107.64285714285714</v>
      </c>
      <c r="S2110" t="str">
        <f t="shared" si="82"/>
        <v>technology</v>
      </c>
      <c r="T2110" t="str">
        <f t="shared" si="83"/>
        <v>wearables</v>
      </c>
      <c r="Y2110">
        <f t="shared" si="84"/>
        <v>11</v>
      </c>
      <c r="Z2110">
        <f t="shared" si="85"/>
        <v>20</v>
      </c>
    </row>
    <row r="2111" spans="1:26" ht="28.8" x14ac:dyDescent="0.3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 s="11">
        <f t="shared" si="80"/>
        <v>41650.543344907404</v>
      </c>
      <c r="K2111">
        <v>1386882145</v>
      </c>
      <c r="L2111" s="11">
        <f t="shared" si="81"/>
        <v>41620.543344907404</v>
      </c>
      <c r="M2111" t="b">
        <v>1</v>
      </c>
      <c r="N2111">
        <v>50</v>
      </c>
      <c r="O2111" t="b">
        <v>1</v>
      </c>
      <c r="P2111" t="s">
        <v>8276</v>
      </c>
      <c r="Q2111" s="6">
        <f>E2111/D2111</f>
        <v>1.0047368421052632</v>
      </c>
      <c r="R2111" s="7">
        <f>IFERROR(E2111/N2111,"N/A")</f>
        <v>190.9</v>
      </c>
      <c r="S2111" t="str">
        <f t="shared" si="82"/>
        <v>music</v>
      </c>
      <c r="T2111" t="str">
        <f t="shared" si="83"/>
        <v>rock</v>
      </c>
      <c r="Y2111">
        <f t="shared" si="84"/>
        <v>6</v>
      </c>
      <c r="Z2111">
        <f t="shared" si="85"/>
        <v>10</v>
      </c>
    </row>
    <row r="2112" spans="1:26" ht="43.2" x14ac:dyDescent="0.3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 s="11">
        <f t="shared" si="80"/>
        <v>42012.355277777773</v>
      </c>
      <c r="K2112">
        <v>1418142696</v>
      </c>
      <c r="L2112" s="11">
        <f t="shared" si="81"/>
        <v>41982.355277777773</v>
      </c>
      <c r="M2112" t="b">
        <v>0</v>
      </c>
      <c r="N2112">
        <v>41</v>
      </c>
      <c r="O2112" t="b">
        <v>1</v>
      </c>
      <c r="P2112" t="s">
        <v>8271</v>
      </c>
      <c r="Q2112" s="6">
        <f>E2112/D2112</f>
        <v>1.0047999999999999</v>
      </c>
      <c r="R2112" s="7">
        <f>IFERROR(E2112/N2112,"N/A")</f>
        <v>122.53658536585365</v>
      </c>
      <c r="S2112" t="str">
        <f t="shared" si="82"/>
        <v>theater</v>
      </c>
      <c r="T2112" t="str">
        <f t="shared" si="83"/>
        <v>plays</v>
      </c>
      <c r="Y2112">
        <f t="shared" si="84"/>
        <v>8</v>
      </c>
      <c r="Z2112">
        <f t="shared" si="85"/>
        <v>13</v>
      </c>
    </row>
    <row r="2113" spans="1:26" ht="57.6" x14ac:dyDescent="0.3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 s="11">
        <f t="shared" si="80"/>
        <v>40338.458333333328</v>
      </c>
      <c r="K2113">
        <v>1268337744</v>
      </c>
      <c r="L2113" s="11">
        <f t="shared" si="81"/>
        <v>40248.501666666663</v>
      </c>
      <c r="M2113" t="b">
        <v>0</v>
      </c>
      <c r="N2113">
        <v>27</v>
      </c>
      <c r="O2113" t="b">
        <v>1</v>
      </c>
      <c r="P2113" t="s">
        <v>8266</v>
      </c>
      <c r="Q2113" s="6">
        <f>E2113/D2113</f>
        <v>1.0049377777777779</v>
      </c>
      <c r="R2113" s="7">
        <f>IFERROR(E2113/N2113,"N/A")</f>
        <v>167.48962962962963</v>
      </c>
      <c r="S2113" t="str">
        <f t="shared" si="82"/>
        <v>film &amp; video</v>
      </c>
      <c r="T2113" t="str">
        <f t="shared" si="83"/>
        <v>shorts</v>
      </c>
      <c r="Y2113">
        <f t="shared" si="84"/>
        <v>13</v>
      </c>
      <c r="Z2113">
        <f t="shared" si="85"/>
        <v>19</v>
      </c>
    </row>
    <row r="2114" spans="1:26" ht="43.2" x14ac:dyDescent="0.3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 s="11">
        <f t="shared" si="80"/>
        <v>41814.734710648147</v>
      </c>
      <c r="K2114">
        <v>1400636279</v>
      </c>
      <c r="L2114" s="11">
        <f t="shared" si="81"/>
        <v>41779.734710648147</v>
      </c>
      <c r="M2114" t="b">
        <v>0</v>
      </c>
      <c r="N2114">
        <v>19</v>
      </c>
      <c r="O2114" t="b">
        <v>1</v>
      </c>
      <c r="P2114" t="s">
        <v>8265</v>
      </c>
      <c r="Q2114" s="6">
        <f>E2114/D2114</f>
        <v>1.0049999999999999</v>
      </c>
      <c r="R2114" s="7">
        <f>IFERROR(E2114/N2114,"N/A")</f>
        <v>158.68421052631578</v>
      </c>
      <c r="S2114" t="str">
        <f t="shared" si="82"/>
        <v>film &amp; video</v>
      </c>
      <c r="T2114" t="str">
        <f t="shared" si="83"/>
        <v>television</v>
      </c>
      <c r="Y2114">
        <f t="shared" si="84"/>
        <v>13</v>
      </c>
      <c r="Z2114">
        <f t="shared" si="85"/>
        <v>23</v>
      </c>
    </row>
    <row r="2115" spans="1:26" x14ac:dyDescent="0.3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 s="11">
        <f t="shared" ref="J2115:J2178" si="86">(((I2115/60)/60)/24)+DATE(1970,1,1)+(-8/24)</f>
        <v>41001.443298611113</v>
      </c>
      <c r="K2115">
        <v>1332182301</v>
      </c>
      <c r="L2115" s="11">
        <f t="shared" ref="L2115:L2178" si="87">(((K2115/60)/60)/24)+DATE(1970,1,1)+(-8/24)</f>
        <v>40987.443298611113</v>
      </c>
      <c r="M2115" t="b">
        <v>0</v>
      </c>
      <c r="N2115">
        <v>27</v>
      </c>
      <c r="O2115" t="b">
        <v>1</v>
      </c>
      <c r="P2115" t="s">
        <v>8266</v>
      </c>
      <c r="Q2115" s="6">
        <f>E2115/D2115</f>
        <v>1.0049999999999999</v>
      </c>
      <c r="R2115" s="7">
        <f>IFERROR(E2115/N2115,"N/A")</f>
        <v>186.11111111111111</v>
      </c>
      <c r="S2115" t="str">
        <f t="shared" ref="S2115:S2178" si="88">LEFT(P2115,SEARCH("/",P2115,1)-1)</f>
        <v>film &amp; video</v>
      </c>
      <c r="T2115" t="str">
        <f t="shared" ref="T2115:T2178" si="89">RIGHT(P2115,(LEN(P2115)-SEARCH("/",P2115)))</f>
        <v>shorts</v>
      </c>
      <c r="Y2115">
        <f t="shared" ref="Y2115:Y2178" si="90">SEARCH("/",P2115)</f>
        <v>13</v>
      </c>
      <c r="Z2115">
        <f t="shared" ref="Z2115:Z2178" si="91">LEN(P2115)</f>
        <v>19</v>
      </c>
    </row>
    <row r="2116" spans="1:26" ht="43.2" x14ac:dyDescent="0.3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 s="11">
        <f t="shared" si="86"/>
        <v>40695.915972222218</v>
      </c>
      <c r="K2116">
        <v>1303706001</v>
      </c>
      <c r="L2116" s="11">
        <f t="shared" si="87"/>
        <v>40657.856493055551</v>
      </c>
      <c r="M2116" t="b">
        <v>0</v>
      </c>
      <c r="N2116">
        <v>32</v>
      </c>
      <c r="O2116" t="b">
        <v>1</v>
      </c>
      <c r="P2116" t="s">
        <v>8276</v>
      </c>
      <c r="Q2116" s="6">
        <f>E2116/D2116</f>
        <v>1.0049999999999999</v>
      </c>
      <c r="R2116" s="7">
        <f>IFERROR(E2116/N2116,"N/A")</f>
        <v>62.8125</v>
      </c>
      <c r="S2116" t="str">
        <f t="shared" si="88"/>
        <v>music</v>
      </c>
      <c r="T2116" t="str">
        <f t="shared" si="89"/>
        <v>rock</v>
      </c>
      <c r="Y2116">
        <f t="shared" si="90"/>
        <v>6</v>
      </c>
      <c r="Z2116">
        <f t="shared" si="91"/>
        <v>10</v>
      </c>
    </row>
    <row r="2117" spans="1:26" ht="43.2" x14ac:dyDescent="0.3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 s="11">
        <f t="shared" si="86"/>
        <v>42432.918946759259</v>
      </c>
      <c r="K2117">
        <v>1451887397</v>
      </c>
      <c r="L2117" s="11">
        <f t="shared" si="87"/>
        <v>42372.918946759259</v>
      </c>
      <c r="M2117" t="b">
        <v>0</v>
      </c>
      <c r="N2117">
        <v>27</v>
      </c>
      <c r="O2117" t="b">
        <v>1</v>
      </c>
      <c r="P2117" t="s">
        <v>8303</v>
      </c>
      <c r="Q2117" s="6">
        <f>E2117/D2117</f>
        <v>1.0049999999999999</v>
      </c>
      <c r="R2117" s="7">
        <f>IFERROR(E2117/N2117,"N/A")</f>
        <v>37.222222222222221</v>
      </c>
      <c r="S2117" t="str">
        <f t="shared" si="88"/>
        <v>theater</v>
      </c>
      <c r="T2117" t="str">
        <f t="shared" si="89"/>
        <v>spaces</v>
      </c>
      <c r="Y2117">
        <f t="shared" si="90"/>
        <v>8</v>
      </c>
      <c r="Z2117">
        <f t="shared" si="91"/>
        <v>14</v>
      </c>
    </row>
    <row r="2118" spans="1:26" ht="28.8" x14ac:dyDescent="0.3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 s="11">
        <f t="shared" si="86"/>
        <v>42282.333333333336</v>
      </c>
      <c r="K2118">
        <v>1440082649</v>
      </c>
      <c r="L2118" s="11">
        <f t="shared" si="87"/>
        <v>42236.289918981485</v>
      </c>
      <c r="M2118" t="b">
        <v>0</v>
      </c>
      <c r="N2118">
        <v>17</v>
      </c>
      <c r="O2118" t="b">
        <v>1</v>
      </c>
      <c r="P2118" t="s">
        <v>8271</v>
      </c>
      <c r="Q2118" s="6">
        <f>E2118/D2118</f>
        <v>1.0049999999999999</v>
      </c>
      <c r="R2118" s="7">
        <f>IFERROR(E2118/N2118,"N/A")</f>
        <v>59.117647058823529</v>
      </c>
      <c r="S2118" t="str">
        <f t="shared" si="88"/>
        <v>theater</v>
      </c>
      <c r="T2118" t="str">
        <f t="shared" si="89"/>
        <v>plays</v>
      </c>
      <c r="Y2118">
        <f t="shared" si="90"/>
        <v>8</v>
      </c>
      <c r="Z2118">
        <f t="shared" si="91"/>
        <v>13</v>
      </c>
    </row>
    <row r="2119" spans="1:26" ht="43.2" x14ac:dyDescent="0.3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 s="11">
        <f t="shared" si="86"/>
        <v>42123.624999999993</v>
      </c>
      <c r="K2119">
        <v>1428436410</v>
      </c>
      <c r="L2119" s="11">
        <f t="shared" si="87"/>
        <v>42101.495486111111</v>
      </c>
      <c r="M2119" t="b">
        <v>0</v>
      </c>
      <c r="N2119">
        <v>11</v>
      </c>
      <c r="O2119" t="b">
        <v>1</v>
      </c>
      <c r="P2119" t="s">
        <v>8271</v>
      </c>
      <c r="Q2119" s="6">
        <f>E2119/D2119</f>
        <v>1.0049999999999999</v>
      </c>
      <c r="R2119" s="7">
        <f>IFERROR(E2119/N2119,"N/A")</f>
        <v>18.272727272727273</v>
      </c>
      <c r="S2119" t="str">
        <f t="shared" si="88"/>
        <v>theater</v>
      </c>
      <c r="T2119" t="str">
        <f t="shared" si="89"/>
        <v>plays</v>
      </c>
      <c r="Y2119">
        <f t="shared" si="90"/>
        <v>8</v>
      </c>
      <c r="Z2119">
        <f t="shared" si="91"/>
        <v>13</v>
      </c>
    </row>
    <row r="2120" spans="1:26" ht="43.2" x14ac:dyDescent="0.3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 s="11">
        <f t="shared" si="86"/>
        <v>42221.030173611107</v>
      </c>
      <c r="K2120">
        <v>1436172207</v>
      </c>
      <c r="L2120" s="11">
        <f t="shared" si="87"/>
        <v>42191.030173611107</v>
      </c>
      <c r="M2120" t="b">
        <v>0</v>
      </c>
      <c r="N2120">
        <v>33</v>
      </c>
      <c r="O2120" t="b">
        <v>1</v>
      </c>
      <c r="P2120" t="s">
        <v>8271</v>
      </c>
      <c r="Q2120" s="6">
        <f>E2120/D2120</f>
        <v>1.0049999999999999</v>
      </c>
      <c r="R2120" s="7">
        <f>IFERROR(E2120/N2120,"N/A")</f>
        <v>60.909090909090907</v>
      </c>
      <c r="S2120" t="str">
        <f t="shared" si="88"/>
        <v>theater</v>
      </c>
      <c r="T2120" t="str">
        <f t="shared" si="89"/>
        <v>plays</v>
      </c>
      <c r="Y2120">
        <f t="shared" si="90"/>
        <v>8</v>
      </c>
      <c r="Z2120">
        <f t="shared" si="91"/>
        <v>13</v>
      </c>
    </row>
    <row r="2121" spans="1:26" ht="43.2" x14ac:dyDescent="0.3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 s="11">
        <f t="shared" si="86"/>
        <v>41985.684155092589</v>
      </c>
      <c r="K2121">
        <v>1415838311</v>
      </c>
      <c r="L2121" s="11">
        <f t="shared" si="87"/>
        <v>41955.684155092589</v>
      </c>
      <c r="M2121" t="b">
        <v>0</v>
      </c>
      <c r="N2121">
        <v>105</v>
      </c>
      <c r="O2121" t="b">
        <v>1</v>
      </c>
      <c r="P2121" t="s">
        <v>8273</v>
      </c>
      <c r="Q2121" s="6">
        <f>E2121/D2121</f>
        <v>1.00528</v>
      </c>
      <c r="R2121" s="7">
        <f>IFERROR(E2121/N2121,"N/A")</f>
        <v>239.35238095238094</v>
      </c>
      <c r="S2121" t="str">
        <f t="shared" si="88"/>
        <v>technology</v>
      </c>
      <c r="T2121" t="str">
        <f t="shared" si="89"/>
        <v>wearables</v>
      </c>
      <c r="Y2121">
        <f t="shared" si="90"/>
        <v>11</v>
      </c>
      <c r="Z2121">
        <f t="shared" si="91"/>
        <v>20</v>
      </c>
    </row>
    <row r="2122" spans="1:26" ht="57.6" x14ac:dyDescent="0.3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 s="11">
        <f t="shared" si="86"/>
        <v>41822.287569444445</v>
      </c>
      <c r="K2122">
        <v>1402584846</v>
      </c>
      <c r="L2122" s="11">
        <f t="shared" si="87"/>
        <v>41802.287569444445</v>
      </c>
      <c r="M2122" t="b">
        <v>0</v>
      </c>
      <c r="N2122">
        <v>15</v>
      </c>
      <c r="O2122" t="b">
        <v>1</v>
      </c>
      <c r="P2122" t="s">
        <v>8271</v>
      </c>
      <c r="Q2122" s="6">
        <f>E2122/D2122</f>
        <v>1.0055555555555555</v>
      </c>
      <c r="R2122" s="7">
        <f>IFERROR(E2122/N2122,"N/A")</f>
        <v>60.333333333333336</v>
      </c>
      <c r="S2122" t="str">
        <f t="shared" si="88"/>
        <v>theater</v>
      </c>
      <c r="T2122" t="str">
        <f t="shared" si="89"/>
        <v>plays</v>
      </c>
      <c r="Y2122">
        <f t="shared" si="90"/>
        <v>8</v>
      </c>
      <c r="Z2122">
        <f t="shared" si="91"/>
        <v>13</v>
      </c>
    </row>
    <row r="2123" spans="1:26" x14ac:dyDescent="0.3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 s="11">
        <f t="shared" si="86"/>
        <v>42239.260358796295</v>
      </c>
      <c r="K2123">
        <v>1437747295</v>
      </c>
      <c r="L2123" s="11">
        <f t="shared" si="87"/>
        <v>42209.260358796295</v>
      </c>
      <c r="M2123" t="b">
        <v>0</v>
      </c>
      <c r="N2123">
        <v>21</v>
      </c>
      <c r="O2123" t="b">
        <v>1</v>
      </c>
      <c r="P2123" t="s">
        <v>8273</v>
      </c>
      <c r="Q2123" s="6">
        <f>E2123/D2123</f>
        <v>1.0056666666666667</v>
      </c>
      <c r="R2123" s="7">
        <f>IFERROR(E2123/N2123,"N/A")</f>
        <v>143.66666666666666</v>
      </c>
      <c r="S2123" t="str">
        <f t="shared" si="88"/>
        <v>technology</v>
      </c>
      <c r="T2123" t="str">
        <f t="shared" si="89"/>
        <v>wearables</v>
      </c>
      <c r="Y2123">
        <f t="shared" si="90"/>
        <v>11</v>
      </c>
      <c r="Z2123">
        <f t="shared" si="91"/>
        <v>20</v>
      </c>
    </row>
    <row r="2124" spans="1:26" ht="43.2" x14ac:dyDescent="0.3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 s="11">
        <f t="shared" si="86"/>
        <v>42782.624999999993</v>
      </c>
      <c r="K2124">
        <v>1484843948</v>
      </c>
      <c r="L2124" s="11">
        <f t="shared" si="87"/>
        <v>42754.360509259255</v>
      </c>
      <c r="M2124" t="b">
        <v>0</v>
      </c>
      <c r="N2124">
        <v>34</v>
      </c>
      <c r="O2124" t="b">
        <v>1</v>
      </c>
      <c r="P2124" t="s">
        <v>8271</v>
      </c>
      <c r="Q2124" s="6">
        <f>E2124/D2124</f>
        <v>1.0056666666666667</v>
      </c>
      <c r="R2124" s="7">
        <f>IFERROR(E2124/N2124,"N/A")</f>
        <v>88.735294117647058</v>
      </c>
      <c r="S2124" t="str">
        <f t="shared" si="88"/>
        <v>theater</v>
      </c>
      <c r="T2124" t="str">
        <f t="shared" si="89"/>
        <v>plays</v>
      </c>
      <c r="Y2124">
        <f t="shared" si="90"/>
        <v>8</v>
      </c>
      <c r="Z2124">
        <f t="shared" si="91"/>
        <v>13</v>
      </c>
    </row>
    <row r="2125" spans="1:26" ht="43.2" x14ac:dyDescent="0.3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 s="11">
        <f t="shared" si="86"/>
        <v>42230.513113425921</v>
      </c>
      <c r="K2125">
        <v>1434399533</v>
      </c>
      <c r="L2125" s="11">
        <f t="shared" si="87"/>
        <v>42170.513113425921</v>
      </c>
      <c r="M2125" t="b">
        <v>0</v>
      </c>
      <c r="N2125">
        <v>30</v>
      </c>
      <c r="O2125" t="b">
        <v>1</v>
      </c>
      <c r="P2125" t="s">
        <v>8303</v>
      </c>
      <c r="Q2125" s="6">
        <f>E2125/D2125</f>
        <v>1.0057142857142858</v>
      </c>
      <c r="R2125" s="7">
        <f>IFERROR(E2125/N2125,"N/A")</f>
        <v>234.66666666666666</v>
      </c>
      <c r="S2125" t="str">
        <f t="shared" si="88"/>
        <v>theater</v>
      </c>
      <c r="T2125" t="str">
        <f t="shared" si="89"/>
        <v>spaces</v>
      </c>
      <c r="Y2125">
        <f t="shared" si="90"/>
        <v>8</v>
      </c>
      <c r="Z2125">
        <f t="shared" si="91"/>
        <v>14</v>
      </c>
    </row>
    <row r="2126" spans="1:26" ht="43.2" x14ac:dyDescent="0.3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 s="11">
        <f t="shared" si="86"/>
        <v>41782.351331018515</v>
      </c>
      <c r="K2126">
        <v>1396974355</v>
      </c>
      <c r="L2126" s="11">
        <f t="shared" si="87"/>
        <v>41737.351331018515</v>
      </c>
      <c r="M2126" t="b">
        <v>0</v>
      </c>
      <c r="N2126">
        <v>81</v>
      </c>
      <c r="O2126" t="b">
        <v>1</v>
      </c>
      <c r="P2126" t="s">
        <v>8292</v>
      </c>
      <c r="Q2126" s="6">
        <f>E2126/D2126</f>
        <v>1.0058763157894737</v>
      </c>
      <c r="R2126" s="7">
        <f>IFERROR(E2126/N2126,"N/A")</f>
        <v>47.189259259259259</v>
      </c>
      <c r="S2126" t="str">
        <f t="shared" si="88"/>
        <v>music</v>
      </c>
      <c r="T2126" t="str">
        <f t="shared" si="89"/>
        <v>pop</v>
      </c>
      <c r="Y2126">
        <f t="shared" si="90"/>
        <v>6</v>
      </c>
      <c r="Z2126">
        <f t="shared" si="91"/>
        <v>9</v>
      </c>
    </row>
    <row r="2127" spans="1:26" ht="28.8" x14ac:dyDescent="0.3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 s="11">
        <f t="shared" si="86"/>
        <v>40981.832638888889</v>
      </c>
      <c r="K2127">
        <v>1328749249</v>
      </c>
      <c r="L2127" s="11">
        <f t="shared" si="87"/>
        <v>40947.70890046296</v>
      </c>
      <c r="M2127" t="b">
        <v>0</v>
      </c>
      <c r="N2127">
        <v>19</v>
      </c>
      <c r="O2127" t="b">
        <v>1</v>
      </c>
      <c r="P2127" t="s">
        <v>8276</v>
      </c>
      <c r="Q2127" s="6">
        <f>E2127/D2127</f>
        <v>1.006</v>
      </c>
      <c r="R2127" s="7">
        <f>IFERROR(E2127/N2127,"N/A")</f>
        <v>52.94736842105263</v>
      </c>
      <c r="S2127" t="str">
        <f t="shared" si="88"/>
        <v>music</v>
      </c>
      <c r="T2127" t="str">
        <f t="shared" si="89"/>
        <v>rock</v>
      </c>
      <c r="Y2127">
        <f t="shared" si="90"/>
        <v>6</v>
      </c>
      <c r="Z2127">
        <f t="shared" si="91"/>
        <v>10</v>
      </c>
    </row>
    <row r="2128" spans="1:26" ht="43.2" x14ac:dyDescent="0.3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 s="11">
        <f t="shared" si="86"/>
        <v>42732.583715277775</v>
      </c>
      <c r="K2128">
        <v>1480370433</v>
      </c>
      <c r="L2128" s="11">
        <f t="shared" si="87"/>
        <v>42702.583715277775</v>
      </c>
      <c r="M2128" t="b">
        <v>0</v>
      </c>
      <c r="N2128">
        <v>110</v>
      </c>
      <c r="O2128" t="b">
        <v>1</v>
      </c>
      <c r="P2128" t="s">
        <v>8271</v>
      </c>
      <c r="Q2128" s="6">
        <f>E2128/D2128</f>
        <v>1.006</v>
      </c>
      <c r="R2128" s="7">
        <f>IFERROR(E2128/N2128,"N/A")</f>
        <v>182.90909090909091</v>
      </c>
      <c r="S2128" t="str">
        <f t="shared" si="88"/>
        <v>theater</v>
      </c>
      <c r="T2128" t="str">
        <f t="shared" si="89"/>
        <v>plays</v>
      </c>
      <c r="Y2128">
        <f t="shared" si="90"/>
        <v>8</v>
      </c>
      <c r="Z2128">
        <f t="shared" si="91"/>
        <v>13</v>
      </c>
    </row>
    <row r="2129" spans="1:26" ht="43.2" x14ac:dyDescent="0.3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 s="11">
        <f t="shared" si="86"/>
        <v>42402.359722222223</v>
      </c>
      <c r="K2129">
        <v>1451839080</v>
      </c>
      <c r="L2129" s="11">
        <f t="shared" si="87"/>
        <v>42372.359722222223</v>
      </c>
      <c r="M2129" t="b">
        <v>0</v>
      </c>
      <c r="N2129">
        <v>30</v>
      </c>
      <c r="O2129" t="b">
        <v>1</v>
      </c>
      <c r="P2129" t="s">
        <v>8271</v>
      </c>
      <c r="Q2129" s="6">
        <f>E2129/D2129</f>
        <v>1.0060606060606061</v>
      </c>
      <c r="R2129" s="7">
        <f>IFERROR(E2129/N2129,"N/A")</f>
        <v>55.333333333333336</v>
      </c>
      <c r="S2129" t="str">
        <f t="shared" si="88"/>
        <v>theater</v>
      </c>
      <c r="T2129" t="str">
        <f t="shared" si="89"/>
        <v>plays</v>
      </c>
      <c r="Y2129">
        <f t="shared" si="90"/>
        <v>8</v>
      </c>
      <c r="Z2129">
        <f t="shared" si="91"/>
        <v>13</v>
      </c>
    </row>
    <row r="2130" spans="1:26" ht="43.2" x14ac:dyDescent="0.3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 s="11">
        <f t="shared" si="86"/>
        <v>40929.009027777778</v>
      </c>
      <c r="K2130">
        <v>1321978335</v>
      </c>
      <c r="L2130" s="11">
        <f t="shared" si="87"/>
        <v>40869.341840277775</v>
      </c>
      <c r="M2130" t="b">
        <v>0</v>
      </c>
      <c r="N2130">
        <v>154</v>
      </c>
      <c r="O2130" t="b">
        <v>1</v>
      </c>
      <c r="P2130" t="s">
        <v>8276</v>
      </c>
      <c r="Q2130" s="6">
        <f>E2130/D2130</f>
        <v>1.0060706666666666</v>
      </c>
      <c r="R2130" s="7">
        <f>IFERROR(E2130/N2130,"N/A")</f>
        <v>97.993896103896105</v>
      </c>
      <c r="S2130" t="str">
        <f t="shared" si="88"/>
        <v>music</v>
      </c>
      <c r="T2130" t="str">
        <f t="shared" si="89"/>
        <v>rock</v>
      </c>
      <c r="Y2130">
        <f t="shared" si="90"/>
        <v>6</v>
      </c>
      <c r="Z2130">
        <f t="shared" si="91"/>
        <v>10</v>
      </c>
    </row>
    <row r="2131" spans="1:26" ht="43.2" x14ac:dyDescent="0.3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 s="11">
        <f t="shared" si="86"/>
        <v>40894.707638888889</v>
      </c>
      <c r="K2131">
        <v>1321578051</v>
      </c>
      <c r="L2131" s="11">
        <f t="shared" si="87"/>
        <v>40864.708923611113</v>
      </c>
      <c r="M2131" t="b">
        <v>0</v>
      </c>
      <c r="N2131">
        <v>193</v>
      </c>
      <c r="O2131" t="b">
        <v>1</v>
      </c>
      <c r="P2131" t="s">
        <v>8269</v>
      </c>
      <c r="Q2131" s="6">
        <f>E2131/D2131</f>
        <v>1.0061</v>
      </c>
      <c r="R2131" s="7">
        <f>IFERROR(E2131/N2131,"N/A")</f>
        <v>104.25906735751295</v>
      </c>
      <c r="S2131" t="str">
        <f t="shared" si="88"/>
        <v>film &amp; video</v>
      </c>
      <c r="T2131" t="str">
        <f t="shared" si="89"/>
        <v>documentary</v>
      </c>
      <c r="Y2131">
        <f t="shared" si="90"/>
        <v>13</v>
      </c>
      <c r="Z2131">
        <f t="shared" si="91"/>
        <v>24</v>
      </c>
    </row>
    <row r="2132" spans="1:26" ht="57.6" x14ac:dyDescent="0.3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 s="11">
        <f t="shared" si="86"/>
        <v>40139.915972222218</v>
      </c>
      <c r="K2132">
        <v>1255730520</v>
      </c>
      <c r="L2132" s="11">
        <f t="shared" si="87"/>
        <v>40102.584722222222</v>
      </c>
      <c r="M2132" t="b">
        <v>1</v>
      </c>
      <c r="N2132">
        <v>23</v>
      </c>
      <c r="O2132" t="b">
        <v>1</v>
      </c>
      <c r="P2132" t="s">
        <v>8295</v>
      </c>
      <c r="Q2132" s="6">
        <f>E2132/D2132</f>
        <v>1.0063375000000001</v>
      </c>
      <c r="R2132" s="7">
        <f>IFERROR(E2132/N2132,"N/A")</f>
        <v>35.003043478260871</v>
      </c>
      <c r="S2132" t="str">
        <f t="shared" si="88"/>
        <v>technology</v>
      </c>
      <c r="T2132" t="str">
        <f t="shared" si="89"/>
        <v>hardware</v>
      </c>
      <c r="Y2132">
        <f t="shared" si="90"/>
        <v>11</v>
      </c>
      <c r="Z2132">
        <f t="shared" si="91"/>
        <v>19</v>
      </c>
    </row>
    <row r="2133" spans="1:26" ht="43.2" x14ac:dyDescent="0.3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 s="11">
        <f t="shared" si="86"/>
        <v>42207.94903935185</v>
      </c>
      <c r="K2133">
        <v>1435041997</v>
      </c>
      <c r="L2133" s="11">
        <f t="shared" si="87"/>
        <v>42177.94903935185</v>
      </c>
      <c r="M2133" t="b">
        <v>0</v>
      </c>
      <c r="N2133">
        <v>104</v>
      </c>
      <c r="O2133" t="b">
        <v>1</v>
      </c>
      <c r="P2133" t="s">
        <v>8269</v>
      </c>
      <c r="Q2133" s="6">
        <f>E2133/D2133</f>
        <v>1.0063392857142857</v>
      </c>
      <c r="R2133" s="7">
        <f>IFERROR(E2133/N2133,"N/A")</f>
        <v>216.75</v>
      </c>
      <c r="S2133" t="str">
        <f t="shared" si="88"/>
        <v>film &amp; video</v>
      </c>
      <c r="T2133" t="str">
        <f t="shared" si="89"/>
        <v>documentary</v>
      </c>
      <c r="Y2133">
        <f t="shared" si="90"/>
        <v>13</v>
      </c>
      <c r="Z2133">
        <f t="shared" si="91"/>
        <v>24</v>
      </c>
    </row>
    <row r="2134" spans="1:26" ht="43.2" x14ac:dyDescent="0.3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 s="11">
        <f t="shared" si="86"/>
        <v>42124.832638888889</v>
      </c>
      <c r="K2134">
        <v>1427390901</v>
      </c>
      <c r="L2134" s="11">
        <f t="shared" si="87"/>
        <v>42089.394687500004</v>
      </c>
      <c r="M2134" t="b">
        <v>1</v>
      </c>
      <c r="N2134">
        <v>142</v>
      </c>
      <c r="O2134" t="b">
        <v>1</v>
      </c>
      <c r="P2134" t="s">
        <v>8269</v>
      </c>
      <c r="Q2134" s="6">
        <f>E2134/D2134</f>
        <v>1.0064</v>
      </c>
      <c r="R2134" s="7">
        <f>IFERROR(E2134/N2134,"N/A")</f>
        <v>141.74647887323943</v>
      </c>
      <c r="S2134" t="str">
        <f t="shared" si="88"/>
        <v>film &amp; video</v>
      </c>
      <c r="T2134" t="str">
        <f t="shared" si="89"/>
        <v>documentary</v>
      </c>
      <c r="Y2134">
        <f t="shared" si="90"/>
        <v>13</v>
      </c>
      <c r="Z2134">
        <f t="shared" si="91"/>
        <v>24</v>
      </c>
    </row>
    <row r="2135" spans="1:26" ht="43.2" x14ac:dyDescent="0.3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 s="11">
        <f t="shared" si="86"/>
        <v>42555.716516203705</v>
      </c>
      <c r="K2135">
        <v>1465866707</v>
      </c>
      <c r="L2135" s="11">
        <f t="shared" si="87"/>
        <v>42534.716516203705</v>
      </c>
      <c r="M2135" t="b">
        <v>0</v>
      </c>
      <c r="N2135">
        <v>20</v>
      </c>
      <c r="O2135" t="b">
        <v>1</v>
      </c>
      <c r="P2135" t="s">
        <v>8271</v>
      </c>
      <c r="Q2135" s="6">
        <f>E2135/D2135</f>
        <v>1.00644</v>
      </c>
      <c r="R2135" s="7">
        <f>IFERROR(E2135/N2135,"N/A")</f>
        <v>25.161000000000001</v>
      </c>
      <c r="S2135" t="str">
        <f t="shared" si="88"/>
        <v>theater</v>
      </c>
      <c r="T2135" t="str">
        <f t="shared" si="89"/>
        <v>plays</v>
      </c>
      <c r="Y2135">
        <f t="shared" si="90"/>
        <v>8</v>
      </c>
      <c r="Z2135">
        <f t="shared" si="91"/>
        <v>13</v>
      </c>
    </row>
    <row r="2136" spans="1:26" ht="43.2" x14ac:dyDescent="0.3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 s="11">
        <f t="shared" si="86"/>
        <v>42656.416979166665</v>
      </c>
      <c r="K2136">
        <v>1473789627</v>
      </c>
      <c r="L2136" s="11">
        <f t="shared" si="87"/>
        <v>42626.416979166665</v>
      </c>
      <c r="M2136" t="b">
        <v>0</v>
      </c>
      <c r="N2136">
        <v>69</v>
      </c>
      <c r="O2136" t="b">
        <v>1</v>
      </c>
      <c r="P2136" t="s">
        <v>8271</v>
      </c>
      <c r="Q2136" s="6">
        <f>E2136/D2136</f>
        <v>1.0065</v>
      </c>
      <c r="R2136" s="7">
        <f>IFERROR(E2136/N2136,"N/A")</f>
        <v>145.86956521739131</v>
      </c>
      <c r="S2136" t="str">
        <f t="shared" si="88"/>
        <v>theater</v>
      </c>
      <c r="T2136" t="str">
        <f t="shared" si="89"/>
        <v>plays</v>
      </c>
      <c r="Y2136">
        <f t="shared" si="90"/>
        <v>8</v>
      </c>
      <c r="Z2136">
        <f t="shared" si="91"/>
        <v>13</v>
      </c>
    </row>
    <row r="2137" spans="1:26" ht="43.2" x14ac:dyDescent="0.3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 s="11">
        <f t="shared" si="86"/>
        <v>40604.992604166662</v>
      </c>
      <c r="K2137">
        <v>1294818561</v>
      </c>
      <c r="L2137" s="11">
        <f t="shared" si="87"/>
        <v>40554.992604166662</v>
      </c>
      <c r="M2137" t="b">
        <v>0</v>
      </c>
      <c r="N2137">
        <v>96</v>
      </c>
      <c r="O2137" t="b">
        <v>1</v>
      </c>
      <c r="P2137" t="s">
        <v>8276</v>
      </c>
      <c r="Q2137" s="6">
        <f>E2137/D2137</f>
        <v>1.0066250000000001</v>
      </c>
      <c r="R2137" s="7">
        <f>IFERROR(E2137/N2137,"N/A")</f>
        <v>83.885416666666671</v>
      </c>
      <c r="S2137" t="str">
        <f t="shared" si="88"/>
        <v>music</v>
      </c>
      <c r="T2137" t="str">
        <f t="shared" si="89"/>
        <v>rock</v>
      </c>
      <c r="Y2137">
        <f t="shared" si="90"/>
        <v>6</v>
      </c>
      <c r="Z2137">
        <f t="shared" si="91"/>
        <v>10</v>
      </c>
    </row>
    <row r="2138" spans="1:26" ht="43.2" x14ac:dyDescent="0.3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 s="11">
        <f t="shared" si="86"/>
        <v>41947.440069444441</v>
      </c>
      <c r="K2138">
        <v>1412530422</v>
      </c>
      <c r="L2138" s="11">
        <f t="shared" si="87"/>
        <v>41917.398402777777</v>
      </c>
      <c r="M2138" t="b">
        <v>0</v>
      </c>
      <c r="N2138">
        <v>36</v>
      </c>
      <c r="O2138" t="b">
        <v>1</v>
      </c>
      <c r="P2138" t="s">
        <v>8265</v>
      </c>
      <c r="Q2138" s="6">
        <f>E2138/D2138</f>
        <v>1.0066666666666666</v>
      </c>
      <c r="R2138" s="7">
        <f>IFERROR(E2138/N2138,"N/A")</f>
        <v>41.944444444444443</v>
      </c>
      <c r="S2138" t="str">
        <f t="shared" si="88"/>
        <v>film &amp; video</v>
      </c>
      <c r="T2138" t="str">
        <f t="shared" si="89"/>
        <v>television</v>
      </c>
      <c r="Y2138">
        <f t="shared" si="90"/>
        <v>13</v>
      </c>
      <c r="Z2138">
        <f t="shared" si="91"/>
        <v>23</v>
      </c>
    </row>
    <row r="2139" spans="1:26" ht="43.2" x14ac:dyDescent="0.3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 s="11">
        <f t="shared" si="86"/>
        <v>41602.201307870368</v>
      </c>
      <c r="K2139">
        <v>1382701793</v>
      </c>
      <c r="L2139" s="11">
        <f t="shared" si="87"/>
        <v>41572.159641203703</v>
      </c>
      <c r="M2139" t="b">
        <v>0</v>
      </c>
      <c r="N2139">
        <v>70</v>
      </c>
      <c r="O2139" t="b">
        <v>1</v>
      </c>
      <c r="P2139" t="s">
        <v>8292</v>
      </c>
      <c r="Q2139" s="6">
        <f>E2139/D2139</f>
        <v>1.0066666666666666</v>
      </c>
      <c r="R2139" s="7">
        <f>IFERROR(E2139/N2139,"N/A")</f>
        <v>64.714285714285708</v>
      </c>
      <c r="S2139" t="str">
        <f t="shared" si="88"/>
        <v>music</v>
      </c>
      <c r="T2139" t="str">
        <f t="shared" si="89"/>
        <v>pop</v>
      </c>
      <c r="Y2139">
        <f t="shared" si="90"/>
        <v>6</v>
      </c>
      <c r="Z2139">
        <f t="shared" si="91"/>
        <v>9</v>
      </c>
    </row>
    <row r="2140" spans="1:26" ht="43.2" x14ac:dyDescent="0.3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 s="11">
        <f t="shared" si="86"/>
        <v>42258.430497685178</v>
      </c>
      <c r="K2140">
        <v>1439835595</v>
      </c>
      <c r="L2140" s="11">
        <f t="shared" si="87"/>
        <v>42233.430497685178</v>
      </c>
      <c r="M2140" t="b">
        <v>0</v>
      </c>
      <c r="N2140">
        <v>42</v>
      </c>
      <c r="O2140" t="b">
        <v>1</v>
      </c>
      <c r="P2140" t="s">
        <v>8271</v>
      </c>
      <c r="Q2140" s="6">
        <f>E2140/D2140</f>
        <v>1.0066666666666666</v>
      </c>
      <c r="R2140" s="7">
        <f>IFERROR(E2140/N2140,"N/A")</f>
        <v>35.952380952380949</v>
      </c>
      <c r="S2140" t="str">
        <f t="shared" si="88"/>
        <v>theater</v>
      </c>
      <c r="T2140" t="str">
        <f t="shared" si="89"/>
        <v>plays</v>
      </c>
      <c r="Y2140">
        <f t="shared" si="90"/>
        <v>8</v>
      </c>
      <c r="Z2140">
        <f t="shared" si="91"/>
        <v>13</v>
      </c>
    </row>
    <row r="2141" spans="1:26" ht="28.8" x14ac:dyDescent="0.3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 s="11">
        <f t="shared" si="86"/>
        <v>41821.832638888889</v>
      </c>
      <c r="K2141">
        <v>1400272580</v>
      </c>
      <c r="L2141" s="11">
        <f t="shared" si="87"/>
        <v>41775.525231481479</v>
      </c>
      <c r="M2141" t="b">
        <v>0</v>
      </c>
      <c r="N2141">
        <v>20</v>
      </c>
      <c r="O2141" t="b">
        <v>1</v>
      </c>
      <c r="P2141" t="s">
        <v>8271</v>
      </c>
      <c r="Q2141" s="6">
        <f>E2141/D2141</f>
        <v>1.0066666666666666</v>
      </c>
      <c r="R2141" s="7">
        <f>IFERROR(E2141/N2141,"N/A")</f>
        <v>75.5</v>
      </c>
      <c r="S2141" t="str">
        <f t="shared" si="88"/>
        <v>theater</v>
      </c>
      <c r="T2141" t="str">
        <f t="shared" si="89"/>
        <v>plays</v>
      </c>
      <c r="Y2141">
        <f t="shared" si="90"/>
        <v>8</v>
      </c>
      <c r="Z2141">
        <f t="shared" si="91"/>
        <v>13</v>
      </c>
    </row>
    <row r="2142" spans="1:26" ht="28.8" x14ac:dyDescent="0.3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 s="11">
        <f t="shared" si="86"/>
        <v>42583.210810185185</v>
      </c>
      <c r="K2142">
        <v>1467464614</v>
      </c>
      <c r="L2142" s="11">
        <f t="shared" si="87"/>
        <v>42553.210810185185</v>
      </c>
      <c r="M2142" t="b">
        <v>0</v>
      </c>
      <c r="N2142">
        <v>77</v>
      </c>
      <c r="O2142" t="b">
        <v>1</v>
      </c>
      <c r="P2142" t="s">
        <v>8292</v>
      </c>
      <c r="Q2142" s="6">
        <f>E2142/D2142</f>
        <v>1.0067349999999999</v>
      </c>
      <c r="R2142" s="7">
        <f>IFERROR(E2142/N2142,"N/A")</f>
        <v>26.148961038961041</v>
      </c>
      <c r="S2142" t="str">
        <f t="shared" si="88"/>
        <v>music</v>
      </c>
      <c r="T2142" t="str">
        <f t="shared" si="89"/>
        <v>pop</v>
      </c>
      <c r="Y2142">
        <f t="shared" si="90"/>
        <v>6</v>
      </c>
      <c r="Z2142">
        <f t="shared" si="91"/>
        <v>9</v>
      </c>
    </row>
    <row r="2143" spans="1:26" ht="28.8" x14ac:dyDescent="0.3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 s="11">
        <f t="shared" si="86"/>
        <v>42082.253703703704</v>
      </c>
      <c r="K2143">
        <v>1424185520</v>
      </c>
      <c r="L2143" s="11">
        <f t="shared" si="87"/>
        <v>42052.295370370368</v>
      </c>
      <c r="M2143" t="b">
        <v>1</v>
      </c>
      <c r="N2143">
        <v>141</v>
      </c>
      <c r="O2143" t="b">
        <v>1</v>
      </c>
      <c r="P2143" t="s">
        <v>8285</v>
      </c>
      <c r="Q2143" s="6">
        <f>E2143/D2143</f>
        <v>1.0067894736842105</v>
      </c>
      <c r="R2143" s="7">
        <f>IFERROR(E2143/N2143,"N/A")</f>
        <v>135.66666666666666</v>
      </c>
      <c r="S2143" t="str">
        <f t="shared" si="88"/>
        <v>photography</v>
      </c>
      <c r="T2143" t="str">
        <f t="shared" si="89"/>
        <v>photobooks</v>
      </c>
      <c r="Y2143">
        <f t="shared" si="90"/>
        <v>12</v>
      </c>
      <c r="Z2143">
        <f t="shared" si="91"/>
        <v>22</v>
      </c>
    </row>
    <row r="2144" spans="1:26" ht="43.2" x14ac:dyDescent="0.3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 s="11">
        <f t="shared" si="86"/>
        <v>40755.958333333328</v>
      </c>
      <c r="K2144">
        <v>1311380313</v>
      </c>
      <c r="L2144" s="11">
        <f t="shared" si="87"/>
        <v>40746.679548611108</v>
      </c>
      <c r="M2144" t="b">
        <v>0</v>
      </c>
      <c r="N2144">
        <v>44</v>
      </c>
      <c r="O2144" t="b">
        <v>1</v>
      </c>
      <c r="P2144" t="s">
        <v>8276</v>
      </c>
      <c r="Q2144" s="6">
        <f>E2144/D2144</f>
        <v>1.0069333333333335</v>
      </c>
      <c r="R2144" s="7">
        <f>IFERROR(E2144/N2144,"N/A")</f>
        <v>137.30909090909091</v>
      </c>
      <c r="S2144" t="str">
        <f t="shared" si="88"/>
        <v>music</v>
      </c>
      <c r="T2144" t="str">
        <f t="shared" si="89"/>
        <v>rock</v>
      </c>
      <c r="Y2144">
        <f t="shared" si="90"/>
        <v>6</v>
      </c>
      <c r="Z2144">
        <f t="shared" si="91"/>
        <v>10</v>
      </c>
    </row>
    <row r="2145" spans="1:26" ht="43.2" x14ac:dyDescent="0.3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 s="11">
        <f t="shared" si="86"/>
        <v>40890.874305555553</v>
      </c>
      <c r="K2145">
        <v>1321200332</v>
      </c>
      <c r="L2145" s="11">
        <f t="shared" si="87"/>
        <v>40860.337175925924</v>
      </c>
      <c r="M2145" t="b">
        <v>0</v>
      </c>
      <c r="N2145">
        <v>35</v>
      </c>
      <c r="O2145" t="b">
        <v>1</v>
      </c>
      <c r="P2145" t="s">
        <v>8279</v>
      </c>
      <c r="Q2145" s="6">
        <f>E2145/D2145</f>
        <v>1.0069999999999999</v>
      </c>
      <c r="R2145" s="7">
        <f>IFERROR(E2145/N2145,"N/A")</f>
        <v>115.08571428571429</v>
      </c>
      <c r="S2145" t="str">
        <f t="shared" si="88"/>
        <v>music</v>
      </c>
      <c r="T2145" t="str">
        <f t="shared" si="89"/>
        <v>indie rock</v>
      </c>
      <c r="Y2145">
        <f t="shared" si="90"/>
        <v>6</v>
      </c>
      <c r="Z2145">
        <f t="shared" si="91"/>
        <v>16</v>
      </c>
    </row>
    <row r="2146" spans="1:26" ht="43.2" x14ac:dyDescent="0.3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 s="11">
        <f t="shared" si="86"/>
        <v>40543.874305555553</v>
      </c>
      <c r="K2146">
        <v>1290281691</v>
      </c>
      <c r="L2146" s="11">
        <f t="shared" si="87"/>
        <v>40502.482534722221</v>
      </c>
      <c r="M2146" t="b">
        <v>1</v>
      </c>
      <c r="N2146">
        <v>113</v>
      </c>
      <c r="O2146" t="b">
        <v>1</v>
      </c>
      <c r="P2146" t="s">
        <v>8279</v>
      </c>
      <c r="Q2146" s="6">
        <f>E2146/D2146</f>
        <v>1.0070033333333335</v>
      </c>
      <c r="R2146" s="7">
        <f>IFERROR(E2146/N2146,"N/A")</f>
        <v>53.469203539823013</v>
      </c>
      <c r="S2146" t="str">
        <f t="shared" si="88"/>
        <v>music</v>
      </c>
      <c r="T2146" t="str">
        <f t="shared" si="89"/>
        <v>indie rock</v>
      </c>
      <c r="Y2146">
        <f t="shared" si="90"/>
        <v>6</v>
      </c>
      <c r="Z2146">
        <f t="shared" si="91"/>
        <v>16</v>
      </c>
    </row>
    <row r="2147" spans="1:26" ht="43.2" x14ac:dyDescent="0.3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 s="11">
        <f t="shared" si="86"/>
        <v>41857.563888888886</v>
      </c>
      <c r="K2147">
        <v>1404769819</v>
      </c>
      <c r="L2147" s="11">
        <f t="shared" si="87"/>
        <v>41827.576608796291</v>
      </c>
      <c r="M2147" t="b">
        <v>0</v>
      </c>
      <c r="N2147">
        <v>196</v>
      </c>
      <c r="O2147" t="b">
        <v>1</v>
      </c>
      <c r="P2147" t="s">
        <v>8271</v>
      </c>
      <c r="Q2147" s="6">
        <f>E2147/D2147</f>
        <v>1.0071379999999999</v>
      </c>
      <c r="R2147" s="7">
        <f>IFERROR(E2147/N2147,"N/A")</f>
        <v>25.692295918367346</v>
      </c>
      <c r="S2147" t="str">
        <f t="shared" si="88"/>
        <v>theater</v>
      </c>
      <c r="T2147" t="str">
        <f t="shared" si="89"/>
        <v>plays</v>
      </c>
      <c r="Y2147">
        <f t="shared" si="90"/>
        <v>8</v>
      </c>
      <c r="Z2147">
        <f t="shared" si="91"/>
        <v>13</v>
      </c>
    </row>
    <row r="2148" spans="1:26" ht="43.2" x14ac:dyDescent="0.3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 s="11">
        <f t="shared" si="86"/>
        <v>42205.583333333336</v>
      </c>
      <c r="K2148">
        <v>1433747376</v>
      </c>
      <c r="L2148" s="11">
        <f t="shared" si="87"/>
        <v>42162.965000000004</v>
      </c>
      <c r="M2148" t="b">
        <v>0</v>
      </c>
      <c r="N2148">
        <v>41</v>
      </c>
      <c r="O2148" t="b">
        <v>1</v>
      </c>
      <c r="P2148" t="s">
        <v>8303</v>
      </c>
      <c r="Q2148" s="6">
        <f>E2148/D2148</f>
        <v>1.0071428571428571</v>
      </c>
      <c r="R2148" s="7">
        <f>IFERROR(E2148/N2148,"N/A")</f>
        <v>103.17073170731707</v>
      </c>
      <c r="S2148" t="str">
        <f t="shared" si="88"/>
        <v>theater</v>
      </c>
      <c r="T2148" t="str">
        <f t="shared" si="89"/>
        <v>spaces</v>
      </c>
      <c r="Y2148">
        <f t="shared" si="90"/>
        <v>8</v>
      </c>
      <c r="Z2148">
        <f t="shared" si="91"/>
        <v>14</v>
      </c>
    </row>
    <row r="2149" spans="1:26" ht="57.6" x14ac:dyDescent="0.3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 s="11">
        <f t="shared" si="86"/>
        <v>41851.365266203698</v>
      </c>
      <c r="K2149">
        <v>1404233159</v>
      </c>
      <c r="L2149" s="11">
        <f t="shared" si="87"/>
        <v>41821.365266203698</v>
      </c>
      <c r="M2149" t="b">
        <v>0</v>
      </c>
      <c r="N2149">
        <v>21</v>
      </c>
      <c r="O2149" t="b">
        <v>1</v>
      </c>
      <c r="P2149" t="s">
        <v>8271</v>
      </c>
      <c r="Q2149" s="6">
        <f>E2149/D2149</f>
        <v>1.0071428571428571</v>
      </c>
      <c r="R2149" s="7">
        <f>IFERROR(E2149/N2149,"N/A")</f>
        <v>33.571428571428569</v>
      </c>
      <c r="S2149" t="str">
        <f t="shared" si="88"/>
        <v>theater</v>
      </c>
      <c r="T2149" t="str">
        <f t="shared" si="89"/>
        <v>plays</v>
      </c>
      <c r="Y2149">
        <f t="shared" si="90"/>
        <v>8</v>
      </c>
      <c r="Z2149">
        <f t="shared" si="91"/>
        <v>13</v>
      </c>
    </row>
    <row r="2150" spans="1:26" ht="43.2" x14ac:dyDescent="0.3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 s="11">
        <f t="shared" si="86"/>
        <v>41810.584027777775</v>
      </c>
      <c r="K2150">
        <v>1400694790</v>
      </c>
      <c r="L2150" s="11">
        <f t="shared" si="87"/>
        <v>41780.411921296298</v>
      </c>
      <c r="M2150" t="b">
        <v>1</v>
      </c>
      <c r="N2150">
        <v>73</v>
      </c>
      <c r="O2150" t="b">
        <v>1</v>
      </c>
      <c r="P2150" t="s">
        <v>8303</v>
      </c>
      <c r="Q2150" s="6">
        <f>E2150/D2150</f>
        <v>1.007161125319693</v>
      </c>
      <c r="R2150" s="7">
        <f>IFERROR(E2150/N2150,"N/A")</f>
        <v>53.945205479452056</v>
      </c>
      <c r="S2150" t="str">
        <f t="shared" si="88"/>
        <v>theater</v>
      </c>
      <c r="T2150" t="str">
        <f t="shared" si="89"/>
        <v>spaces</v>
      </c>
      <c r="Y2150">
        <f t="shared" si="90"/>
        <v>8</v>
      </c>
      <c r="Z2150">
        <f t="shared" si="91"/>
        <v>14</v>
      </c>
    </row>
    <row r="2151" spans="1:26" ht="57.6" x14ac:dyDescent="0.3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 s="11">
        <f t="shared" si="86"/>
        <v>40954.31753472222</v>
      </c>
      <c r="K2151">
        <v>1326728235</v>
      </c>
      <c r="L2151" s="11">
        <f t="shared" si="87"/>
        <v>40924.31753472222</v>
      </c>
      <c r="M2151" t="b">
        <v>1</v>
      </c>
      <c r="N2151">
        <v>7</v>
      </c>
      <c r="O2151" t="b">
        <v>1</v>
      </c>
      <c r="P2151" t="s">
        <v>8269</v>
      </c>
      <c r="Q2151" s="6">
        <f>E2151/D2151</f>
        <v>1.0073333333333334</v>
      </c>
      <c r="R2151" s="7">
        <f>IFERROR(E2151/N2151,"N/A")</f>
        <v>215.85714285714286</v>
      </c>
      <c r="S2151" t="str">
        <f t="shared" si="88"/>
        <v>film &amp; video</v>
      </c>
      <c r="T2151" t="str">
        <f t="shared" si="89"/>
        <v>documentary</v>
      </c>
      <c r="Y2151">
        <f t="shared" si="90"/>
        <v>13</v>
      </c>
      <c r="Z2151">
        <f t="shared" si="91"/>
        <v>24</v>
      </c>
    </row>
    <row r="2152" spans="1:26" ht="43.2" x14ac:dyDescent="0.3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 s="11">
        <f t="shared" si="86"/>
        <v>42583.624305555553</v>
      </c>
      <c r="K2152">
        <v>1467973256</v>
      </c>
      <c r="L2152" s="11">
        <f t="shared" si="87"/>
        <v>42559.097870370366</v>
      </c>
      <c r="M2152" t="b">
        <v>0</v>
      </c>
      <c r="N2152">
        <v>46</v>
      </c>
      <c r="O2152" t="b">
        <v>1</v>
      </c>
      <c r="P2152" t="s">
        <v>8271</v>
      </c>
      <c r="Q2152" s="6">
        <f>E2152/D2152</f>
        <v>1.0074285714285713</v>
      </c>
      <c r="R2152" s="7">
        <f>IFERROR(E2152/N2152,"N/A")</f>
        <v>76.652173913043484</v>
      </c>
      <c r="S2152" t="str">
        <f t="shared" si="88"/>
        <v>theater</v>
      </c>
      <c r="T2152" t="str">
        <f t="shared" si="89"/>
        <v>plays</v>
      </c>
      <c r="Y2152">
        <f t="shared" si="90"/>
        <v>8</v>
      </c>
      <c r="Z2152">
        <f t="shared" si="91"/>
        <v>13</v>
      </c>
    </row>
    <row r="2153" spans="1:26" ht="43.2" x14ac:dyDescent="0.3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 s="11">
        <f t="shared" si="86"/>
        <v>40658.957638888889</v>
      </c>
      <c r="K2153">
        <v>1300916220</v>
      </c>
      <c r="L2153" s="11">
        <f t="shared" si="87"/>
        <v>40625.567361111105</v>
      </c>
      <c r="M2153" t="b">
        <v>0</v>
      </c>
      <c r="N2153">
        <v>20</v>
      </c>
      <c r="O2153" t="b">
        <v>1</v>
      </c>
      <c r="P2153" t="s">
        <v>8292</v>
      </c>
      <c r="Q2153" s="6">
        <f>E2153/D2153</f>
        <v>1.0075000000000001</v>
      </c>
      <c r="R2153" s="7">
        <f>IFERROR(E2153/N2153,"N/A")</f>
        <v>100.75</v>
      </c>
      <c r="S2153" t="str">
        <f t="shared" si="88"/>
        <v>music</v>
      </c>
      <c r="T2153" t="str">
        <f t="shared" si="89"/>
        <v>pop</v>
      </c>
      <c r="Y2153">
        <f t="shared" si="90"/>
        <v>6</v>
      </c>
      <c r="Z2153">
        <f t="shared" si="91"/>
        <v>9</v>
      </c>
    </row>
    <row r="2154" spans="1:26" ht="43.2" x14ac:dyDescent="0.3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 s="11">
        <f t="shared" si="86"/>
        <v>41136.796817129631</v>
      </c>
      <c r="K2154">
        <v>1342494445</v>
      </c>
      <c r="L2154" s="11">
        <f t="shared" si="87"/>
        <v>41106.796817129631</v>
      </c>
      <c r="M2154" t="b">
        <v>0</v>
      </c>
      <c r="N2154">
        <v>22</v>
      </c>
      <c r="O2154" t="b">
        <v>1</v>
      </c>
      <c r="P2154" t="s">
        <v>8279</v>
      </c>
      <c r="Q2154" s="6">
        <f>E2154/D2154</f>
        <v>1.0075000000000001</v>
      </c>
      <c r="R2154" s="7">
        <f>IFERROR(E2154/N2154,"N/A")</f>
        <v>91.590909090909093</v>
      </c>
      <c r="S2154" t="str">
        <f t="shared" si="88"/>
        <v>music</v>
      </c>
      <c r="T2154" t="str">
        <f t="shared" si="89"/>
        <v>indie rock</v>
      </c>
      <c r="Y2154">
        <f t="shared" si="90"/>
        <v>6</v>
      </c>
      <c r="Z2154">
        <f t="shared" si="91"/>
        <v>16</v>
      </c>
    </row>
    <row r="2155" spans="1:26" ht="43.2" x14ac:dyDescent="0.3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 s="11">
        <f t="shared" si="86"/>
        <v>42253.240972222215</v>
      </c>
      <c r="K2155">
        <v>1439322412</v>
      </c>
      <c r="L2155" s="11">
        <f t="shared" si="87"/>
        <v>42227.490879629629</v>
      </c>
      <c r="M2155" t="b">
        <v>0</v>
      </c>
      <c r="N2155">
        <v>21</v>
      </c>
      <c r="O2155" t="b">
        <v>1</v>
      </c>
      <c r="P2155" t="s">
        <v>8271</v>
      </c>
      <c r="Q2155" s="6">
        <f>E2155/D2155</f>
        <v>1.0075000000000001</v>
      </c>
      <c r="R2155" s="7">
        <f>IFERROR(E2155/N2155,"N/A")</f>
        <v>95.952380952380949</v>
      </c>
      <c r="S2155" t="str">
        <f t="shared" si="88"/>
        <v>theater</v>
      </c>
      <c r="T2155" t="str">
        <f t="shared" si="89"/>
        <v>plays</v>
      </c>
      <c r="Y2155">
        <f t="shared" si="90"/>
        <v>8</v>
      </c>
      <c r="Z2155">
        <f t="shared" si="91"/>
        <v>13</v>
      </c>
    </row>
    <row r="2156" spans="1:26" ht="43.2" x14ac:dyDescent="0.3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 s="11">
        <f t="shared" si="86"/>
        <v>42133.532974537033</v>
      </c>
      <c r="K2156">
        <v>1428526049</v>
      </c>
      <c r="L2156" s="11">
        <f t="shared" si="87"/>
        <v>42102.532974537033</v>
      </c>
      <c r="M2156" t="b">
        <v>0</v>
      </c>
      <c r="N2156">
        <v>13</v>
      </c>
      <c r="O2156" t="b">
        <v>1</v>
      </c>
      <c r="P2156" t="s">
        <v>8271</v>
      </c>
      <c r="Q2156" s="6">
        <f>E2156/D2156</f>
        <v>1.0075000000000001</v>
      </c>
      <c r="R2156" s="7">
        <f>IFERROR(E2156/N2156,"N/A")</f>
        <v>310</v>
      </c>
      <c r="S2156" t="str">
        <f t="shared" si="88"/>
        <v>theater</v>
      </c>
      <c r="T2156" t="str">
        <f t="shared" si="89"/>
        <v>plays</v>
      </c>
      <c r="Y2156">
        <f t="shared" si="90"/>
        <v>8</v>
      </c>
      <c r="Z2156">
        <f t="shared" si="91"/>
        <v>13</v>
      </c>
    </row>
    <row r="2157" spans="1:26" ht="43.2" x14ac:dyDescent="0.3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 s="11">
        <f t="shared" si="86"/>
        <v>42662.871527777774</v>
      </c>
      <c r="K2157">
        <v>1474273294</v>
      </c>
      <c r="L2157" s="11">
        <f t="shared" si="87"/>
        <v>42632.014976851853</v>
      </c>
      <c r="M2157" t="b">
        <v>0</v>
      </c>
      <c r="N2157">
        <v>33</v>
      </c>
      <c r="O2157" t="b">
        <v>1</v>
      </c>
      <c r="P2157" t="s">
        <v>8271</v>
      </c>
      <c r="Q2157" s="6">
        <f>E2157/D2157</f>
        <v>1.0075000000000001</v>
      </c>
      <c r="R2157" s="7">
        <f>IFERROR(E2157/N2157,"N/A")</f>
        <v>61.060606060606062</v>
      </c>
      <c r="S2157" t="str">
        <f t="shared" si="88"/>
        <v>theater</v>
      </c>
      <c r="T2157" t="str">
        <f t="shared" si="89"/>
        <v>plays</v>
      </c>
      <c r="Y2157">
        <f t="shared" si="90"/>
        <v>8</v>
      </c>
      <c r="Z2157">
        <f t="shared" si="91"/>
        <v>13</v>
      </c>
    </row>
    <row r="2158" spans="1:26" ht="28.8" x14ac:dyDescent="0.3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 s="11">
        <f t="shared" si="86"/>
        <v>42275.832638888889</v>
      </c>
      <c r="K2158">
        <v>1441452184</v>
      </c>
      <c r="L2158" s="11">
        <f t="shared" si="87"/>
        <v>42252.141018518516</v>
      </c>
      <c r="M2158" t="b">
        <v>1</v>
      </c>
      <c r="N2158">
        <v>269</v>
      </c>
      <c r="O2158" t="b">
        <v>1</v>
      </c>
      <c r="P2158" t="s">
        <v>8271</v>
      </c>
      <c r="Q2158" s="6">
        <f>E2158/D2158</f>
        <v>1.0078754285714286</v>
      </c>
      <c r="R2158" s="7">
        <f>IFERROR(E2158/N2158,"N/A")</f>
        <v>131.13620817843866</v>
      </c>
      <c r="S2158" t="str">
        <f t="shared" si="88"/>
        <v>theater</v>
      </c>
      <c r="T2158" t="str">
        <f t="shared" si="89"/>
        <v>plays</v>
      </c>
      <c r="Y2158">
        <f t="shared" si="90"/>
        <v>8</v>
      </c>
      <c r="Z2158">
        <f t="shared" si="91"/>
        <v>13</v>
      </c>
    </row>
    <row r="2159" spans="1:26" ht="43.2" x14ac:dyDescent="0.3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 s="11">
        <f t="shared" si="86"/>
        <v>42737.845138888886</v>
      </c>
      <c r="K2159">
        <v>1480480167</v>
      </c>
      <c r="L2159" s="11">
        <f t="shared" si="87"/>
        <v>42703.853784722225</v>
      </c>
      <c r="M2159" t="b">
        <v>0</v>
      </c>
      <c r="N2159">
        <v>68</v>
      </c>
      <c r="O2159" t="b">
        <v>1</v>
      </c>
      <c r="P2159" t="s">
        <v>8298</v>
      </c>
      <c r="Q2159" s="6">
        <f>E2159/D2159</f>
        <v>1.0078823529411765</v>
      </c>
      <c r="R2159" s="7">
        <f>IFERROR(E2159/N2159,"N/A")</f>
        <v>125.98529411764706</v>
      </c>
      <c r="S2159" t="str">
        <f t="shared" si="88"/>
        <v>food</v>
      </c>
      <c r="T2159" t="str">
        <f t="shared" si="89"/>
        <v>small batch</v>
      </c>
      <c r="Y2159">
        <f t="shared" si="90"/>
        <v>5</v>
      </c>
      <c r="Z2159">
        <f t="shared" si="91"/>
        <v>16</v>
      </c>
    </row>
    <row r="2160" spans="1:26" ht="28.8" x14ac:dyDescent="0.3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 s="11">
        <f t="shared" si="86"/>
        <v>42098.513391203705</v>
      </c>
      <c r="K2160">
        <v>1425590357</v>
      </c>
      <c r="L2160" s="11">
        <f t="shared" si="87"/>
        <v>42068.55505787037</v>
      </c>
      <c r="M2160" t="b">
        <v>1</v>
      </c>
      <c r="N2160">
        <v>200</v>
      </c>
      <c r="O2160" t="b">
        <v>1</v>
      </c>
      <c r="P2160" t="s">
        <v>8271</v>
      </c>
      <c r="Q2160" s="6">
        <f>E2160/D2160</f>
        <v>1.0079166666666666</v>
      </c>
      <c r="R2160" s="7">
        <f>IFERROR(E2160/N2160,"N/A")</f>
        <v>60.475000000000001</v>
      </c>
      <c r="S2160" t="str">
        <f t="shared" si="88"/>
        <v>theater</v>
      </c>
      <c r="T2160" t="str">
        <f t="shared" si="89"/>
        <v>plays</v>
      </c>
      <c r="Y2160">
        <f t="shared" si="90"/>
        <v>8</v>
      </c>
      <c r="Z2160">
        <f t="shared" si="91"/>
        <v>13</v>
      </c>
    </row>
    <row r="2161" spans="1:26" ht="43.2" x14ac:dyDescent="0.3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 s="11">
        <f t="shared" si="86"/>
        <v>42173.708518518521</v>
      </c>
      <c r="K2161">
        <v>1432083616</v>
      </c>
      <c r="L2161" s="11">
        <f t="shared" si="87"/>
        <v>42143.708518518521</v>
      </c>
      <c r="M2161" t="b">
        <v>0</v>
      </c>
      <c r="N2161">
        <v>71</v>
      </c>
      <c r="O2161" t="b">
        <v>1</v>
      </c>
      <c r="P2161" t="s">
        <v>8271</v>
      </c>
      <c r="Q2161" s="6">
        <f>E2161/D2161</f>
        <v>1.008</v>
      </c>
      <c r="R2161" s="7">
        <f>IFERROR(E2161/N2161,"N/A")</f>
        <v>35.492957746478872</v>
      </c>
      <c r="S2161" t="str">
        <f t="shared" si="88"/>
        <v>theater</v>
      </c>
      <c r="T2161" t="str">
        <f t="shared" si="89"/>
        <v>plays</v>
      </c>
      <c r="Y2161">
        <f t="shared" si="90"/>
        <v>8</v>
      </c>
      <c r="Z2161">
        <f t="shared" si="91"/>
        <v>13</v>
      </c>
    </row>
    <row r="2162" spans="1:26" ht="43.2" x14ac:dyDescent="0.3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 s="11">
        <f t="shared" si="86"/>
        <v>41927.268703703703</v>
      </c>
      <c r="K2162">
        <v>1410791216</v>
      </c>
      <c r="L2162" s="11">
        <f t="shared" si="87"/>
        <v>41897.268703703703</v>
      </c>
      <c r="M2162" t="b">
        <v>0</v>
      </c>
      <c r="N2162">
        <v>40</v>
      </c>
      <c r="O2162" t="b">
        <v>1</v>
      </c>
      <c r="P2162" t="s">
        <v>8271</v>
      </c>
      <c r="Q2162" s="6">
        <f>E2162/D2162</f>
        <v>1.008</v>
      </c>
      <c r="R2162" s="7">
        <f>IFERROR(E2162/N2162,"N/A")</f>
        <v>63</v>
      </c>
      <c r="S2162" t="str">
        <f t="shared" si="88"/>
        <v>theater</v>
      </c>
      <c r="T2162" t="str">
        <f t="shared" si="89"/>
        <v>plays</v>
      </c>
      <c r="Y2162">
        <f t="shared" si="90"/>
        <v>8</v>
      </c>
      <c r="Z2162">
        <f t="shared" si="91"/>
        <v>13</v>
      </c>
    </row>
    <row r="2163" spans="1:26" ht="57.6" x14ac:dyDescent="0.3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 s="11">
        <f t="shared" si="86"/>
        <v>41948.644490740735</v>
      </c>
      <c r="K2163">
        <v>1413412084</v>
      </c>
      <c r="L2163" s="11">
        <f t="shared" si="87"/>
        <v>41927.602824074071</v>
      </c>
      <c r="M2163" t="b">
        <v>0</v>
      </c>
      <c r="N2163">
        <v>44</v>
      </c>
      <c r="O2163" t="b">
        <v>1</v>
      </c>
      <c r="P2163" t="s">
        <v>8271</v>
      </c>
      <c r="Q2163" s="6">
        <f>E2163/D2163</f>
        <v>1.008</v>
      </c>
      <c r="R2163" s="7">
        <f>IFERROR(E2163/N2163,"N/A")</f>
        <v>114.54545454545455</v>
      </c>
      <c r="S2163" t="str">
        <f t="shared" si="88"/>
        <v>theater</v>
      </c>
      <c r="T2163" t="str">
        <f t="shared" si="89"/>
        <v>plays</v>
      </c>
      <c r="Y2163">
        <f t="shared" si="90"/>
        <v>8</v>
      </c>
      <c r="Z2163">
        <f t="shared" si="91"/>
        <v>13</v>
      </c>
    </row>
    <row r="2164" spans="1:26" ht="43.2" x14ac:dyDescent="0.3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 s="11">
        <f t="shared" si="86"/>
        <v>41619.343553240738</v>
      </c>
      <c r="K2164">
        <v>1384186483</v>
      </c>
      <c r="L2164" s="11">
        <f t="shared" si="87"/>
        <v>41589.343553240738</v>
      </c>
      <c r="M2164" t="b">
        <v>1</v>
      </c>
      <c r="N2164">
        <v>316</v>
      </c>
      <c r="O2164" t="b">
        <v>1</v>
      </c>
      <c r="P2164" t="s">
        <v>8269</v>
      </c>
      <c r="Q2164" s="6">
        <f>E2164/D2164</f>
        <v>1.0080333333333333</v>
      </c>
      <c r="R2164" s="7">
        <f>IFERROR(E2164/N2164,"N/A")</f>
        <v>95.699367088607602</v>
      </c>
      <c r="S2164" t="str">
        <f t="shared" si="88"/>
        <v>film &amp; video</v>
      </c>
      <c r="T2164" t="str">
        <f t="shared" si="89"/>
        <v>documentary</v>
      </c>
      <c r="Y2164">
        <f t="shared" si="90"/>
        <v>13</v>
      </c>
      <c r="Z2164">
        <f t="shared" si="91"/>
        <v>24</v>
      </c>
    </row>
    <row r="2165" spans="1:26" ht="43.2" x14ac:dyDescent="0.3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 s="11">
        <f t="shared" si="86"/>
        <v>41098.1871412037</v>
      </c>
      <c r="K2165">
        <v>1339158569</v>
      </c>
      <c r="L2165" s="11">
        <f t="shared" si="87"/>
        <v>41068.1871412037</v>
      </c>
      <c r="M2165" t="b">
        <v>0</v>
      </c>
      <c r="N2165">
        <v>57</v>
      </c>
      <c r="O2165" t="b">
        <v>1</v>
      </c>
      <c r="P2165" t="s">
        <v>8300</v>
      </c>
      <c r="Q2165" s="6">
        <f>E2165/D2165</f>
        <v>1.0082</v>
      </c>
      <c r="R2165" s="7">
        <f>IFERROR(E2165/N2165,"N/A")</f>
        <v>88.438596491228068</v>
      </c>
      <c r="S2165" t="str">
        <f t="shared" si="88"/>
        <v>music</v>
      </c>
      <c r="T2165" t="str">
        <f t="shared" si="89"/>
        <v>classical music</v>
      </c>
      <c r="Y2165">
        <f t="shared" si="90"/>
        <v>6</v>
      </c>
      <c r="Z2165">
        <f t="shared" si="91"/>
        <v>21</v>
      </c>
    </row>
    <row r="2166" spans="1:26" ht="57.6" x14ac:dyDescent="0.3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 s="11">
        <f t="shared" si="86"/>
        <v>42146.377418981479</v>
      </c>
      <c r="K2166">
        <v>1429722209</v>
      </c>
      <c r="L2166" s="11">
        <f t="shared" si="87"/>
        <v>42116.377418981479</v>
      </c>
      <c r="M2166" t="b">
        <v>0</v>
      </c>
      <c r="N2166">
        <v>100</v>
      </c>
      <c r="O2166" t="b">
        <v>1</v>
      </c>
      <c r="P2166" t="s">
        <v>8271</v>
      </c>
      <c r="Q2166" s="6">
        <f>E2166/D2166</f>
        <v>1.00824</v>
      </c>
      <c r="R2166" s="7">
        <f>IFERROR(E2166/N2166,"N/A")</f>
        <v>1008.24</v>
      </c>
      <c r="S2166" t="str">
        <f t="shared" si="88"/>
        <v>theater</v>
      </c>
      <c r="T2166" t="str">
        <f t="shared" si="89"/>
        <v>plays</v>
      </c>
      <c r="Y2166">
        <f t="shared" si="90"/>
        <v>8</v>
      </c>
      <c r="Z2166">
        <f t="shared" si="91"/>
        <v>13</v>
      </c>
    </row>
    <row r="2167" spans="1:26" ht="28.8" x14ac:dyDescent="0.3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 s="11">
        <f t="shared" si="86"/>
        <v>42806.541666666664</v>
      </c>
      <c r="K2167">
        <v>1486411204</v>
      </c>
      <c r="L2167" s="11">
        <f t="shared" si="87"/>
        <v>42772.500046296293</v>
      </c>
      <c r="M2167" t="b">
        <v>1</v>
      </c>
      <c r="N2167">
        <v>59</v>
      </c>
      <c r="O2167" t="b">
        <v>1</v>
      </c>
      <c r="P2167" t="s">
        <v>8271</v>
      </c>
      <c r="Q2167" s="6">
        <f>E2167/D2167</f>
        <v>1.0084</v>
      </c>
      <c r="R2167" s="7">
        <f>IFERROR(E2167/N2167,"N/A")</f>
        <v>256.37288135593218</v>
      </c>
      <c r="S2167" t="str">
        <f t="shared" si="88"/>
        <v>theater</v>
      </c>
      <c r="T2167" t="str">
        <f t="shared" si="89"/>
        <v>plays</v>
      </c>
      <c r="Y2167">
        <f t="shared" si="90"/>
        <v>8</v>
      </c>
      <c r="Z2167">
        <f t="shared" si="91"/>
        <v>13</v>
      </c>
    </row>
    <row r="2168" spans="1:26" ht="43.2" x14ac:dyDescent="0.3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 s="11">
        <f t="shared" si="86"/>
        <v>42804.86814814814</v>
      </c>
      <c r="K2168">
        <v>1486183808</v>
      </c>
      <c r="L2168" s="11">
        <f t="shared" si="87"/>
        <v>42769.86814814814</v>
      </c>
      <c r="M2168" t="b">
        <v>0</v>
      </c>
      <c r="N2168">
        <v>130</v>
      </c>
      <c r="O2168" t="b">
        <v>1</v>
      </c>
      <c r="P2168" t="s">
        <v>8298</v>
      </c>
      <c r="Q2168" s="6">
        <f>E2168/D2168</f>
        <v>1.0084571428571429</v>
      </c>
      <c r="R2168" s="7">
        <f>IFERROR(E2168/N2168,"N/A")</f>
        <v>271.50769230769231</v>
      </c>
      <c r="S2168" t="str">
        <f t="shared" si="88"/>
        <v>food</v>
      </c>
      <c r="T2168" t="str">
        <f t="shared" si="89"/>
        <v>small batch</v>
      </c>
      <c r="Y2168">
        <f t="shared" si="90"/>
        <v>5</v>
      </c>
      <c r="Z2168">
        <f t="shared" si="91"/>
        <v>16</v>
      </c>
    </row>
    <row r="2169" spans="1:26" ht="57.6" x14ac:dyDescent="0.3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 s="11">
        <f t="shared" si="86"/>
        <v>42284.832638888889</v>
      </c>
      <c r="K2169">
        <v>1439392406</v>
      </c>
      <c r="L2169" s="11">
        <f t="shared" si="87"/>
        <v>42228.300995370366</v>
      </c>
      <c r="M2169" t="b">
        <v>0</v>
      </c>
      <c r="N2169">
        <v>150</v>
      </c>
      <c r="O2169" t="b">
        <v>1</v>
      </c>
      <c r="P2169" t="s">
        <v>8300</v>
      </c>
      <c r="Q2169" s="6">
        <f>E2169/D2169</f>
        <v>1.0084615384615385</v>
      </c>
      <c r="R2169" s="7">
        <f>IFERROR(E2169/N2169,"N/A")</f>
        <v>43.7</v>
      </c>
      <c r="S2169" t="str">
        <f t="shared" si="88"/>
        <v>music</v>
      </c>
      <c r="T2169" t="str">
        <f t="shared" si="89"/>
        <v>classical music</v>
      </c>
      <c r="Y2169">
        <f t="shared" si="90"/>
        <v>6</v>
      </c>
      <c r="Z2169">
        <f t="shared" si="91"/>
        <v>21</v>
      </c>
    </row>
    <row r="2170" spans="1:26" ht="57.6" x14ac:dyDescent="0.3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 s="11">
        <f t="shared" si="86"/>
        <v>42783.336805555555</v>
      </c>
      <c r="K2170">
        <v>1484715366</v>
      </c>
      <c r="L2170" s="11">
        <f t="shared" si="87"/>
        <v>42752.872291666667</v>
      </c>
      <c r="M2170" t="b">
        <v>0</v>
      </c>
      <c r="N2170">
        <v>158</v>
      </c>
      <c r="O2170" t="b">
        <v>1</v>
      </c>
      <c r="P2170" t="s">
        <v>8271</v>
      </c>
      <c r="Q2170" s="6">
        <f>E2170/D2170</f>
        <v>1.0085</v>
      </c>
      <c r="R2170" s="7">
        <f>IFERROR(E2170/N2170,"N/A")</f>
        <v>63.829113924050631</v>
      </c>
      <c r="S2170" t="str">
        <f t="shared" si="88"/>
        <v>theater</v>
      </c>
      <c r="T2170" t="str">
        <f t="shared" si="89"/>
        <v>plays</v>
      </c>
      <c r="Y2170">
        <f t="shared" si="90"/>
        <v>8</v>
      </c>
      <c r="Z2170">
        <f t="shared" si="91"/>
        <v>13</v>
      </c>
    </row>
    <row r="2171" spans="1:26" ht="43.2" x14ac:dyDescent="0.3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 s="11">
        <f t="shared" si="86"/>
        <v>41037.750046296293</v>
      </c>
      <c r="K2171">
        <v>1331348404</v>
      </c>
      <c r="L2171" s="11">
        <f t="shared" si="87"/>
        <v>40977.791712962957</v>
      </c>
      <c r="M2171" t="b">
        <v>0</v>
      </c>
      <c r="N2171">
        <v>48</v>
      </c>
      <c r="O2171" t="b">
        <v>1</v>
      </c>
      <c r="P2171" t="s">
        <v>8276</v>
      </c>
      <c r="Q2171" s="6">
        <f>E2171/D2171</f>
        <v>1.0085533333333332</v>
      </c>
      <c r="R2171" s="7">
        <f>IFERROR(E2171/N2171,"N/A")</f>
        <v>63.03458333333333</v>
      </c>
      <c r="S2171" t="str">
        <f t="shared" si="88"/>
        <v>music</v>
      </c>
      <c r="T2171" t="str">
        <f t="shared" si="89"/>
        <v>rock</v>
      </c>
      <c r="Y2171">
        <f t="shared" si="90"/>
        <v>6</v>
      </c>
      <c r="Z2171">
        <f t="shared" si="91"/>
        <v>10</v>
      </c>
    </row>
    <row r="2172" spans="1:26" ht="43.2" x14ac:dyDescent="0.3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 s="11">
        <f t="shared" si="86"/>
        <v>41840.832638888889</v>
      </c>
      <c r="K2172">
        <v>1404140667</v>
      </c>
      <c r="L2172" s="11">
        <f t="shared" si="87"/>
        <v>41820.294756944444</v>
      </c>
      <c r="M2172" t="b">
        <v>0</v>
      </c>
      <c r="N2172">
        <v>40</v>
      </c>
      <c r="O2172" t="b">
        <v>1</v>
      </c>
      <c r="P2172" t="s">
        <v>8271</v>
      </c>
      <c r="Q2172" s="6">
        <f>E2172/D2172</f>
        <v>1.0085714285714287</v>
      </c>
      <c r="R2172" s="7">
        <f>IFERROR(E2172/N2172,"N/A")</f>
        <v>88.25</v>
      </c>
      <c r="S2172" t="str">
        <f t="shared" si="88"/>
        <v>theater</v>
      </c>
      <c r="T2172" t="str">
        <f t="shared" si="89"/>
        <v>plays</v>
      </c>
      <c r="Y2172">
        <f t="shared" si="90"/>
        <v>8</v>
      </c>
      <c r="Z2172">
        <f t="shared" si="91"/>
        <v>13</v>
      </c>
    </row>
    <row r="2173" spans="1:26" ht="43.2" x14ac:dyDescent="0.3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 s="11">
        <f t="shared" si="86"/>
        <v>42168.173043981478</v>
      </c>
      <c r="K2173">
        <v>1431605351</v>
      </c>
      <c r="L2173" s="11">
        <f t="shared" si="87"/>
        <v>42138.173043981478</v>
      </c>
      <c r="M2173" t="b">
        <v>0</v>
      </c>
      <c r="N2173">
        <v>62</v>
      </c>
      <c r="O2173" t="b">
        <v>1</v>
      </c>
      <c r="P2173" t="s">
        <v>8285</v>
      </c>
      <c r="Q2173" s="6">
        <f>E2173/D2173</f>
        <v>1.0086153846153847</v>
      </c>
      <c r="R2173" s="7">
        <f>IFERROR(E2173/N2173,"N/A")</f>
        <v>211.48387096774192</v>
      </c>
      <c r="S2173" t="str">
        <f t="shared" si="88"/>
        <v>photography</v>
      </c>
      <c r="T2173" t="str">
        <f t="shared" si="89"/>
        <v>photobooks</v>
      </c>
      <c r="Y2173">
        <f t="shared" si="90"/>
        <v>12</v>
      </c>
      <c r="Z2173">
        <f t="shared" si="91"/>
        <v>22</v>
      </c>
    </row>
    <row r="2174" spans="1:26" ht="43.2" x14ac:dyDescent="0.3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 s="11">
        <f t="shared" si="86"/>
        <v>41782.501238425924</v>
      </c>
      <c r="K2174">
        <v>1398283307</v>
      </c>
      <c r="L2174" s="11">
        <f t="shared" si="87"/>
        <v>41752.501238425924</v>
      </c>
      <c r="M2174" t="b">
        <v>0</v>
      </c>
      <c r="N2174">
        <v>56</v>
      </c>
      <c r="O2174" t="b">
        <v>1</v>
      </c>
      <c r="P2174" t="s">
        <v>8271</v>
      </c>
      <c r="Q2174" s="6">
        <f>E2174/D2174</f>
        <v>1.00875</v>
      </c>
      <c r="R2174" s="7">
        <f>IFERROR(E2174/N2174,"N/A")</f>
        <v>72.053571428571431</v>
      </c>
      <c r="S2174" t="str">
        <f t="shared" si="88"/>
        <v>theater</v>
      </c>
      <c r="T2174" t="str">
        <f t="shared" si="89"/>
        <v>plays</v>
      </c>
      <c r="Y2174">
        <f t="shared" si="90"/>
        <v>8</v>
      </c>
      <c r="Z2174">
        <f t="shared" si="91"/>
        <v>13</v>
      </c>
    </row>
    <row r="2175" spans="1:26" ht="43.2" x14ac:dyDescent="0.3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 s="11">
        <f t="shared" si="86"/>
        <v>42609.620474537034</v>
      </c>
      <c r="K2175">
        <v>1468450409</v>
      </c>
      <c r="L2175" s="11">
        <f t="shared" si="87"/>
        <v>42564.620474537034</v>
      </c>
      <c r="M2175" t="b">
        <v>0</v>
      </c>
      <c r="N2175">
        <v>62</v>
      </c>
      <c r="O2175" t="b">
        <v>1</v>
      </c>
      <c r="P2175" t="s">
        <v>8303</v>
      </c>
      <c r="Q2175" s="6">
        <f>E2175/D2175</f>
        <v>1.0087999999999999</v>
      </c>
      <c r="R2175" s="7">
        <f>IFERROR(E2175/N2175,"N/A")</f>
        <v>162.70967741935485</v>
      </c>
      <c r="S2175" t="str">
        <f t="shared" si="88"/>
        <v>theater</v>
      </c>
      <c r="T2175" t="str">
        <f t="shared" si="89"/>
        <v>spaces</v>
      </c>
      <c r="Y2175">
        <f t="shared" si="90"/>
        <v>8</v>
      </c>
      <c r="Z2175">
        <f t="shared" si="91"/>
        <v>14</v>
      </c>
    </row>
    <row r="2176" spans="1:26" ht="43.2" x14ac:dyDescent="0.3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 s="11">
        <f t="shared" si="86"/>
        <v>41640.631203703699</v>
      </c>
      <c r="K2176">
        <v>1384384136</v>
      </c>
      <c r="L2176" s="11">
        <f t="shared" si="87"/>
        <v>41591.631203703699</v>
      </c>
      <c r="M2176" t="b">
        <v>0</v>
      </c>
      <c r="N2176">
        <v>69</v>
      </c>
      <c r="O2176" t="b">
        <v>1</v>
      </c>
      <c r="P2176" t="s">
        <v>8279</v>
      </c>
      <c r="Q2176" s="6">
        <f>E2176/D2176</f>
        <v>1.00880375</v>
      </c>
      <c r="R2176" s="7">
        <f>IFERROR(E2176/N2176,"N/A")</f>
        <v>116.96275362318841</v>
      </c>
      <c r="S2176" t="str">
        <f t="shared" si="88"/>
        <v>music</v>
      </c>
      <c r="T2176" t="str">
        <f t="shared" si="89"/>
        <v>indie rock</v>
      </c>
      <c r="Y2176">
        <f t="shared" si="90"/>
        <v>6</v>
      </c>
      <c r="Z2176">
        <f t="shared" si="91"/>
        <v>16</v>
      </c>
    </row>
    <row r="2177" spans="1:26" ht="43.2" x14ac:dyDescent="0.3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 s="11">
        <f t="shared" si="86"/>
        <v>42611.374999999993</v>
      </c>
      <c r="K2177">
        <v>1467468008</v>
      </c>
      <c r="L2177" s="11">
        <f t="shared" si="87"/>
        <v>42553.250092592592</v>
      </c>
      <c r="M2177" t="b">
        <v>0</v>
      </c>
      <c r="N2177">
        <v>39</v>
      </c>
      <c r="O2177" t="b">
        <v>1</v>
      </c>
      <c r="P2177" t="s">
        <v>8305</v>
      </c>
      <c r="Q2177" s="6">
        <f>E2177/D2177</f>
        <v>1.0088571428571429</v>
      </c>
      <c r="R2177" s="7">
        <f>IFERROR(E2177/N2177,"N/A")</f>
        <v>90.538461538461533</v>
      </c>
      <c r="S2177" t="str">
        <f t="shared" si="88"/>
        <v>theater</v>
      </c>
      <c r="T2177" t="str">
        <f t="shared" si="89"/>
        <v>musical</v>
      </c>
      <c r="Y2177">
        <f t="shared" si="90"/>
        <v>8</v>
      </c>
      <c r="Z2177">
        <f t="shared" si="91"/>
        <v>15</v>
      </c>
    </row>
    <row r="2178" spans="1:26" ht="57.6" x14ac:dyDescent="0.3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 s="11">
        <f t="shared" si="86"/>
        <v>40939.375</v>
      </c>
      <c r="K2178">
        <v>1323211621</v>
      </c>
      <c r="L2178" s="11">
        <f t="shared" si="87"/>
        <v>40883.615983796291</v>
      </c>
      <c r="M2178" t="b">
        <v>1</v>
      </c>
      <c r="N2178">
        <v>151</v>
      </c>
      <c r="O2178" t="b">
        <v>1</v>
      </c>
      <c r="P2178" t="s">
        <v>8271</v>
      </c>
      <c r="Q2178" s="6">
        <f>E2178/D2178</f>
        <v>1.0088571428571429</v>
      </c>
      <c r="R2178" s="7">
        <f>IFERROR(E2178/N2178,"N/A")</f>
        <v>46.768211920529801</v>
      </c>
      <c r="S2178" t="str">
        <f t="shared" si="88"/>
        <v>theater</v>
      </c>
      <c r="T2178" t="str">
        <f t="shared" si="89"/>
        <v>plays</v>
      </c>
      <c r="Y2178">
        <f t="shared" si="90"/>
        <v>8</v>
      </c>
      <c r="Z2178">
        <f t="shared" si="91"/>
        <v>13</v>
      </c>
    </row>
    <row r="2179" spans="1:26" ht="43.2" x14ac:dyDescent="0.3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 s="11">
        <f t="shared" ref="J2179:J2242" si="92">(((I2179/60)/60)/24)+DATE(1970,1,1)+(-8/24)</f>
        <v>41100.658333333333</v>
      </c>
      <c r="K2179">
        <v>1339109212</v>
      </c>
      <c r="L2179" s="11">
        <f t="shared" ref="L2179:L2242" si="93">(((K2179/60)/60)/24)+DATE(1970,1,1)+(-8/24)</f>
        <v>41067.615879629629</v>
      </c>
      <c r="M2179" t="b">
        <v>0</v>
      </c>
      <c r="N2179">
        <v>81</v>
      </c>
      <c r="O2179" t="b">
        <v>1</v>
      </c>
      <c r="P2179" t="s">
        <v>8279</v>
      </c>
      <c r="Q2179" s="6">
        <f>E2179/D2179</f>
        <v>1.008955223880597</v>
      </c>
      <c r="R2179" s="7">
        <f>IFERROR(E2179/N2179,"N/A")</f>
        <v>41.728395061728392</v>
      </c>
      <c r="S2179" t="str">
        <f t="shared" ref="S2179:S2242" si="94">LEFT(P2179,SEARCH("/",P2179,1)-1)</f>
        <v>music</v>
      </c>
      <c r="T2179" t="str">
        <f t="shared" ref="T2179:T2242" si="95">RIGHT(P2179,(LEN(P2179)-SEARCH("/",P2179)))</f>
        <v>indie rock</v>
      </c>
      <c r="Y2179">
        <f t="shared" ref="Y2179:Y2242" si="96">SEARCH("/",P2179)</f>
        <v>6</v>
      </c>
      <c r="Z2179">
        <f t="shared" ref="Z2179:Z2242" si="97">LEN(P2179)</f>
        <v>16</v>
      </c>
    </row>
    <row r="2180" spans="1:26" ht="43.2" x14ac:dyDescent="0.3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 s="11">
        <f t="shared" si="92"/>
        <v>40793.791666666664</v>
      </c>
      <c r="K2180">
        <v>1312823571</v>
      </c>
      <c r="L2180" s="11">
        <f t="shared" si="93"/>
        <v>40763.383923611109</v>
      </c>
      <c r="M2180" t="b">
        <v>0</v>
      </c>
      <c r="N2180">
        <v>206</v>
      </c>
      <c r="O2180" t="b">
        <v>1</v>
      </c>
      <c r="P2180" t="s">
        <v>8269</v>
      </c>
      <c r="Q2180" s="6">
        <f>E2180/D2180</f>
        <v>1.009027027027027</v>
      </c>
      <c r="R2180" s="7">
        <f>IFERROR(E2180/N2180,"N/A")</f>
        <v>90.616504854368927</v>
      </c>
      <c r="S2180" t="str">
        <f t="shared" si="94"/>
        <v>film &amp; video</v>
      </c>
      <c r="T2180" t="str">
        <f t="shared" si="95"/>
        <v>documentary</v>
      </c>
      <c r="Y2180">
        <f t="shared" si="96"/>
        <v>13</v>
      </c>
      <c r="Z2180">
        <f t="shared" si="97"/>
        <v>24</v>
      </c>
    </row>
    <row r="2181" spans="1:26" ht="43.2" x14ac:dyDescent="0.3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 s="11">
        <f t="shared" si="92"/>
        <v>41184.444479166668</v>
      </c>
      <c r="K2181">
        <v>1345056003</v>
      </c>
      <c r="L2181" s="11">
        <f t="shared" si="93"/>
        <v>41136.444479166668</v>
      </c>
      <c r="M2181" t="b">
        <v>0</v>
      </c>
      <c r="N2181">
        <v>92</v>
      </c>
      <c r="O2181" t="b">
        <v>1</v>
      </c>
      <c r="P2181" t="s">
        <v>8279</v>
      </c>
      <c r="Q2181" s="6">
        <f>E2181/D2181</f>
        <v>1.0090416666666666</v>
      </c>
      <c r="R2181" s="7">
        <f>IFERROR(E2181/N2181,"N/A")</f>
        <v>526.45652173913038</v>
      </c>
      <c r="S2181" t="str">
        <f t="shared" si="94"/>
        <v>music</v>
      </c>
      <c r="T2181" t="str">
        <f t="shared" si="95"/>
        <v>indie rock</v>
      </c>
      <c r="Y2181">
        <f t="shared" si="96"/>
        <v>6</v>
      </c>
      <c r="Z2181">
        <f t="shared" si="97"/>
        <v>16</v>
      </c>
    </row>
    <row r="2182" spans="1:26" ht="43.2" x14ac:dyDescent="0.3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 s="11">
        <f t="shared" si="92"/>
        <v>42131.250740740739</v>
      </c>
      <c r="K2182">
        <v>1428415264</v>
      </c>
      <c r="L2182" s="11">
        <f t="shared" si="93"/>
        <v>42101.250740740739</v>
      </c>
      <c r="M2182" t="b">
        <v>0</v>
      </c>
      <c r="N2182">
        <v>62</v>
      </c>
      <c r="O2182" t="b">
        <v>1</v>
      </c>
      <c r="P2182" t="s">
        <v>8305</v>
      </c>
      <c r="Q2182" s="6">
        <f>E2182/D2182</f>
        <v>1.0092000000000001</v>
      </c>
      <c r="R2182" s="7">
        <f>IFERROR(E2182/N2182,"N/A")</f>
        <v>162.7741935483871</v>
      </c>
      <c r="S2182" t="str">
        <f t="shared" si="94"/>
        <v>theater</v>
      </c>
      <c r="T2182" t="str">
        <f t="shared" si="95"/>
        <v>musical</v>
      </c>
      <c r="Y2182">
        <f t="shared" si="96"/>
        <v>8</v>
      </c>
      <c r="Z2182">
        <f t="shared" si="97"/>
        <v>15</v>
      </c>
    </row>
    <row r="2183" spans="1:26" ht="28.8" x14ac:dyDescent="0.3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 s="11">
        <f t="shared" si="92"/>
        <v>41807.403726851851</v>
      </c>
      <c r="K2183">
        <v>1400175682</v>
      </c>
      <c r="L2183" s="11">
        <f t="shared" si="93"/>
        <v>41774.403726851851</v>
      </c>
      <c r="M2183" t="b">
        <v>0</v>
      </c>
      <c r="N2183">
        <v>88</v>
      </c>
      <c r="O2183" t="b">
        <v>1</v>
      </c>
      <c r="P2183" t="s">
        <v>8276</v>
      </c>
      <c r="Q2183" s="6">
        <f>E2183/D2183</f>
        <v>1.00925</v>
      </c>
      <c r="R2183" s="7">
        <f>IFERROR(E2183/N2183,"N/A")</f>
        <v>45.875</v>
      </c>
      <c r="S2183" t="str">
        <f t="shared" si="94"/>
        <v>music</v>
      </c>
      <c r="T2183" t="str">
        <f t="shared" si="95"/>
        <v>rock</v>
      </c>
      <c r="Y2183">
        <f t="shared" si="96"/>
        <v>6</v>
      </c>
      <c r="Z2183">
        <f t="shared" si="97"/>
        <v>10</v>
      </c>
    </row>
    <row r="2184" spans="1:26" x14ac:dyDescent="0.3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 s="11">
        <f t="shared" si="92"/>
        <v>41553.723587962959</v>
      </c>
      <c r="K2184">
        <v>1378516918</v>
      </c>
      <c r="L2184" s="11">
        <f t="shared" si="93"/>
        <v>41523.723587962959</v>
      </c>
      <c r="M2184" t="b">
        <v>0</v>
      </c>
      <c r="N2184">
        <v>46</v>
      </c>
      <c r="O2184" t="b">
        <v>1</v>
      </c>
      <c r="P2184" t="s">
        <v>8276</v>
      </c>
      <c r="Q2184" s="6">
        <f>E2184/D2184</f>
        <v>1.009304</v>
      </c>
      <c r="R2184" s="7">
        <f>IFERROR(E2184/N2184,"N/A")</f>
        <v>109.70695652173914</v>
      </c>
      <c r="S2184" t="str">
        <f t="shared" si="94"/>
        <v>music</v>
      </c>
      <c r="T2184" t="str">
        <f t="shared" si="95"/>
        <v>rock</v>
      </c>
      <c r="Y2184">
        <f t="shared" si="96"/>
        <v>6</v>
      </c>
      <c r="Z2184">
        <f t="shared" si="97"/>
        <v>10</v>
      </c>
    </row>
    <row r="2185" spans="1:26" ht="28.8" x14ac:dyDescent="0.3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 s="11">
        <f t="shared" si="92"/>
        <v>41833.249305555553</v>
      </c>
      <c r="K2185">
        <v>1403051888</v>
      </c>
      <c r="L2185" s="11">
        <f t="shared" si="93"/>
        <v>41807.693148148144</v>
      </c>
      <c r="M2185" t="b">
        <v>0</v>
      </c>
      <c r="N2185">
        <v>41</v>
      </c>
      <c r="O2185" t="b">
        <v>1</v>
      </c>
      <c r="P2185" t="s">
        <v>8265</v>
      </c>
      <c r="Q2185" s="6">
        <f>E2185/D2185</f>
        <v>1.0093333333333334</v>
      </c>
      <c r="R2185" s="7">
        <f>IFERROR(E2185/N2185,"N/A")</f>
        <v>147.70731707317074</v>
      </c>
      <c r="S2185" t="str">
        <f t="shared" si="94"/>
        <v>film &amp; video</v>
      </c>
      <c r="T2185" t="str">
        <f t="shared" si="95"/>
        <v>television</v>
      </c>
      <c r="Y2185">
        <f t="shared" si="96"/>
        <v>13</v>
      </c>
      <c r="Z2185">
        <f t="shared" si="97"/>
        <v>23</v>
      </c>
    </row>
    <row r="2186" spans="1:26" ht="43.2" x14ac:dyDescent="0.3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 s="11">
        <f t="shared" si="92"/>
        <v>42535.571527777771</v>
      </c>
      <c r="K2186">
        <v>1462603021</v>
      </c>
      <c r="L2186" s="11">
        <f t="shared" si="93"/>
        <v>42496.942372685182</v>
      </c>
      <c r="M2186" t="b">
        <v>0</v>
      </c>
      <c r="N2186">
        <v>27</v>
      </c>
      <c r="O2186" t="b">
        <v>1</v>
      </c>
      <c r="P2186" t="s">
        <v>8271</v>
      </c>
      <c r="Q2186" s="6">
        <f>E2186/D2186</f>
        <v>1.0095190476190474</v>
      </c>
      <c r="R2186" s="7">
        <f>IFERROR(E2186/N2186,"N/A")</f>
        <v>78.518148148148143</v>
      </c>
      <c r="S2186" t="str">
        <f t="shared" si="94"/>
        <v>theater</v>
      </c>
      <c r="T2186" t="str">
        <f t="shared" si="95"/>
        <v>plays</v>
      </c>
      <c r="Y2186">
        <f t="shared" si="96"/>
        <v>8</v>
      </c>
      <c r="Z2186">
        <f t="shared" si="97"/>
        <v>13</v>
      </c>
    </row>
    <row r="2187" spans="1:26" ht="57.6" x14ac:dyDescent="0.3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 s="11">
        <f t="shared" si="92"/>
        <v>42363.379872685182</v>
      </c>
      <c r="K2187">
        <v>1448471221</v>
      </c>
      <c r="L2187" s="11">
        <f t="shared" si="93"/>
        <v>42333.379872685182</v>
      </c>
      <c r="M2187" t="b">
        <v>0</v>
      </c>
      <c r="N2187">
        <v>52</v>
      </c>
      <c r="O2187" t="b">
        <v>1</v>
      </c>
      <c r="P2187" t="s">
        <v>8265</v>
      </c>
      <c r="Q2187" s="6">
        <f>E2187/D2187</f>
        <v>1.01</v>
      </c>
      <c r="R2187" s="7">
        <f>IFERROR(E2187/N2187,"N/A")</f>
        <v>194.23076923076923</v>
      </c>
      <c r="S2187" t="str">
        <f t="shared" si="94"/>
        <v>film &amp; video</v>
      </c>
      <c r="T2187" t="str">
        <f t="shared" si="95"/>
        <v>television</v>
      </c>
      <c r="Y2187">
        <f t="shared" si="96"/>
        <v>13</v>
      </c>
      <c r="Z2187">
        <f t="shared" si="97"/>
        <v>23</v>
      </c>
    </row>
    <row r="2188" spans="1:26" ht="43.2" x14ac:dyDescent="0.3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 s="11">
        <f t="shared" si="92"/>
        <v>42735.374305555553</v>
      </c>
      <c r="K2188">
        <v>1481175482</v>
      </c>
      <c r="L2188" s="11">
        <f t="shared" si="93"/>
        <v>42711.901412037034</v>
      </c>
      <c r="M2188" t="b">
        <v>0</v>
      </c>
      <c r="N2188">
        <v>31</v>
      </c>
      <c r="O2188" t="b">
        <v>1</v>
      </c>
      <c r="P2188" t="s">
        <v>8271</v>
      </c>
      <c r="Q2188" s="6">
        <f>E2188/D2188</f>
        <v>1.01</v>
      </c>
      <c r="R2188" s="7">
        <f>IFERROR(E2188/N2188,"N/A")</f>
        <v>65.161290322580641</v>
      </c>
      <c r="S2188" t="str">
        <f t="shared" si="94"/>
        <v>theater</v>
      </c>
      <c r="T2188" t="str">
        <f t="shared" si="95"/>
        <v>plays</v>
      </c>
      <c r="Y2188">
        <f t="shared" si="96"/>
        <v>8</v>
      </c>
      <c r="Z2188">
        <f t="shared" si="97"/>
        <v>13</v>
      </c>
    </row>
    <row r="2189" spans="1:26" ht="28.8" x14ac:dyDescent="0.3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 s="11">
        <f t="shared" si="92"/>
        <v>41687.590474537035</v>
      </c>
      <c r="K2189">
        <v>1390083017</v>
      </c>
      <c r="L2189" s="11">
        <f t="shared" si="93"/>
        <v>41657.590474537035</v>
      </c>
      <c r="M2189" t="b">
        <v>0</v>
      </c>
      <c r="N2189">
        <v>38</v>
      </c>
      <c r="O2189" t="b">
        <v>1</v>
      </c>
      <c r="P2189" t="s">
        <v>8276</v>
      </c>
      <c r="Q2189" s="6">
        <f>E2189/D2189</f>
        <v>1.01</v>
      </c>
      <c r="R2189" s="7">
        <f>IFERROR(E2189/N2189,"N/A")</f>
        <v>53.157894736842103</v>
      </c>
      <c r="S2189" t="str">
        <f t="shared" si="94"/>
        <v>music</v>
      </c>
      <c r="T2189" t="str">
        <f t="shared" si="95"/>
        <v>rock</v>
      </c>
      <c r="Y2189">
        <f t="shared" si="96"/>
        <v>6</v>
      </c>
      <c r="Z2189">
        <f t="shared" si="97"/>
        <v>10</v>
      </c>
    </row>
    <row r="2190" spans="1:26" ht="57.6" x14ac:dyDescent="0.3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 s="11">
        <f t="shared" si="92"/>
        <v>40567.833333333328</v>
      </c>
      <c r="K2190">
        <v>1288160403</v>
      </c>
      <c r="L2190" s="11">
        <f t="shared" si="93"/>
        <v>40477.930590277778</v>
      </c>
      <c r="M2190" t="b">
        <v>1</v>
      </c>
      <c r="N2190">
        <v>104</v>
      </c>
      <c r="O2190" t="b">
        <v>1</v>
      </c>
      <c r="P2190" t="s">
        <v>8271</v>
      </c>
      <c r="Q2190" s="6">
        <f>E2190/D2190</f>
        <v>1.01</v>
      </c>
      <c r="R2190" s="7">
        <f>IFERROR(E2190/N2190,"N/A")</f>
        <v>33.990384615384613</v>
      </c>
      <c r="S2190" t="str">
        <f t="shared" si="94"/>
        <v>theater</v>
      </c>
      <c r="T2190" t="str">
        <f t="shared" si="95"/>
        <v>plays</v>
      </c>
      <c r="Y2190">
        <f t="shared" si="96"/>
        <v>8</v>
      </c>
      <c r="Z2190">
        <f t="shared" si="97"/>
        <v>13</v>
      </c>
    </row>
    <row r="2191" spans="1:26" ht="28.8" x14ac:dyDescent="0.3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 s="11">
        <f t="shared" si="92"/>
        <v>41838.875</v>
      </c>
      <c r="K2191">
        <v>1404932105</v>
      </c>
      <c r="L2191" s="11">
        <f t="shared" si="93"/>
        <v>41829.454918981479</v>
      </c>
      <c r="M2191" t="b">
        <v>1</v>
      </c>
      <c r="N2191">
        <v>41</v>
      </c>
      <c r="O2191" t="b">
        <v>1</v>
      </c>
      <c r="P2191" t="s">
        <v>8271</v>
      </c>
      <c r="Q2191" s="6">
        <f>E2191/D2191</f>
        <v>1.01</v>
      </c>
      <c r="R2191" s="7">
        <f>IFERROR(E2191/N2191,"N/A")</f>
        <v>98.536585365853654</v>
      </c>
      <c r="S2191" t="str">
        <f t="shared" si="94"/>
        <v>theater</v>
      </c>
      <c r="T2191" t="str">
        <f t="shared" si="95"/>
        <v>plays</v>
      </c>
      <c r="Y2191">
        <f t="shared" si="96"/>
        <v>8</v>
      </c>
      <c r="Z2191">
        <f t="shared" si="97"/>
        <v>13</v>
      </c>
    </row>
    <row r="2192" spans="1:26" ht="43.2" x14ac:dyDescent="0.3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 s="11">
        <f t="shared" si="92"/>
        <v>42542.712465277778</v>
      </c>
      <c r="K2192">
        <v>1463965557</v>
      </c>
      <c r="L2192" s="11">
        <f t="shared" si="93"/>
        <v>42512.712465277778</v>
      </c>
      <c r="M2192" t="b">
        <v>0</v>
      </c>
      <c r="N2192">
        <v>38</v>
      </c>
      <c r="O2192" t="b">
        <v>1</v>
      </c>
      <c r="P2192" t="s">
        <v>8271</v>
      </c>
      <c r="Q2192" s="6">
        <f>E2192/D2192</f>
        <v>1.01</v>
      </c>
      <c r="R2192" s="7">
        <f>IFERROR(E2192/N2192,"N/A")</f>
        <v>66.44736842105263</v>
      </c>
      <c r="S2192" t="str">
        <f t="shared" si="94"/>
        <v>theater</v>
      </c>
      <c r="T2192" t="str">
        <f t="shared" si="95"/>
        <v>plays</v>
      </c>
      <c r="Y2192">
        <f t="shared" si="96"/>
        <v>8</v>
      </c>
      <c r="Z2192">
        <f t="shared" si="97"/>
        <v>13</v>
      </c>
    </row>
    <row r="2193" spans="1:26" ht="43.2" x14ac:dyDescent="0.3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 s="11">
        <f t="shared" si="92"/>
        <v>41852.084606481476</v>
      </c>
      <c r="K2193">
        <v>1404295310</v>
      </c>
      <c r="L2193" s="11">
        <f t="shared" si="93"/>
        <v>41822.084606481476</v>
      </c>
      <c r="M2193" t="b">
        <v>0</v>
      </c>
      <c r="N2193">
        <v>21</v>
      </c>
      <c r="O2193" t="b">
        <v>1</v>
      </c>
      <c r="P2193" t="s">
        <v>8271</v>
      </c>
      <c r="Q2193" s="6">
        <f>E2193/D2193</f>
        <v>1.01</v>
      </c>
      <c r="R2193" s="7">
        <f>IFERROR(E2193/N2193,"N/A")</f>
        <v>96.19047619047619</v>
      </c>
      <c r="S2193" t="str">
        <f t="shared" si="94"/>
        <v>theater</v>
      </c>
      <c r="T2193" t="str">
        <f t="shared" si="95"/>
        <v>plays</v>
      </c>
      <c r="Y2193">
        <f t="shared" si="96"/>
        <v>8</v>
      </c>
      <c r="Z2193">
        <f t="shared" si="97"/>
        <v>13</v>
      </c>
    </row>
    <row r="2194" spans="1:26" ht="57.6" x14ac:dyDescent="0.3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 s="11">
        <f t="shared" si="92"/>
        <v>42235.377546296295</v>
      </c>
      <c r="K2194">
        <v>1437411820</v>
      </c>
      <c r="L2194" s="11">
        <f t="shared" si="93"/>
        <v>42205.377546296295</v>
      </c>
      <c r="M2194" t="b">
        <v>0</v>
      </c>
      <c r="N2194">
        <v>36</v>
      </c>
      <c r="O2194" t="b">
        <v>1</v>
      </c>
      <c r="P2194" t="s">
        <v>8271</v>
      </c>
      <c r="Q2194" s="6">
        <f>E2194/D2194</f>
        <v>1.01</v>
      </c>
      <c r="R2194" s="7">
        <f>IFERROR(E2194/N2194,"N/A")</f>
        <v>84.166666666666671</v>
      </c>
      <c r="S2194" t="str">
        <f t="shared" si="94"/>
        <v>theater</v>
      </c>
      <c r="T2194" t="str">
        <f t="shared" si="95"/>
        <v>plays</v>
      </c>
      <c r="Y2194">
        <f t="shared" si="96"/>
        <v>8</v>
      </c>
      <c r="Z2194">
        <f t="shared" si="97"/>
        <v>13</v>
      </c>
    </row>
    <row r="2195" spans="1:26" x14ac:dyDescent="0.3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 s="11">
        <f t="shared" si="92"/>
        <v>42083.296666666669</v>
      </c>
      <c r="K2195">
        <v>1424275632</v>
      </c>
      <c r="L2195" s="11">
        <f t="shared" si="93"/>
        <v>42053.338333333326</v>
      </c>
      <c r="M2195" t="b">
        <v>0</v>
      </c>
      <c r="N2195">
        <v>47</v>
      </c>
      <c r="O2195" t="b">
        <v>1</v>
      </c>
      <c r="P2195" t="s">
        <v>8271</v>
      </c>
      <c r="Q2195" s="6">
        <f>E2195/D2195</f>
        <v>1.01</v>
      </c>
      <c r="R2195" s="7">
        <f>IFERROR(E2195/N2195,"N/A")</f>
        <v>64.468085106382972</v>
      </c>
      <c r="S2195" t="str">
        <f t="shared" si="94"/>
        <v>theater</v>
      </c>
      <c r="T2195" t="str">
        <f t="shared" si="95"/>
        <v>plays</v>
      </c>
      <c r="Y2195">
        <f t="shared" si="96"/>
        <v>8</v>
      </c>
      <c r="Z2195">
        <f t="shared" si="97"/>
        <v>13</v>
      </c>
    </row>
    <row r="2196" spans="1:26" ht="43.2" x14ac:dyDescent="0.3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 s="11">
        <f t="shared" si="92"/>
        <v>42571.168182870366</v>
      </c>
      <c r="K2196">
        <v>1466424131</v>
      </c>
      <c r="L2196" s="11">
        <f t="shared" si="93"/>
        <v>42541.168182870366</v>
      </c>
      <c r="M2196" t="b">
        <v>0</v>
      </c>
      <c r="N2196">
        <v>39</v>
      </c>
      <c r="O2196" t="b">
        <v>1</v>
      </c>
      <c r="P2196" t="s">
        <v>8271</v>
      </c>
      <c r="Q2196" s="6">
        <f>E2196/D2196</f>
        <v>1.01</v>
      </c>
      <c r="R2196" s="7">
        <f>IFERROR(E2196/N2196,"N/A")</f>
        <v>51.794871794871796</v>
      </c>
      <c r="S2196" t="str">
        <f t="shared" si="94"/>
        <v>theater</v>
      </c>
      <c r="T2196" t="str">
        <f t="shared" si="95"/>
        <v>plays</v>
      </c>
      <c r="Y2196">
        <f t="shared" si="96"/>
        <v>8</v>
      </c>
      <c r="Z2196">
        <f t="shared" si="97"/>
        <v>13</v>
      </c>
    </row>
    <row r="2197" spans="1:26" ht="43.2" x14ac:dyDescent="0.3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 s="11">
        <f t="shared" si="92"/>
        <v>42158.294560185182</v>
      </c>
      <c r="K2197">
        <v>1430751850</v>
      </c>
      <c r="L2197" s="11">
        <f t="shared" si="93"/>
        <v>42128.294560185182</v>
      </c>
      <c r="M2197" t="b">
        <v>0</v>
      </c>
      <c r="N2197">
        <v>56</v>
      </c>
      <c r="O2197" t="b">
        <v>1</v>
      </c>
      <c r="P2197" t="s">
        <v>8271</v>
      </c>
      <c r="Q2197" s="6">
        <f>E2197/D2197</f>
        <v>1.01</v>
      </c>
      <c r="R2197" s="7">
        <f>IFERROR(E2197/N2197,"N/A")</f>
        <v>36.071428571428569</v>
      </c>
      <c r="S2197" t="str">
        <f t="shared" si="94"/>
        <v>theater</v>
      </c>
      <c r="T2197" t="str">
        <f t="shared" si="95"/>
        <v>plays</v>
      </c>
      <c r="Y2197">
        <f t="shared" si="96"/>
        <v>8</v>
      </c>
      <c r="Z2197">
        <f t="shared" si="97"/>
        <v>13</v>
      </c>
    </row>
    <row r="2198" spans="1:26" ht="43.2" x14ac:dyDescent="0.3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 s="11">
        <f t="shared" si="92"/>
        <v>40625.736550925925</v>
      </c>
      <c r="K2198">
        <v>1293158438</v>
      </c>
      <c r="L2198" s="11">
        <f t="shared" si="93"/>
        <v>40535.778217592589</v>
      </c>
      <c r="M2198" t="b">
        <v>0</v>
      </c>
      <c r="N2198">
        <v>92</v>
      </c>
      <c r="O2198" t="b">
        <v>1</v>
      </c>
      <c r="P2198" t="s">
        <v>8276</v>
      </c>
      <c r="Q2198" s="6">
        <f>E2198/D2198</f>
        <v>1.01004125</v>
      </c>
      <c r="R2198" s="7">
        <f>IFERROR(E2198/N2198,"N/A")</f>
        <v>87.829673913043479</v>
      </c>
      <c r="S2198" t="str">
        <f t="shared" si="94"/>
        <v>music</v>
      </c>
      <c r="T2198" t="str">
        <f t="shared" si="95"/>
        <v>rock</v>
      </c>
      <c r="Y2198">
        <f t="shared" si="96"/>
        <v>6</v>
      </c>
      <c r="Z2198">
        <f t="shared" si="97"/>
        <v>10</v>
      </c>
    </row>
    <row r="2199" spans="1:26" ht="43.2" x14ac:dyDescent="0.3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 s="11">
        <f t="shared" si="92"/>
        <v>41052.311851851846</v>
      </c>
      <c r="K2199">
        <v>1335194944</v>
      </c>
      <c r="L2199" s="11">
        <f t="shared" si="93"/>
        <v>41022.311851851846</v>
      </c>
      <c r="M2199" t="b">
        <v>0</v>
      </c>
      <c r="N2199">
        <v>39</v>
      </c>
      <c r="O2199" t="b">
        <v>1</v>
      </c>
      <c r="P2199" t="s">
        <v>8279</v>
      </c>
      <c r="Q2199" s="6">
        <f>E2199/D2199</f>
        <v>1.0100533333333332</v>
      </c>
      <c r="R2199" s="7">
        <f>IFERROR(E2199/N2199,"N/A")</f>
        <v>38.848205128205123</v>
      </c>
      <c r="S2199" t="str">
        <f t="shared" si="94"/>
        <v>music</v>
      </c>
      <c r="T2199" t="str">
        <f t="shared" si="95"/>
        <v>indie rock</v>
      </c>
      <c r="Y2199">
        <f t="shared" si="96"/>
        <v>6</v>
      </c>
      <c r="Z2199">
        <f t="shared" si="97"/>
        <v>16</v>
      </c>
    </row>
    <row r="2200" spans="1:26" ht="43.2" x14ac:dyDescent="0.3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 s="11">
        <f t="shared" si="92"/>
        <v>41173.484884259255</v>
      </c>
      <c r="K2200">
        <v>1345664294</v>
      </c>
      <c r="L2200" s="11">
        <f t="shared" si="93"/>
        <v>41143.484884259255</v>
      </c>
      <c r="M2200" t="b">
        <v>1</v>
      </c>
      <c r="N2200">
        <v>28</v>
      </c>
      <c r="O2200" t="b">
        <v>1</v>
      </c>
      <c r="P2200" t="s">
        <v>8301</v>
      </c>
      <c r="Q2200" s="6">
        <f>E2200/D2200</f>
        <v>1.0101333333333333</v>
      </c>
      <c r="R2200" s="7">
        <f>IFERROR(E2200/N2200,"N/A")</f>
        <v>270.57142857142856</v>
      </c>
      <c r="S2200" t="str">
        <f t="shared" si="94"/>
        <v>technology</v>
      </c>
      <c r="T2200" t="str">
        <f t="shared" si="95"/>
        <v>space exploration</v>
      </c>
      <c r="Y2200">
        <f t="shared" si="96"/>
        <v>11</v>
      </c>
      <c r="Z2200">
        <f t="shared" si="97"/>
        <v>28</v>
      </c>
    </row>
    <row r="2201" spans="1:26" ht="43.2" x14ac:dyDescent="0.3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 s="11">
        <f t="shared" si="92"/>
        <v>41764.191967592589</v>
      </c>
      <c r="K2201">
        <v>1397133386</v>
      </c>
      <c r="L2201" s="11">
        <f t="shared" si="93"/>
        <v>41739.191967592589</v>
      </c>
      <c r="M2201" t="b">
        <v>0</v>
      </c>
      <c r="N2201">
        <v>91</v>
      </c>
      <c r="O2201" t="b">
        <v>1</v>
      </c>
      <c r="P2201" t="s">
        <v>8305</v>
      </c>
      <c r="Q2201" s="6">
        <f>E2201/D2201</f>
        <v>1.010154</v>
      </c>
      <c r="R2201" s="7">
        <f>IFERROR(E2201/N2201,"N/A")</f>
        <v>55.502967032967035</v>
      </c>
      <c r="S2201" t="str">
        <f t="shared" si="94"/>
        <v>theater</v>
      </c>
      <c r="T2201" t="str">
        <f t="shared" si="95"/>
        <v>musical</v>
      </c>
      <c r="Y2201">
        <f t="shared" si="96"/>
        <v>8</v>
      </c>
      <c r="Z2201">
        <f t="shared" si="97"/>
        <v>15</v>
      </c>
    </row>
    <row r="2202" spans="1:26" ht="43.2" x14ac:dyDescent="0.3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 s="11">
        <f t="shared" si="92"/>
        <v>42333.325821759259</v>
      </c>
      <c r="K2202">
        <v>1445870951</v>
      </c>
      <c r="L2202" s="11">
        <f t="shared" si="93"/>
        <v>42303.284155092588</v>
      </c>
      <c r="M2202" t="b">
        <v>0</v>
      </c>
      <c r="N2202">
        <v>121</v>
      </c>
      <c r="O2202" t="b">
        <v>1</v>
      </c>
      <c r="P2202" t="s">
        <v>8295</v>
      </c>
      <c r="Q2202" s="6">
        <f>E2202/D2202</f>
        <v>1.0102</v>
      </c>
      <c r="R2202" s="7">
        <f>IFERROR(E2202/N2202,"N/A")</f>
        <v>41.743801652892564</v>
      </c>
      <c r="S2202" t="str">
        <f t="shared" si="94"/>
        <v>technology</v>
      </c>
      <c r="T2202" t="str">
        <f t="shared" si="95"/>
        <v>hardware</v>
      </c>
      <c r="Y2202">
        <f t="shared" si="96"/>
        <v>11</v>
      </c>
      <c r="Z2202">
        <f t="shared" si="97"/>
        <v>19</v>
      </c>
    </row>
    <row r="2203" spans="1:26" ht="43.2" x14ac:dyDescent="0.3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 s="11">
        <f t="shared" si="92"/>
        <v>41839.051828703698</v>
      </c>
      <c r="K2203">
        <v>1403169278</v>
      </c>
      <c r="L2203" s="11">
        <f t="shared" si="93"/>
        <v>41809.051828703698</v>
      </c>
      <c r="M2203" t="b">
        <v>1</v>
      </c>
      <c r="N2203">
        <v>405</v>
      </c>
      <c r="O2203" t="b">
        <v>1</v>
      </c>
      <c r="P2203" t="s">
        <v>8285</v>
      </c>
      <c r="Q2203" s="6">
        <f>E2203/D2203</f>
        <v>1.0103500000000001</v>
      </c>
      <c r="R2203" s="7">
        <f>IFERROR(E2203/N2203,"N/A")</f>
        <v>39.91506172839506</v>
      </c>
      <c r="S2203" t="str">
        <f t="shared" si="94"/>
        <v>photography</v>
      </c>
      <c r="T2203" t="str">
        <f t="shared" si="95"/>
        <v>photobooks</v>
      </c>
      <c r="Y2203">
        <f t="shared" si="96"/>
        <v>12</v>
      </c>
      <c r="Z2203">
        <f t="shared" si="97"/>
        <v>22</v>
      </c>
    </row>
    <row r="2204" spans="1:26" ht="43.2" x14ac:dyDescent="0.3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 s="11">
        <f t="shared" si="92"/>
        <v>41629.875</v>
      </c>
      <c r="K2204">
        <v>1384920804</v>
      </c>
      <c r="L2204" s="11">
        <f t="shared" si="93"/>
        <v>41597.842638888884</v>
      </c>
      <c r="M2204" t="b">
        <v>0</v>
      </c>
      <c r="N2204">
        <v>241</v>
      </c>
      <c r="O2204" t="b">
        <v>1</v>
      </c>
      <c r="P2204" t="s">
        <v>8269</v>
      </c>
      <c r="Q2204" s="6">
        <f>E2204/D2204</f>
        <v>1.0105</v>
      </c>
      <c r="R2204" s="7">
        <f>IFERROR(E2204/N2204,"N/A")</f>
        <v>125.78838174273859</v>
      </c>
      <c r="S2204" t="str">
        <f t="shared" si="94"/>
        <v>film &amp; video</v>
      </c>
      <c r="T2204" t="str">
        <f t="shared" si="95"/>
        <v>documentary</v>
      </c>
      <c r="Y2204">
        <f t="shared" si="96"/>
        <v>13</v>
      </c>
      <c r="Z2204">
        <f t="shared" si="97"/>
        <v>24</v>
      </c>
    </row>
    <row r="2205" spans="1:26" ht="43.2" x14ac:dyDescent="0.3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 s="11">
        <f t="shared" si="92"/>
        <v>42083.37222222222</v>
      </c>
      <c r="K2205">
        <v>1424280899</v>
      </c>
      <c r="L2205" s="11">
        <f t="shared" si="93"/>
        <v>42053.399293981485</v>
      </c>
      <c r="M2205" t="b">
        <v>0</v>
      </c>
      <c r="N2205">
        <v>77</v>
      </c>
      <c r="O2205" t="b">
        <v>1</v>
      </c>
      <c r="P2205" t="s">
        <v>8271</v>
      </c>
      <c r="Q2205" s="6">
        <f>E2205/D2205</f>
        <v>1.0105</v>
      </c>
      <c r="R2205" s="7">
        <f>IFERROR(E2205/N2205,"N/A")</f>
        <v>104.98701298701299</v>
      </c>
      <c r="S2205" t="str">
        <f t="shared" si="94"/>
        <v>theater</v>
      </c>
      <c r="T2205" t="str">
        <f t="shared" si="95"/>
        <v>plays</v>
      </c>
      <c r="Y2205">
        <f t="shared" si="96"/>
        <v>8</v>
      </c>
      <c r="Z2205">
        <f t="shared" si="97"/>
        <v>13</v>
      </c>
    </row>
    <row r="2206" spans="1:26" ht="43.2" x14ac:dyDescent="0.3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 s="11">
        <f t="shared" si="92"/>
        <v>41513.355196759258</v>
      </c>
      <c r="K2206">
        <v>1372437089</v>
      </c>
      <c r="L2206" s="11">
        <f t="shared" si="93"/>
        <v>41453.355196759258</v>
      </c>
      <c r="M2206" t="b">
        <v>0</v>
      </c>
      <c r="N2206">
        <v>18</v>
      </c>
      <c r="O2206" t="b">
        <v>1</v>
      </c>
      <c r="P2206" t="s">
        <v>8276</v>
      </c>
      <c r="Q2206" s="6">
        <f>E2206/D2206</f>
        <v>1.0106666666666666</v>
      </c>
      <c r="R2206" s="7">
        <f>IFERROR(E2206/N2206,"N/A")</f>
        <v>42.111111111111114</v>
      </c>
      <c r="S2206" t="str">
        <f t="shared" si="94"/>
        <v>music</v>
      </c>
      <c r="T2206" t="str">
        <f t="shared" si="95"/>
        <v>rock</v>
      </c>
      <c r="Y2206">
        <f t="shared" si="96"/>
        <v>6</v>
      </c>
      <c r="Z2206">
        <f t="shared" si="97"/>
        <v>10</v>
      </c>
    </row>
    <row r="2207" spans="1:26" ht="43.2" x14ac:dyDescent="0.3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 s="11">
        <f t="shared" si="92"/>
        <v>42530.533113425925</v>
      </c>
      <c r="K2207">
        <v>1464209261</v>
      </c>
      <c r="L2207" s="11">
        <f t="shared" si="93"/>
        <v>42515.533113425925</v>
      </c>
      <c r="M2207" t="b">
        <v>0</v>
      </c>
      <c r="N2207">
        <v>6</v>
      </c>
      <c r="O2207" t="b">
        <v>1</v>
      </c>
      <c r="P2207" t="s">
        <v>8285</v>
      </c>
      <c r="Q2207" s="6">
        <f>E2207/D2207</f>
        <v>1.0109999999999999</v>
      </c>
      <c r="R2207" s="7">
        <f>IFERROR(E2207/N2207,"N/A")</f>
        <v>168.5</v>
      </c>
      <c r="S2207" t="str">
        <f t="shared" si="94"/>
        <v>photography</v>
      </c>
      <c r="T2207" t="str">
        <f t="shared" si="95"/>
        <v>photobooks</v>
      </c>
      <c r="Y2207">
        <f t="shared" si="96"/>
        <v>12</v>
      </c>
      <c r="Z2207">
        <f t="shared" si="97"/>
        <v>22</v>
      </c>
    </row>
    <row r="2208" spans="1:26" ht="43.2" x14ac:dyDescent="0.3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 s="11">
        <f t="shared" si="92"/>
        <v>41843.125</v>
      </c>
      <c r="K2208">
        <v>1402910965</v>
      </c>
      <c r="L2208" s="11">
        <f t="shared" si="93"/>
        <v>41806.062094907407</v>
      </c>
      <c r="M2208" t="b">
        <v>0</v>
      </c>
      <c r="N2208">
        <v>54</v>
      </c>
      <c r="O2208" t="b">
        <v>1</v>
      </c>
      <c r="P2208" t="s">
        <v>8271</v>
      </c>
      <c r="Q2208" s="6">
        <f>E2208/D2208</f>
        <v>1.0109999999999999</v>
      </c>
      <c r="R2208" s="7">
        <f>IFERROR(E2208/N2208,"N/A")</f>
        <v>93.611111111111114</v>
      </c>
      <c r="S2208" t="str">
        <f t="shared" si="94"/>
        <v>theater</v>
      </c>
      <c r="T2208" t="str">
        <f t="shared" si="95"/>
        <v>plays</v>
      </c>
      <c r="Y2208">
        <f t="shared" si="96"/>
        <v>8</v>
      </c>
      <c r="Z2208">
        <f t="shared" si="97"/>
        <v>13</v>
      </c>
    </row>
    <row r="2209" spans="1:26" ht="43.2" x14ac:dyDescent="0.3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 s="11">
        <f t="shared" si="92"/>
        <v>41801.481458333328</v>
      </c>
      <c r="K2209">
        <v>1399923198</v>
      </c>
      <c r="L2209" s="11">
        <f t="shared" si="93"/>
        <v>41771.481458333328</v>
      </c>
      <c r="M2209" t="b">
        <v>0</v>
      </c>
      <c r="N2209">
        <v>17</v>
      </c>
      <c r="O2209" t="b">
        <v>1</v>
      </c>
      <c r="P2209" t="s">
        <v>8305</v>
      </c>
      <c r="Q2209" s="6">
        <f>E2209/D2209</f>
        <v>1.0111111111111111</v>
      </c>
      <c r="R2209" s="7">
        <f>IFERROR(E2209/N2209,"N/A")</f>
        <v>267.64705882352939</v>
      </c>
      <c r="S2209" t="str">
        <f t="shared" si="94"/>
        <v>theater</v>
      </c>
      <c r="T2209" t="str">
        <f t="shared" si="95"/>
        <v>musical</v>
      </c>
      <c r="Y2209">
        <f t="shared" si="96"/>
        <v>8</v>
      </c>
      <c r="Z2209">
        <f t="shared" si="97"/>
        <v>15</v>
      </c>
    </row>
    <row r="2210" spans="1:26" ht="57.6" x14ac:dyDescent="0.3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 s="11">
        <f t="shared" si="92"/>
        <v>41876.531342592592</v>
      </c>
      <c r="K2210">
        <v>1407789908</v>
      </c>
      <c r="L2210" s="11">
        <f t="shared" si="93"/>
        <v>41862.531342592592</v>
      </c>
      <c r="M2210" t="b">
        <v>1</v>
      </c>
      <c r="N2210">
        <v>23</v>
      </c>
      <c r="O2210" t="b">
        <v>1</v>
      </c>
      <c r="P2210" t="s">
        <v>8271</v>
      </c>
      <c r="Q2210" s="6">
        <f>E2210/D2210</f>
        <v>1.0113333333333334</v>
      </c>
      <c r="R2210" s="7">
        <f>IFERROR(E2210/N2210,"N/A")</f>
        <v>131.91304347826087</v>
      </c>
      <c r="S2210" t="str">
        <f t="shared" si="94"/>
        <v>theater</v>
      </c>
      <c r="T2210" t="str">
        <f t="shared" si="95"/>
        <v>plays</v>
      </c>
      <c r="Y2210">
        <f t="shared" si="96"/>
        <v>8</v>
      </c>
      <c r="Z2210">
        <f t="shared" si="97"/>
        <v>13</v>
      </c>
    </row>
    <row r="2211" spans="1:26" ht="43.2" x14ac:dyDescent="0.3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 s="11">
        <f t="shared" si="92"/>
        <v>41481.727268518516</v>
      </c>
      <c r="K2211">
        <v>1372296436</v>
      </c>
      <c r="L2211" s="11">
        <f t="shared" si="93"/>
        <v>41451.727268518516</v>
      </c>
      <c r="M2211" t="b">
        <v>0</v>
      </c>
      <c r="N2211">
        <v>69</v>
      </c>
      <c r="O2211" t="b">
        <v>1</v>
      </c>
      <c r="P2211" t="s">
        <v>8280</v>
      </c>
      <c r="Q2211" s="6">
        <f>E2211/D2211</f>
        <v>1.0114285714285713</v>
      </c>
      <c r="R2211" s="7">
        <f>IFERROR(E2211/N2211,"N/A")</f>
        <v>51.304347826086953</v>
      </c>
      <c r="S2211" t="str">
        <f t="shared" si="94"/>
        <v>music</v>
      </c>
      <c r="T2211" t="str">
        <f t="shared" si="95"/>
        <v>electronic music</v>
      </c>
      <c r="Y2211">
        <f t="shared" si="96"/>
        <v>6</v>
      </c>
      <c r="Z2211">
        <f t="shared" si="97"/>
        <v>22</v>
      </c>
    </row>
    <row r="2212" spans="1:26" ht="43.2" x14ac:dyDescent="0.3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 s="11">
        <f t="shared" si="92"/>
        <v>41819.563472222217</v>
      </c>
      <c r="K2212">
        <v>1401485484</v>
      </c>
      <c r="L2212" s="11">
        <f t="shared" si="93"/>
        <v>41789.563472222217</v>
      </c>
      <c r="M2212" t="b">
        <v>1</v>
      </c>
      <c r="N2212">
        <v>123</v>
      </c>
      <c r="O2212" t="b">
        <v>1</v>
      </c>
      <c r="P2212" t="s">
        <v>8298</v>
      </c>
      <c r="Q2212" s="6">
        <f>E2212/D2212</f>
        <v>1.0114333333333334</v>
      </c>
      <c r="R2212" s="7">
        <f>IFERROR(E2212/N2212,"N/A")</f>
        <v>123.34552845528455</v>
      </c>
      <c r="S2212" t="str">
        <f t="shared" si="94"/>
        <v>food</v>
      </c>
      <c r="T2212" t="str">
        <f t="shared" si="95"/>
        <v>small batch</v>
      </c>
      <c r="Y2212">
        <f t="shared" si="96"/>
        <v>5</v>
      </c>
      <c r="Z2212">
        <f t="shared" si="97"/>
        <v>16</v>
      </c>
    </row>
    <row r="2213" spans="1:26" ht="43.2" x14ac:dyDescent="0.3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 s="11">
        <f t="shared" si="92"/>
        <v>42067.457905092589</v>
      </c>
      <c r="K2213">
        <v>1422903563</v>
      </c>
      <c r="L2213" s="11">
        <f t="shared" si="93"/>
        <v>42037.457905092589</v>
      </c>
      <c r="M2213" t="b">
        <v>0</v>
      </c>
      <c r="N2213">
        <v>98</v>
      </c>
      <c r="O2213" t="b">
        <v>1</v>
      </c>
      <c r="P2213" t="s">
        <v>8271</v>
      </c>
      <c r="Q2213" s="6">
        <f>E2213/D2213</f>
        <v>1.0115000000000001</v>
      </c>
      <c r="R2213" s="7">
        <f>IFERROR(E2213/N2213,"N/A")</f>
        <v>103.21428571428571</v>
      </c>
      <c r="S2213" t="str">
        <f t="shared" si="94"/>
        <v>theater</v>
      </c>
      <c r="T2213" t="str">
        <f t="shared" si="95"/>
        <v>plays</v>
      </c>
      <c r="Y2213">
        <f t="shared" si="96"/>
        <v>8</v>
      </c>
      <c r="Z2213">
        <f t="shared" si="97"/>
        <v>13</v>
      </c>
    </row>
    <row r="2214" spans="1:26" ht="43.2" x14ac:dyDescent="0.3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 s="11">
        <f t="shared" si="92"/>
        <v>42753.168032407404</v>
      </c>
      <c r="K2214">
        <v>1483012918</v>
      </c>
      <c r="L2214" s="11">
        <f t="shared" si="93"/>
        <v>42733.168032407404</v>
      </c>
      <c r="M2214" t="b">
        <v>0</v>
      </c>
      <c r="N2214">
        <v>37</v>
      </c>
      <c r="O2214" t="b">
        <v>1</v>
      </c>
      <c r="P2214" t="s">
        <v>8271</v>
      </c>
      <c r="Q2214" s="6">
        <f>E2214/D2214</f>
        <v>1.0115151515151515</v>
      </c>
      <c r="R2214" s="7">
        <f>IFERROR(E2214/N2214,"N/A")</f>
        <v>45.108108108108105</v>
      </c>
      <c r="S2214" t="str">
        <f t="shared" si="94"/>
        <v>theater</v>
      </c>
      <c r="T2214" t="str">
        <f t="shared" si="95"/>
        <v>plays</v>
      </c>
      <c r="Y2214">
        <f t="shared" si="96"/>
        <v>8</v>
      </c>
      <c r="Z2214">
        <f t="shared" si="97"/>
        <v>13</v>
      </c>
    </row>
    <row r="2215" spans="1:26" ht="28.8" x14ac:dyDescent="0.3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 s="11">
        <f t="shared" si="92"/>
        <v>42074.833333333336</v>
      </c>
      <c r="K2215">
        <v>1424477934</v>
      </c>
      <c r="L2215" s="11">
        <f t="shared" si="93"/>
        <v>42055.679791666662</v>
      </c>
      <c r="M2215" t="b">
        <v>0</v>
      </c>
      <c r="N2215">
        <v>24</v>
      </c>
      <c r="O2215" t="b">
        <v>1</v>
      </c>
      <c r="P2215" t="s">
        <v>8271</v>
      </c>
      <c r="Q2215" s="6">
        <f>E2215/D2215</f>
        <v>1.0116666666666667</v>
      </c>
      <c r="R2215" s="7">
        <f>IFERROR(E2215/N2215,"N/A")</f>
        <v>126.45833333333333</v>
      </c>
      <c r="S2215" t="str">
        <f t="shared" si="94"/>
        <v>theater</v>
      </c>
      <c r="T2215" t="str">
        <f t="shared" si="95"/>
        <v>plays</v>
      </c>
      <c r="Y2215">
        <f t="shared" si="96"/>
        <v>8</v>
      </c>
      <c r="Z2215">
        <f t="shared" si="97"/>
        <v>13</v>
      </c>
    </row>
    <row r="2216" spans="1:26" ht="43.2" x14ac:dyDescent="0.3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 s="11">
        <f t="shared" si="92"/>
        <v>42429.915972222218</v>
      </c>
      <c r="K2216">
        <v>1454098976</v>
      </c>
      <c r="L2216" s="11">
        <f t="shared" si="93"/>
        <v>42398.515925925924</v>
      </c>
      <c r="M2216" t="b">
        <v>0</v>
      </c>
      <c r="N2216">
        <v>17</v>
      </c>
      <c r="O2216" t="b">
        <v>1</v>
      </c>
      <c r="P2216" t="s">
        <v>8303</v>
      </c>
      <c r="Q2216" s="6">
        <f>E2216/D2216</f>
        <v>1.0116666666666667</v>
      </c>
      <c r="R2216" s="7">
        <f>IFERROR(E2216/N2216,"N/A")</f>
        <v>178.52941176470588</v>
      </c>
      <c r="S2216" t="str">
        <f t="shared" si="94"/>
        <v>theater</v>
      </c>
      <c r="T2216" t="str">
        <f t="shared" si="95"/>
        <v>spaces</v>
      </c>
      <c r="Y2216">
        <f t="shared" si="96"/>
        <v>8</v>
      </c>
      <c r="Z2216">
        <f t="shared" si="97"/>
        <v>14</v>
      </c>
    </row>
    <row r="2217" spans="1:26" ht="43.2" x14ac:dyDescent="0.3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 s="11">
        <f t="shared" si="92"/>
        <v>42389.878692129627</v>
      </c>
      <c r="K2217">
        <v>1450760719</v>
      </c>
      <c r="L2217" s="11">
        <f t="shared" si="93"/>
        <v>42359.878692129627</v>
      </c>
      <c r="M2217" t="b">
        <v>0</v>
      </c>
      <c r="N2217">
        <v>26</v>
      </c>
      <c r="O2217" t="b">
        <v>1</v>
      </c>
      <c r="P2217" t="s">
        <v>8303</v>
      </c>
      <c r="Q2217" s="6">
        <f>E2217/D2217</f>
        <v>1.0116666666666667</v>
      </c>
      <c r="R2217" s="7">
        <f>IFERROR(E2217/N2217,"N/A")</f>
        <v>116.73076923076923</v>
      </c>
      <c r="S2217" t="str">
        <f t="shared" si="94"/>
        <v>theater</v>
      </c>
      <c r="T2217" t="str">
        <f t="shared" si="95"/>
        <v>spaces</v>
      </c>
      <c r="Y2217">
        <f t="shared" si="96"/>
        <v>8</v>
      </c>
      <c r="Z2217">
        <f t="shared" si="97"/>
        <v>14</v>
      </c>
    </row>
    <row r="2218" spans="1:26" ht="43.2" x14ac:dyDescent="0.3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 s="11">
        <f t="shared" si="92"/>
        <v>42076.753564814811</v>
      </c>
      <c r="K2218">
        <v>1423710308</v>
      </c>
      <c r="L2218" s="11">
        <f t="shared" si="93"/>
        <v>42046.795231481483</v>
      </c>
      <c r="M2218" t="b">
        <v>1</v>
      </c>
      <c r="N2218">
        <v>31</v>
      </c>
      <c r="O2218" t="b">
        <v>1</v>
      </c>
      <c r="P2218" t="s">
        <v>8269</v>
      </c>
      <c r="Q2218" s="6">
        <f>E2218/D2218</f>
        <v>1.0116833333333335</v>
      </c>
      <c r="R2218" s="7">
        <f>IFERROR(E2218/N2218,"N/A")</f>
        <v>97.904838709677421</v>
      </c>
      <c r="S2218" t="str">
        <f t="shared" si="94"/>
        <v>film &amp; video</v>
      </c>
      <c r="T2218" t="str">
        <f t="shared" si="95"/>
        <v>documentary</v>
      </c>
      <c r="Y2218">
        <f t="shared" si="96"/>
        <v>13</v>
      </c>
      <c r="Z2218">
        <f t="shared" si="97"/>
        <v>24</v>
      </c>
    </row>
    <row r="2219" spans="1:26" ht="43.2" x14ac:dyDescent="0.3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 s="11">
        <f t="shared" si="92"/>
        <v>41609.556331018517</v>
      </c>
      <c r="K2219">
        <v>1383337267</v>
      </c>
      <c r="L2219" s="11">
        <f t="shared" si="93"/>
        <v>41579.514664351853</v>
      </c>
      <c r="M2219" t="b">
        <v>0</v>
      </c>
      <c r="N2219">
        <v>108</v>
      </c>
      <c r="O2219" t="b">
        <v>1</v>
      </c>
      <c r="P2219" t="s">
        <v>8276</v>
      </c>
      <c r="Q2219" s="6">
        <f>E2219/D2219</f>
        <v>1.0118750000000001</v>
      </c>
      <c r="R2219" s="7">
        <f>IFERROR(E2219/N2219,"N/A")</f>
        <v>74.953703703703709</v>
      </c>
      <c r="S2219" t="str">
        <f t="shared" si="94"/>
        <v>music</v>
      </c>
      <c r="T2219" t="str">
        <f t="shared" si="95"/>
        <v>rock</v>
      </c>
      <c r="Y2219">
        <f t="shared" si="96"/>
        <v>6</v>
      </c>
      <c r="Z2219">
        <f t="shared" si="97"/>
        <v>10</v>
      </c>
    </row>
    <row r="2220" spans="1:26" ht="43.2" x14ac:dyDescent="0.3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 s="11">
        <f t="shared" si="92"/>
        <v>40231.583333333328</v>
      </c>
      <c r="K2220">
        <v>1263679492</v>
      </c>
      <c r="L2220" s="11">
        <f t="shared" si="93"/>
        <v>40194.586712962962</v>
      </c>
      <c r="M2220" t="b">
        <v>1</v>
      </c>
      <c r="N2220">
        <v>179</v>
      </c>
      <c r="O2220" t="b">
        <v>1</v>
      </c>
      <c r="P2220" t="s">
        <v>8269</v>
      </c>
      <c r="Q2220" s="6">
        <f>E2220/D2220</f>
        <v>1.0118888888888888</v>
      </c>
      <c r="R2220" s="7">
        <f>IFERROR(E2220/N2220,"N/A")</f>
        <v>254.38547486033519</v>
      </c>
      <c r="S2220" t="str">
        <f t="shared" si="94"/>
        <v>film &amp; video</v>
      </c>
      <c r="T2220" t="str">
        <f t="shared" si="95"/>
        <v>documentary</v>
      </c>
      <c r="Y2220">
        <f t="shared" si="96"/>
        <v>13</v>
      </c>
      <c r="Z2220">
        <f t="shared" si="97"/>
        <v>24</v>
      </c>
    </row>
    <row r="2221" spans="1:26" ht="57.6" x14ac:dyDescent="0.3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 s="11">
        <f t="shared" si="92"/>
        <v>42139.458333333336</v>
      </c>
      <c r="K2221">
        <v>1428423757</v>
      </c>
      <c r="L2221" s="11">
        <f t="shared" si="93"/>
        <v>42101.349039351851</v>
      </c>
      <c r="M2221" t="b">
        <v>1</v>
      </c>
      <c r="N2221">
        <v>69</v>
      </c>
      <c r="O2221" t="b">
        <v>1</v>
      </c>
      <c r="P2221" t="s">
        <v>8269</v>
      </c>
      <c r="Q2221" s="6">
        <f>E2221/D2221</f>
        <v>1.0119</v>
      </c>
      <c r="R2221" s="7">
        <f>IFERROR(E2221/N2221,"N/A")</f>
        <v>146.65217391304347</v>
      </c>
      <c r="S2221" t="str">
        <f t="shared" si="94"/>
        <v>film &amp; video</v>
      </c>
      <c r="T2221" t="str">
        <f t="shared" si="95"/>
        <v>documentary</v>
      </c>
      <c r="Y2221">
        <f t="shared" si="96"/>
        <v>13</v>
      </c>
      <c r="Z2221">
        <f t="shared" si="97"/>
        <v>24</v>
      </c>
    </row>
    <row r="2222" spans="1:26" ht="43.2" x14ac:dyDescent="0.3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 s="11">
        <f t="shared" si="92"/>
        <v>42309.999999999993</v>
      </c>
      <c r="K2222">
        <v>1445539113</v>
      </c>
      <c r="L2222" s="11">
        <f t="shared" si="93"/>
        <v>42299.443437499998</v>
      </c>
      <c r="M2222" t="b">
        <v>0</v>
      </c>
      <c r="N2222">
        <v>9</v>
      </c>
      <c r="O2222" t="b">
        <v>1</v>
      </c>
      <c r="P2222" t="s">
        <v>8280</v>
      </c>
      <c r="Q2222" s="6">
        <f>E2222/D2222</f>
        <v>1.0119047619047619</v>
      </c>
      <c r="R2222" s="7">
        <f>IFERROR(E2222/N2222,"N/A")</f>
        <v>47.222222222222221</v>
      </c>
      <c r="S2222" t="str">
        <f t="shared" si="94"/>
        <v>music</v>
      </c>
      <c r="T2222" t="str">
        <f t="shared" si="95"/>
        <v>electronic music</v>
      </c>
      <c r="Y2222">
        <f t="shared" si="96"/>
        <v>6</v>
      </c>
      <c r="Z2222">
        <f t="shared" si="97"/>
        <v>22</v>
      </c>
    </row>
    <row r="2223" spans="1:26" ht="43.2" x14ac:dyDescent="0.3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 s="11">
        <f t="shared" si="92"/>
        <v>41950.4375</v>
      </c>
      <c r="K2223">
        <v>1413406695</v>
      </c>
      <c r="L2223" s="11">
        <f t="shared" si="93"/>
        <v>41927.540451388886</v>
      </c>
      <c r="M2223" t="b">
        <v>0</v>
      </c>
      <c r="N2223">
        <v>19</v>
      </c>
      <c r="O2223" t="b">
        <v>1</v>
      </c>
      <c r="P2223" t="s">
        <v>8271</v>
      </c>
      <c r="Q2223" s="6">
        <f>E2223/D2223</f>
        <v>1.012</v>
      </c>
      <c r="R2223" s="7">
        <f>IFERROR(E2223/N2223,"N/A")</f>
        <v>79.89473684210526</v>
      </c>
      <c r="S2223" t="str">
        <f t="shared" si="94"/>
        <v>theater</v>
      </c>
      <c r="T2223" t="str">
        <f t="shared" si="95"/>
        <v>plays</v>
      </c>
      <c r="Y2223">
        <f t="shared" si="96"/>
        <v>8</v>
      </c>
      <c r="Z2223">
        <f t="shared" si="97"/>
        <v>13</v>
      </c>
    </row>
    <row r="2224" spans="1:26" ht="57.6" x14ac:dyDescent="0.3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 s="11">
        <f t="shared" si="92"/>
        <v>42555.713738425926</v>
      </c>
      <c r="K2224">
        <v>1464224867</v>
      </c>
      <c r="L2224" s="11">
        <f t="shared" si="93"/>
        <v>42515.713738425926</v>
      </c>
      <c r="M2224" t="b">
        <v>0</v>
      </c>
      <c r="N2224">
        <v>57</v>
      </c>
      <c r="O2224" t="b">
        <v>1</v>
      </c>
      <c r="P2224" t="s">
        <v>8265</v>
      </c>
      <c r="Q2224" s="6">
        <f>E2224/D2224</f>
        <v>1.0122222222222221</v>
      </c>
      <c r="R2224" s="7">
        <f>IFERROR(E2224/N2224,"N/A")</f>
        <v>159.82456140350877</v>
      </c>
      <c r="S2224" t="str">
        <f t="shared" si="94"/>
        <v>film &amp; video</v>
      </c>
      <c r="T2224" t="str">
        <f t="shared" si="95"/>
        <v>television</v>
      </c>
      <c r="Y2224">
        <f t="shared" si="96"/>
        <v>13</v>
      </c>
      <c r="Z2224">
        <f t="shared" si="97"/>
        <v>23</v>
      </c>
    </row>
    <row r="2225" spans="1:26" ht="43.2" x14ac:dyDescent="0.3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 s="11">
        <f t="shared" si="92"/>
        <v>41859.416666666664</v>
      </c>
      <c r="K2225">
        <v>1405356072</v>
      </c>
      <c r="L2225" s="11">
        <f t="shared" si="93"/>
        <v>41834.361944444441</v>
      </c>
      <c r="M2225" t="b">
        <v>1</v>
      </c>
      <c r="N2225">
        <v>167</v>
      </c>
      <c r="O2225" t="b">
        <v>1</v>
      </c>
      <c r="P2225" t="s">
        <v>8279</v>
      </c>
      <c r="Q2225" s="6">
        <f>E2225/D2225</f>
        <v>1.0122777777777778</v>
      </c>
      <c r="R2225" s="7">
        <f>IFERROR(E2225/N2225,"N/A")</f>
        <v>109.10778443113773</v>
      </c>
      <c r="S2225" t="str">
        <f t="shared" si="94"/>
        <v>music</v>
      </c>
      <c r="T2225" t="str">
        <f t="shared" si="95"/>
        <v>indie rock</v>
      </c>
      <c r="Y2225">
        <f t="shared" si="96"/>
        <v>6</v>
      </c>
      <c r="Z2225">
        <f t="shared" si="97"/>
        <v>16</v>
      </c>
    </row>
    <row r="2226" spans="1:26" ht="43.2" x14ac:dyDescent="0.3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 s="11">
        <f t="shared" si="92"/>
        <v>42115.390358796292</v>
      </c>
      <c r="K2226">
        <v>1427304127</v>
      </c>
      <c r="L2226" s="11">
        <f t="shared" si="93"/>
        <v>42088.390358796292</v>
      </c>
      <c r="M2226" t="b">
        <v>0</v>
      </c>
      <c r="N2226">
        <v>16</v>
      </c>
      <c r="O2226" t="b">
        <v>1</v>
      </c>
      <c r="P2226" t="s">
        <v>8271</v>
      </c>
      <c r="Q2226" s="6">
        <f>E2226/D2226</f>
        <v>1.0123076923076924</v>
      </c>
      <c r="R2226" s="7">
        <f>IFERROR(E2226/N2226,"N/A")</f>
        <v>41.125</v>
      </c>
      <c r="S2226" t="str">
        <f t="shared" si="94"/>
        <v>theater</v>
      </c>
      <c r="T2226" t="str">
        <f t="shared" si="95"/>
        <v>plays</v>
      </c>
      <c r="Y2226">
        <f t="shared" si="96"/>
        <v>8</v>
      </c>
      <c r="Z2226">
        <f t="shared" si="97"/>
        <v>13</v>
      </c>
    </row>
    <row r="2227" spans="1:26" ht="28.8" x14ac:dyDescent="0.3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 s="11">
        <f t="shared" si="92"/>
        <v>41932.666666666664</v>
      </c>
      <c r="K2227">
        <v>1410967754</v>
      </c>
      <c r="L2227" s="11">
        <f t="shared" si="93"/>
        <v>41899.311967592592</v>
      </c>
      <c r="M2227" t="b">
        <v>1</v>
      </c>
      <c r="N2227">
        <v>340</v>
      </c>
      <c r="O2227" t="b">
        <v>1</v>
      </c>
      <c r="P2227" t="s">
        <v>8288</v>
      </c>
      <c r="Q2227" s="6">
        <f>E2227/D2227</f>
        <v>1.012446</v>
      </c>
      <c r="R2227" s="7">
        <f>IFERROR(E2227/N2227,"N/A")</f>
        <v>44.66673529411765</v>
      </c>
      <c r="S2227" t="str">
        <f t="shared" si="94"/>
        <v>publishing</v>
      </c>
      <c r="T2227" t="str">
        <f t="shared" si="95"/>
        <v>radio &amp; podcasts</v>
      </c>
      <c r="Y2227">
        <f t="shared" si="96"/>
        <v>11</v>
      </c>
      <c r="Z2227">
        <f t="shared" si="97"/>
        <v>27</v>
      </c>
    </row>
    <row r="2228" spans="1:26" ht="43.2" x14ac:dyDescent="0.3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 s="11">
        <f t="shared" si="92"/>
        <v>41143.439050925925</v>
      </c>
      <c r="K2228">
        <v>1343068334</v>
      </c>
      <c r="L2228" s="11">
        <f t="shared" si="93"/>
        <v>41113.439050925925</v>
      </c>
      <c r="M2228" t="b">
        <v>1</v>
      </c>
      <c r="N2228">
        <v>126</v>
      </c>
      <c r="O2228" t="b">
        <v>1</v>
      </c>
      <c r="P2228" t="s">
        <v>8269</v>
      </c>
      <c r="Q2228" s="6">
        <f>E2228/D2228</f>
        <v>1.01248</v>
      </c>
      <c r="R2228" s="7">
        <f>IFERROR(E2228/N2228,"N/A")</f>
        <v>200.88888888888889</v>
      </c>
      <c r="S2228" t="str">
        <f t="shared" si="94"/>
        <v>film &amp; video</v>
      </c>
      <c r="T2228" t="str">
        <f t="shared" si="95"/>
        <v>documentary</v>
      </c>
      <c r="Y2228">
        <f t="shared" si="96"/>
        <v>13</v>
      </c>
      <c r="Z2228">
        <f t="shared" si="97"/>
        <v>24</v>
      </c>
    </row>
    <row r="2229" spans="1:26" ht="43.2" x14ac:dyDescent="0.3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 s="11">
        <f t="shared" si="92"/>
        <v>41668.009571759256</v>
      </c>
      <c r="K2229">
        <v>1388391227</v>
      </c>
      <c r="L2229" s="11">
        <f t="shared" si="93"/>
        <v>41638.009571759256</v>
      </c>
      <c r="M2229" t="b">
        <v>1</v>
      </c>
      <c r="N2229">
        <v>52</v>
      </c>
      <c r="O2229" t="b">
        <v>1</v>
      </c>
      <c r="P2229" t="s">
        <v>8276</v>
      </c>
      <c r="Q2229" s="6">
        <f>E2229/D2229</f>
        <v>1.0125</v>
      </c>
      <c r="R2229" s="7">
        <f>IFERROR(E2229/N2229,"N/A")</f>
        <v>38.942307692307693</v>
      </c>
      <c r="S2229" t="str">
        <f t="shared" si="94"/>
        <v>music</v>
      </c>
      <c r="T2229" t="str">
        <f t="shared" si="95"/>
        <v>rock</v>
      </c>
      <c r="Y2229">
        <f t="shared" si="96"/>
        <v>6</v>
      </c>
      <c r="Z2229">
        <f t="shared" si="97"/>
        <v>10</v>
      </c>
    </row>
    <row r="2230" spans="1:26" ht="28.8" x14ac:dyDescent="0.3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 s="11">
        <f t="shared" si="92"/>
        <v>41639.893055555556</v>
      </c>
      <c r="K2230">
        <v>1385754986</v>
      </c>
      <c r="L2230" s="11">
        <f t="shared" si="93"/>
        <v>41607.497523148144</v>
      </c>
      <c r="M2230" t="b">
        <v>0</v>
      </c>
      <c r="N2230">
        <v>23</v>
      </c>
      <c r="O2230" t="b">
        <v>1</v>
      </c>
      <c r="P2230" t="s">
        <v>8276</v>
      </c>
      <c r="Q2230" s="6">
        <f>E2230/D2230</f>
        <v>1.0125</v>
      </c>
      <c r="R2230" s="7">
        <f>IFERROR(E2230/N2230,"N/A")</f>
        <v>52.826086956521742</v>
      </c>
      <c r="S2230" t="str">
        <f t="shared" si="94"/>
        <v>music</v>
      </c>
      <c r="T2230" t="str">
        <f t="shared" si="95"/>
        <v>rock</v>
      </c>
      <c r="Y2230">
        <f t="shared" si="96"/>
        <v>6</v>
      </c>
      <c r="Z2230">
        <f t="shared" si="97"/>
        <v>10</v>
      </c>
    </row>
    <row r="2231" spans="1:26" ht="57.6" x14ac:dyDescent="0.3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 s="11">
        <f t="shared" si="92"/>
        <v>41838.52166666666</v>
      </c>
      <c r="K2231">
        <v>1403901072</v>
      </c>
      <c r="L2231" s="11">
        <f t="shared" si="93"/>
        <v>41817.52166666666</v>
      </c>
      <c r="M2231" t="b">
        <v>0</v>
      </c>
      <c r="N2231">
        <v>38</v>
      </c>
      <c r="O2231" t="b">
        <v>1</v>
      </c>
      <c r="P2231" t="s">
        <v>8276</v>
      </c>
      <c r="Q2231" s="6">
        <f>E2231/D2231</f>
        <v>1.0125</v>
      </c>
      <c r="R2231" s="7">
        <f>IFERROR(E2231/N2231,"N/A")</f>
        <v>53.289473684210527</v>
      </c>
      <c r="S2231" t="str">
        <f t="shared" si="94"/>
        <v>music</v>
      </c>
      <c r="T2231" t="str">
        <f t="shared" si="95"/>
        <v>rock</v>
      </c>
      <c r="Y2231">
        <f t="shared" si="96"/>
        <v>6</v>
      </c>
      <c r="Z2231">
        <f t="shared" si="97"/>
        <v>10</v>
      </c>
    </row>
    <row r="2232" spans="1:26" ht="43.2" x14ac:dyDescent="0.3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 s="11">
        <f t="shared" si="92"/>
        <v>41088.393703703703</v>
      </c>
      <c r="K2232">
        <v>1339694816</v>
      </c>
      <c r="L2232" s="11">
        <f t="shared" si="93"/>
        <v>41074.393703703703</v>
      </c>
      <c r="M2232" t="b">
        <v>0</v>
      </c>
      <c r="N2232">
        <v>7</v>
      </c>
      <c r="O2232" t="b">
        <v>1</v>
      </c>
      <c r="P2232" t="s">
        <v>8276</v>
      </c>
      <c r="Q2232" s="6">
        <f>E2232/D2232</f>
        <v>1.0125</v>
      </c>
      <c r="R2232" s="7">
        <f>IFERROR(E2232/N2232,"N/A")</f>
        <v>115.71428571428571</v>
      </c>
      <c r="S2232" t="str">
        <f t="shared" si="94"/>
        <v>music</v>
      </c>
      <c r="T2232" t="str">
        <f t="shared" si="95"/>
        <v>rock</v>
      </c>
      <c r="Y2232">
        <f t="shared" si="96"/>
        <v>6</v>
      </c>
      <c r="Z2232">
        <f t="shared" si="97"/>
        <v>10</v>
      </c>
    </row>
    <row r="2233" spans="1:26" ht="43.2" x14ac:dyDescent="0.3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 s="11">
        <f t="shared" si="92"/>
        <v>42498.041273148141</v>
      </c>
      <c r="K2233">
        <v>1460105966</v>
      </c>
      <c r="L2233" s="11">
        <f t="shared" si="93"/>
        <v>42468.041273148141</v>
      </c>
      <c r="M2233" t="b">
        <v>0</v>
      </c>
      <c r="N2233">
        <v>33</v>
      </c>
      <c r="O2233" t="b">
        <v>1</v>
      </c>
      <c r="P2233" t="s">
        <v>8271</v>
      </c>
      <c r="Q2233" s="6">
        <f>E2233/D2233</f>
        <v>1.0125</v>
      </c>
      <c r="R2233" s="7">
        <f>IFERROR(E2233/N2233,"N/A")</f>
        <v>24.545454545454547</v>
      </c>
      <c r="S2233" t="str">
        <f t="shared" si="94"/>
        <v>theater</v>
      </c>
      <c r="T2233" t="str">
        <f t="shared" si="95"/>
        <v>plays</v>
      </c>
      <c r="Y2233">
        <f t="shared" si="96"/>
        <v>8</v>
      </c>
      <c r="Z2233">
        <f t="shared" si="97"/>
        <v>13</v>
      </c>
    </row>
    <row r="2234" spans="1:26" ht="43.2" x14ac:dyDescent="0.3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 s="11">
        <f t="shared" si="92"/>
        <v>41850.625</v>
      </c>
      <c r="K2234">
        <v>1402403907</v>
      </c>
      <c r="L2234" s="11">
        <f t="shared" si="93"/>
        <v>41800.193368055552</v>
      </c>
      <c r="M2234" t="b">
        <v>0</v>
      </c>
      <c r="N2234">
        <v>38</v>
      </c>
      <c r="O2234" t="b">
        <v>1</v>
      </c>
      <c r="P2234" t="s">
        <v>8271</v>
      </c>
      <c r="Q2234" s="6">
        <f>E2234/D2234</f>
        <v>1.0125</v>
      </c>
      <c r="R2234" s="7">
        <f>IFERROR(E2234/N2234,"N/A")</f>
        <v>53.289473684210527</v>
      </c>
      <c r="S2234" t="str">
        <f t="shared" si="94"/>
        <v>theater</v>
      </c>
      <c r="T2234" t="str">
        <f t="shared" si="95"/>
        <v>plays</v>
      </c>
      <c r="Y2234">
        <f t="shared" si="96"/>
        <v>8</v>
      </c>
      <c r="Z2234">
        <f t="shared" si="97"/>
        <v>13</v>
      </c>
    </row>
    <row r="2235" spans="1:26" ht="43.2" x14ac:dyDescent="0.3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 s="11">
        <f t="shared" si="92"/>
        <v>42214.809305555551</v>
      </c>
      <c r="K2235">
        <v>1433042724</v>
      </c>
      <c r="L2235" s="11">
        <f t="shared" si="93"/>
        <v>42154.809305555551</v>
      </c>
      <c r="M2235" t="b">
        <v>0</v>
      </c>
      <c r="N2235">
        <v>32</v>
      </c>
      <c r="O2235" t="b">
        <v>1</v>
      </c>
      <c r="P2235" t="s">
        <v>8271</v>
      </c>
      <c r="Q2235" s="6">
        <f>E2235/D2235</f>
        <v>1.0125</v>
      </c>
      <c r="R2235" s="7">
        <f>IFERROR(E2235/N2235,"N/A")</f>
        <v>63.28125</v>
      </c>
      <c r="S2235" t="str">
        <f t="shared" si="94"/>
        <v>theater</v>
      </c>
      <c r="T2235" t="str">
        <f t="shared" si="95"/>
        <v>plays</v>
      </c>
      <c r="Y2235">
        <f t="shared" si="96"/>
        <v>8</v>
      </c>
      <c r="Z2235">
        <f t="shared" si="97"/>
        <v>13</v>
      </c>
    </row>
    <row r="2236" spans="1:26" ht="43.2" x14ac:dyDescent="0.3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 s="11">
        <f t="shared" si="92"/>
        <v>42088.710752314808</v>
      </c>
      <c r="K2236">
        <v>1424743409</v>
      </c>
      <c r="L2236" s="11">
        <f t="shared" si="93"/>
        <v>42058.752418981479</v>
      </c>
      <c r="M2236" t="b">
        <v>1</v>
      </c>
      <c r="N2236">
        <v>186</v>
      </c>
      <c r="O2236" t="b">
        <v>1</v>
      </c>
      <c r="P2236" t="s">
        <v>8271</v>
      </c>
      <c r="Q2236" s="6">
        <f>E2236/D2236</f>
        <v>1.012576923076923</v>
      </c>
      <c r="R2236" s="7">
        <f>IFERROR(E2236/N2236,"N/A")</f>
        <v>70.771505376344081</v>
      </c>
      <c r="S2236" t="str">
        <f t="shared" si="94"/>
        <v>theater</v>
      </c>
      <c r="T2236" t="str">
        <f t="shared" si="95"/>
        <v>plays</v>
      </c>
      <c r="Y2236">
        <f t="shared" si="96"/>
        <v>8</v>
      </c>
      <c r="Z2236">
        <f t="shared" si="97"/>
        <v>13</v>
      </c>
    </row>
    <row r="2237" spans="1:26" ht="28.8" x14ac:dyDescent="0.3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 s="11">
        <f t="shared" si="92"/>
        <v>42412.406759259255</v>
      </c>
      <c r="K2237">
        <v>1452707144</v>
      </c>
      <c r="L2237" s="11">
        <f t="shared" si="93"/>
        <v>42382.406759259255</v>
      </c>
      <c r="M2237" t="b">
        <v>0</v>
      </c>
      <c r="N2237">
        <v>120</v>
      </c>
      <c r="O2237" t="b">
        <v>1</v>
      </c>
      <c r="P2237" t="s">
        <v>8274</v>
      </c>
      <c r="Q2237" s="6">
        <f>E2237/D2237</f>
        <v>1.0126500000000001</v>
      </c>
      <c r="R2237" s="7">
        <f>IFERROR(E2237/N2237,"N/A")</f>
        <v>168.77500000000001</v>
      </c>
      <c r="S2237" t="str">
        <f t="shared" si="94"/>
        <v>publishing</v>
      </c>
      <c r="T2237" t="str">
        <f t="shared" si="95"/>
        <v>nonfiction</v>
      </c>
      <c r="Y2237">
        <f t="shared" si="96"/>
        <v>11</v>
      </c>
      <c r="Z2237">
        <f t="shared" si="97"/>
        <v>21</v>
      </c>
    </row>
    <row r="2238" spans="1:26" ht="43.2" x14ac:dyDescent="0.3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 s="11">
        <f t="shared" si="92"/>
        <v>40823.374212962961</v>
      </c>
      <c r="K2238">
        <v>1312822732</v>
      </c>
      <c r="L2238" s="11">
        <f t="shared" si="93"/>
        <v>40763.374212962961</v>
      </c>
      <c r="M2238" t="b">
        <v>0</v>
      </c>
      <c r="N2238">
        <v>55</v>
      </c>
      <c r="O2238" t="b">
        <v>1</v>
      </c>
      <c r="P2238" t="s">
        <v>8279</v>
      </c>
      <c r="Q2238" s="6">
        <f>E2238/D2238</f>
        <v>1.0128333333333333</v>
      </c>
      <c r="R2238" s="7">
        <f>IFERROR(E2238/N2238,"N/A")</f>
        <v>110.49090909090908</v>
      </c>
      <c r="S2238" t="str">
        <f t="shared" si="94"/>
        <v>music</v>
      </c>
      <c r="T2238" t="str">
        <f t="shared" si="95"/>
        <v>indie rock</v>
      </c>
      <c r="Y2238">
        <f t="shared" si="96"/>
        <v>6</v>
      </c>
      <c r="Z2238">
        <f t="shared" si="97"/>
        <v>16</v>
      </c>
    </row>
    <row r="2239" spans="1:26" ht="43.2" x14ac:dyDescent="0.3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 s="11">
        <f t="shared" si="92"/>
        <v>41871.959664351853</v>
      </c>
      <c r="K2239">
        <v>1406012515</v>
      </c>
      <c r="L2239" s="11">
        <f t="shared" si="93"/>
        <v>41841.959664351853</v>
      </c>
      <c r="M2239" t="b">
        <v>0</v>
      </c>
      <c r="N2239">
        <v>53</v>
      </c>
      <c r="O2239" t="b">
        <v>1</v>
      </c>
      <c r="P2239" t="s">
        <v>8265</v>
      </c>
      <c r="Q2239" s="6">
        <f>E2239/D2239</f>
        <v>1.0129975</v>
      </c>
      <c r="R2239" s="7">
        <f>IFERROR(E2239/N2239,"N/A")</f>
        <v>76.45264150943396</v>
      </c>
      <c r="S2239" t="str">
        <f t="shared" si="94"/>
        <v>film &amp; video</v>
      </c>
      <c r="T2239" t="str">
        <f t="shared" si="95"/>
        <v>television</v>
      </c>
      <c r="Y2239">
        <f t="shared" si="96"/>
        <v>13</v>
      </c>
      <c r="Z2239">
        <f t="shared" si="97"/>
        <v>23</v>
      </c>
    </row>
    <row r="2240" spans="1:26" ht="43.2" x14ac:dyDescent="0.3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 s="11">
        <f t="shared" si="92"/>
        <v>41879.708333333328</v>
      </c>
      <c r="K2240">
        <v>1406847996</v>
      </c>
      <c r="L2240" s="11">
        <f t="shared" si="93"/>
        <v>41851.629583333335</v>
      </c>
      <c r="M2240" t="b">
        <v>1</v>
      </c>
      <c r="N2240">
        <v>614</v>
      </c>
      <c r="O2240" t="b">
        <v>1</v>
      </c>
      <c r="P2240" t="s">
        <v>8279</v>
      </c>
      <c r="Q2240" s="6">
        <f>E2240/D2240</f>
        <v>1.0130622</v>
      </c>
      <c r="R2240" s="7">
        <f>IFERROR(E2240/N2240,"N/A")</f>
        <v>82.496921824104234</v>
      </c>
      <c r="S2240" t="str">
        <f t="shared" si="94"/>
        <v>music</v>
      </c>
      <c r="T2240" t="str">
        <f t="shared" si="95"/>
        <v>indie rock</v>
      </c>
      <c r="Y2240">
        <f t="shared" si="96"/>
        <v>6</v>
      </c>
      <c r="Z2240">
        <f t="shared" si="97"/>
        <v>16</v>
      </c>
    </row>
    <row r="2241" spans="1:26" ht="43.2" x14ac:dyDescent="0.3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 s="11">
        <f t="shared" si="92"/>
        <v>41049.459699074068</v>
      </c>
      <c r="K2241">
        <v>1334948518</v>
      </c>
      <c r="L2241" s="11">
        <f t="shared" si="93"/>
        <v>41019.459699074068</v>
      </c>
      <c r="M2241" t="b">
        <v>0</v>
      </c>
      <c r="N2241">
        <v>134</v>
      </c>
      <c r="O2241" t="b">
        <v>1</v>
      </c>
      <c r="P2241" t="s">
        <v>8269</v>
      </c>
      <c r="Q2241" s="6">
        <f>E2241/D2241</f>
        <v>1.013157894736842</v>
      </c>
      <c r="R2241" s="7">
        <f>IFERROR(E2241/N2241,"N/A")</f>
        <v>287.31343283582089</v>
      </c>
      <c r="S2241" t="str">
        <f t="shared" si="94"/>
        <v>film &amp; video</v>
      </c>
      <c r="T2241" t="str">
        <f t="shared" si="95"/>
        <v>documentary</v>
      </c>
      <c r="Y2241">
        <f t="shared" si="96"/>
        <v>13</v>
      </c>
      <c r="Z2241">
        <f t="shared" si="97"/>
        <v>24</v>
      </c>
    </row>
    <row r="2242" spans="1:26" ht="43.2" x14ac:dyDescent="0.3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 s="11">
        <f t="shared" si="92"/>
        <v>42193.437499999993</v>
      </c>
      <c r="K2242">
        <v>1433615400</v>
      </c>
      <c r="L2242" s="11">
        <f t="shared" si="93"/>
        <v>42161.437499999993</v>
      </c>
      <c r="M2242" t="b">
        <v>0</v>
      </c>
      <c r="N2242">
        <v>9</v>
      </c>
      <c r="O2242" t="b">
        <v>1</v>
      </c>
      <c r="P2242" t="s">
        <v>8285</v>
      </c>
      <c r="Q2242" s="6">
        <f>E2242/D2242</f>
        <v>1.0131677953348381</v>
      </c>
      <c r="R2242" s="7">
        <f>IFERROR(E2242/N2242,"N/A")</f>
        <v>299.22222222222223</v>
      </c>
      <c r="S2242" t="str">
        <f t="shared" si="94"/>
        <v>photography</v>
      </c>
      <c r="T2242" t="str">
        <f t="shared" si="95"/>
        <v>photobooks</v>
      </c>
      <c r="Y2242">
        <f t="shared" si="96"/>
        <v>12</v>
      </c>
      <c r="Z2242">
        <f t="shared" si="97"/>
        <v>22</v>
      </c>
    </row>
    <row r="2243" spans="1:26" ht="43.2" x14ac:dyDescent="0.3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 s="11">
        <f t="shared" ref="J2243:J2306" si="98">(((I2243/60)/60)/24)+DATE(1970,1,1)+(-8/24)</f>
        <v>41953.547025462954</v>
      </c>
      <c r="K2243">
        <v>1413058063</v>
      </c>
      <c r="L2243" s="11">
        <f t="shared" ref="L2243:L2306" si="99">(((K2243/60)/60)/24)+DATE(1970,1,1)+(-8/24)</f>
        <v>41923.50535879629</v>
      </c>
      <c r="M2243" t="b">
        <v>1</v>
      </c>
      <c r="N2243">
        <v>94</v>
      </c>
      <c r="O2243" t="b">
        <v>1</v>
      </c>
      <c r="P2243" t="s">
        <v>8277</v>
      </c>
      <c r="Q2243" s="6">
        <f>E2243/D2243</f>
        <v>1.0132000000000001</v>
      </c>
      <c r="R2243" s="7">
        <f>IFERROR(E2243/N2243,"N/A")</f>
        <v>53.893617021276597</v>
      </c>
      <c r="S2243" t="str">
        <f t="shared" ref="S2243:S2306" si="100">LEFT(P2243,SEARCH("/",P2243,1)-1)</f>
        <v>music</v>
      </c>
      <c r="T2243" t="str">
        <f t="shared" ref="T2243:T2306" si="101">RIGHT(P2243,(LEN(P2243)-SEARCH("/",P2243)))</f>
        <v>metal</v>
      </c>
      <c r="Y2243">
        <f t="shared" ref="Y2243:Y2306" si="102">SEARCH("/",P2243)</f>
        <v>6</v>
      </c>
      <c r="Z2243">
        <f t="shared" ref="Z2243:Z2306" si="103">LEN(P2243)</f>
        <v>11</v>
      </c>
    </row>
    <row r="2244" spans="1:26" ht="43.2" x14ac:dyDescent="0.3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 s="11">
        <f t="shared" si="98"/>
        <v>42444.541666666664</v>
      </c>
      <c r="K2244">
        <v>1454259272</v>
      </c>
      <c r="L2244" s="11">
        <f t="shared" si="99"/>
        <v>42400.371203703697</v>
      </c>
      <c r="M2244" t="b">
        <v>1</v>
      </c>
      <c r="N2244">
        <v>286</v>
      </c>
      <c r="O2244" t="b">
        <v>1</v>
      </c>
      <c r="P2244" t="s">
        <v>8271</v>
      </c>
      <c r="Q2244" s="6">
        <f>E2244/D2244</f>
        <v>1.0132258064516129</v>
      </c>
      <c r="R2244" s="7">
        <f>IFERROR(E2244/N2244,"N/A")</f>
        <v>54.912587412587413</v>
      </c>
      <c r="S2244" t="str">
        <f t="shared" si="100"/>
        <v>theater</v>
      </c>
      <c r="T2244" t="str">
        <f t="shared" si="101"/>
        <v>plays</v>
      </c>
      <c r="Y2244">
        <f t="shared" si="102"/>
        <v>8</v>
      </c>
      <c r="Z2244">
        <f t="shared" si="103"/>
        <v>13</v>
      </c>
    </row>
    <row r="2245" spans="1:26" ht="43.2" x14ac:dyDescent="0.3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 s="11">
        <f t="shared" si="98"/>
        <v>42592.832638888889</v>
      </c>
      <c r="K2245">
        <v>1468176527</v>
      </c>
      <c r="L2245" s="11">
        <f t="shared" si="99"/>
        <v>42561.450543981475</v>
      </c>
      <c r="M2245" t="b">
        <v>0</v>
      </c>
      <c r="N2245">
        <v>102</v>
      </c>
      <c r="O2245" t="b">
        <v>1</v>
      </c>
      <c r="P2245" t="s">
        <v>8271</v>
      </c>
      <c r="Q2245" s="6">
        <f>E2245/D2245</f>
        <v>1.0133000000000001</v>
      </c>
      <c r="R2245" s="7">
        <f>IFERROR(E2245/N2245,"N/A")</f>
        <v>99.343137254901961</v>
      </c>
      <c r="S2245" t="str">
        <f t="shared" si="100"/>
        <v>theater</v>
      </c>
      <c r="T2245" t="str">
        <f t="shared" si="101"/>
        <v>plays</v>
      </c>
      <c r="Y2245">
        <f t="shared" si="102"/>
        <v>8</v>
      </c>
      <c r="Z2245">
        <f t="shared" si="103"/>
        <v>13</v>
      </c>
    </row>
    <row r="2246" spans="1:26" ht="43.2" x14ac:dyDescent="0.3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 s="11">
        <f t="shared" si="98"/>
        <v>40915.441076388888</v>
      </c>
      <c r="K2246">
        <v>1322073309</v>
      </c>
      <c r="L2246" s="11">
        <f t="shared" si="99"/>
        <v>40870.441076388888</v>
      </c>
      <c r="M2246" t="b">
        <v>1</v>
      </c>
      <c r="N2246">
        <v>146</v>
      </c>
      <c r="O2246" t="b">
        <v>1</v>
      </c>
      <c r="P2246" t="s">
        <v>8269</v>
      </c>
      <c r="Q2246" s="6">
        <f>E2246/D2246</f>
        <v>1.0133294117647058</v>
      </c>
      <c r="R2246" s="7">
        <f>IFERROR(E2246/N2246,"N/A")</f>
        <v>589.95205479452056</v>
      </c>
      <c r="S2246" t="str">
        <f t="shared" si="100"/>
        <v>film &amp; video</v>
      </c>
      <c r="T2246" t="str">
        <f t="shared" si="101"/>
        <v>documentary</v>
      </c>
      <c r="Y2246">
        <f t="shared" si="102"/>
        <v>13</v>
      </c>
      <c r="Z2246">
        <f t="shared" si="103"/>
        <v>24</v>
      </c>
    </row>
    <row r="2247" spans="1:26" ht="57.6" x14ac:dyDescent="0.3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 s="11">
        <f t="shared" si="98"/>
        <v>40300.473611111105</v>
      </c>
      <c r="K2247">
        <v>1268934736</v>
      </c>
      <c r="L2247" s="11">
        <f t="shared" si="99"/>
        <v>40255.41129629629</v>
      </c>
      <c r="M2247" t="b">
        <v>0</v>
      </c>
      <c r="N2247">
        <v>26</v>
      </c>
      <c r="O2247" t="b">
        <v>1</v>
      </c>
      <c r="P2247" t="s">
        <v>8269</v>
      </c>
      <c r="Q2247" s="6">
        <f>E2247/D2247</f>
        <v>1.0133333333333334</v>
      </c>
      <c r="R2247" s="7">
        <f>IFERROR(E2247/N2247,"N/A")</f>
        <v>347.84615384615387</v>
      </c>
      <c r="S2247" t="str">
        <f t="shared" si="100"/>
        <v>film &amp; video</v>
      </c>
      <c r="T2247" t="str">
        <f t="shared" si="101"/>
        <v>documentary</v>
      </c>
      <c r="Y2247">
        <f t="shared" si="102"/>
        <v>13</v>
      </c>
      <c r="Z2247">
        <f t="shared" si="103"/>
        <v>24</v>
      </c>
    </row>
    <row r="2248" spans="1:26" ht="57.6" x14ac:dyDescent="0.3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 s="11">
        <f t="shared" si="98"/>
        <v>41168.836805555555</v>
      </c>
      <c r="K2248">
        <v>1343867524</v>
      </c>
      <c r="L2248" s="11">
        <f t="shared" si="99"/>
        <v>41122.688935185186</v>
      </c>
      <c r="M2248" t="b">
        <v>0</v>
      </c>
      <c r="N2248">
        <v>75</v>
      </c>
      <c r="O2248" t="b">
        <v>1</v>
      </c>
      <c r="P2248" t="s">
        <v>8276</v>
      </c>
      <c r="Q2248" s="6">
        <f>E2248/D2248</f>
        <v>1.0133333333333334</v>
      </c>
      <c r="R2248" s="7">
        <f>IFERROR(E2248/N2248,"N/A")</f>
        <v>81.066666666666663</v>
      </c>
      <c r="S2248" t="str">
        <f t="shared" si="100"/>
        <v>music</v>
      </c>
      <c r="T2248" t="str">
        <f t="shared" si="101"/>
        <v>rock</v>
      </c>
      <c r="Y2248">
        <f t="shared" si="102"/>
        <v>6</v>
      </c>
      <c r="Z2248">
        <f t="shared" si="103"/>
        <v>10</v>
      </c>
    </row>
    <row r="2249" spans="1:26" ht="43.2" x14ac:dyDescent="0.3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 s="11">
        <f t="shared" si="98"/>
        <v>41808.833333333328</v>
      </c>
      <c r="K2249">
        <v>1401426488</v>
      </c>
      <c r="L2249" s="11">
        <f t="shared" si="99"/>
        <v>41788.880648148144</v>
      </c>
      <c r="M2249" t="b">
        <v>0</v>
      </c>
      <c r="N2249">
        <v>16</v>
      </c>
      <c r="O2249" t="b">
        <v>1</v>
      </c>
      <c r="P2249" t="s">
        <v>8265</v>
      </c>
      <c r="Q2249" s="6">
        <f>E2249/D2249</f>
        <v>1.0135000000000001</v>
      </c>
      <c r="R2249" s="7">
        <f>IFERROR(E2249/N2249,"N/A")</f>
        <v>126.6875</v>
      </c>
      <c r="S2249" t="str">
        <f t="shared" si="100"/>
        <v>film &amp; video</v>
      </c>
      <c r="T2249" t="str">
        <f t="shared" si="101"/>
        <v>television</v>
      </c>
      <c r="Y2249">
        <f t="shared" si="102"/>
        <v>13</v>
      </c>
      <c r="Z2249">
        <f t="shared" si="103"/>
        <v>23</v>
      </c>
    </row>
    <row r="2250" spans="1:26" ht="57.6" x14ac:dyDescent="0.3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 s="11">
        <f t="shared" si="98"/>
        <v>41532.548611111109</v>
      </c>
      <c r="K2250">
        <v>1376687485</v>
      </c>
      <c r="L2250" s="11">
        <f t="shared" si="99"/>
        <v>41502.549594907403</v>
      </c>
      <c r="M2250" t="b">
        <v>0</v>
      </c>
      <c r="N2250">
        <v>90</v>
      </c>
      <c r="O2250" t="b">
        <v>1</v>
      </c>
      <c r="P2250" t="s">
        <v>8276</v>
      </c>
      <c r="Q2250" s="6">
        <f>E2250/D2250</f>
        <v>1.0135000000000001</v>
      </c>
      <c r="R2250" s="7">
        <f>IFERROR(E2250/N2250,"N/A")</f>
        <v>112.61111111111111</v>
      </c>
      <c r="S2250" t="str">
        <f t="shared" si="100"/>
        <v>music</v>
      </c>
      <c r="T2250" t="str">
        <f t="shared" si="101"/>
        <v>rock</v>
      </c>
      <c r="Y2250">
        <f t="shared" si="102"/>
        <v>6</v>
      </c>
      <c r="Z2250">
        <f t="shared" si="103"/>
        <v>10</v>
      </c>
    </row>
    <row r="2251" spans="1:26" ht="43.2" x14ac:dyDescent="0.3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 s="11">
        <f t="shared" si="98"/>
        <v>42067.265624999993</v>
      </c>
      <c r="K2251">
        <v>1422886950</v>
      </c>
      <c r="L2251" s="11">
        <f t="shared" si="99"/>
        <v>42037.265624999993</v>
      </c>
      <c r="M2251" t="b">
        <v>0</v>
      </c>
      <c r="N2251">
        <v>28</v>
      </c>
      <c r="O2251" t="b">
        <v>1</v>
      </c>
      <c r="P2251" t="s">
        <v>8271</v>
      </c>
      <c r="Q2251" s="6">
        <f>E2251/D2251</f>
        <v>1.0135000000000001</v>
      </c>
      <c r="R2251" s="7">
        <f>IFERROR(E2251/N2251,"N/A")</f>
        <v>72.392857142857139</v>
      </c>
      <c r="S2251" t="str">
        <f t="shared" si="100"/>
        <v>theater</v>
      </c>
      <c r="T2251" t="str">
        <f t="shared" si="101"/>
        <v>plays</v>
      </c>
      <c r="Y2251">
        <f t="shared" si="102"/>
        <v>8</v>
      </c>
      <c r="Z2251">
        <f t="shared" si="103"/>
        <v>13</v>
      </c>
    </row>
    <row r="2252" spans="1:26" ht="43.2" x14ac:dyDescent="0.3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 s="11">
        <f t="shared" si="98"/>
        <v>42207.799305555549</v>
      </c>
      <c r="K2252">
        <v>1433799180</v>
      </c>
      <c r="L2252" s="11">
        <f t="shared" si="99"/>
        <v>42163.564583333333</v>
      </c>
      <c r="M2252" t="b">
        <v>0</v>
      </c>
      <c r="N2252">
        <v>87</v>
      </c>
      <c r="O2252" t="b">
        <v>1</v>
      </c>
      <c r="P2252" t="s">
        <v>8269</v>
      </c>
      <c r="Q2252" s="6">
        <f>E2252/D2252</f>
        <v>1.0137499999999999</v>
      </c>
      <c r="R2252" s="7">
        <f>IFERROR(E2252/N2252,"N/A")</f>
        <v>139.82758620689654</v>
      </c>
      <c r="S2252" t="str">
        <f t="shared" si="100"/>
        <v>film &amp; video</v>
      </c>
      <c r="T2252" t="str">
        <f t="shared" si="101"/>
        <v>documentary</v>
      </c>
      <c r="Y2252">
        <f t="shared" si="102"/>
        <v>13</v>
      </c>
      <c r="Z2252">
        <f t="shared" si="103"/>
        <v>24</v>
      </c>
    </row>
    <row r="2253" spans="1:26" ht="43.2" x14ac:dyDescent="0.3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 s="11">
        <f t="shared" si="98"/>
        <v>42034.370532407404</v>
      </c>
      <c r="K2253">
        <v>1420044814</v>
      </c>
      <c r="L2253" s="11">
        <f t="shared" si="99"/>
        <v>42004.370532407404</v>
      </c>
      <c r="M2253" t="b">
        <v>0</v>
      </c>
      <c r="N2253">
        <v>32</v>
      </c>
      <c r="O2253" t="b">
        <v>1</v>
      </c>
      <c r="P2253" t="s">
        <v>8305</v>
      </c>
      <c r="Q2253" s="6">
        <f>E2253/D2253</f>
        <v>1.0137499999999999</v>
      </c>
      <c r="R2253" s="7">
        <f>IFERROR(E2253/N2253,"N/A")</f>
        <v>126.71875</v>
      </c>
      <c r="S2253" t="str">
        <f t="shared" si="100"/>
        <v>theater</v>
      </c>
      <c r="T2253" t="str">
        <f t="shared" si="101"/>
        <v>musical</v>
      </c>
      <c r="Y2253">
        <f t="shared" si="102"/>
        <v>8</v>
      </c>
      <c r="Z2253">
        <f t="shared" si="103"/>
        <v>15</v>
      </c>
    </row>
    <row r="2254" spans="1:26" ht="43.2" x14ac:dyDescent="0.3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 s="11">
        <f t="shared" si="98"/>
        <v>42071.339178240734</v>
      </c>
      <c r="K2254">
        <v>1423242505</v>
      </c>
      <c r="L2254" s="11">
        <f t="shared" si="99"/>
        <v>42041.380844907406</v>
      </c>
      <c r="M2254" t="b">
        <v>0</v>
      </c>
      <c r="N2254">
        <v>57</v>
      </c>
      <c r="O2254" t="b">
        <v>1</v>
      </c>
      <c r="P2254" t="s">
        <v>8271</v>
      </c>
      <c r="Q2254" s="6">
        <f>E2254/D2254</f>
        <v>1.0137499999999999</v>
      </c>
      <c r="R2254" s="7">
        <f>IFERROR(E2254/N2254,"N/A")</f>
        <v>142.28070175438597</v>
      </c>
      <c r="S2254" t="str">
        <f t="shared" si="100"/>
        <v>theater</v>
      </c>
      <c r="T2254" t="str">
        <f t="shared" si="101"/>
        <v>plays</v>
      </c>
      <c r="Y2254">
        <f t="shared" si="102"/>
        <v>8</v>
      </c>
      <c r="Z2254">
        <f t="shared" si="103"/>
        <v>13</v>
      </c>
    </row>
    <row r="2255" spans="1:26" ht="28.8" x14ac:dyDescent="0.3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 s="11">
        <f t="shared" si="98"/>
        <v>42718.332638888889</v>
      </c>
      <c r="K2255">
        <v>1479866343</v>
      </c>
      <c r="L2255" s="11">
        <f t="shared" si="99"/>
        <v>42696.749340277776</v>
      </c>
      <c r="M2255" t="b">
        <v>0</v>
      </c>
      <c r="N2255">
        <v>72</v>
      </c>
      <c r="O2255" t="b">
        <v>1</v>
      </c>
      <c r="P2255" t="s">
        <v>8271</v>
      </c>
      <c r="Q2255" s="6">
        <f>E2255/D2255</f>
        <v>1.0137777777777779</v>
      </c>
      <c r="R2255" s="7">
        <f>IFERROR(E2255/N2255,"N/A")</f>
        <v>126.72222222222223</v>
      </c>
      <c r="S2255" t="str">
        <f t="shared" si="100"/>
        <v>theater</v>
      </c>
      <c r="T2255" t="str">
        <f t="shared" si="101"/>
        <v>plays</v>
      </c>
      <c r="Y2255">
        <f t="shared" si="102"/>
        <v>8</v>
      </c>
      <c r="Z2255">
        <f t="shared" si="103"/>
        <v>13</v>
      </c>
    </row>
    <row r="2256" spans="1:26" ht="43.2" x14ac:dyDescent="0.3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 s="11">
        <f t="shared" si="98"/>
        <v>41749.334652777776</v>
      </c>
      <c r="K2256">
        <v>1395417714</v>
      </c>
      <c r="L2256" s="11">
        <f t="shared" si="99"/>
        <v>41719.334652777776</v>
      </c>
      <c r="M2256" t="b">
        <v>1</v>
      </c>
      <c r="N2256">
        <v>131</v>
      </c>
      <c r="O2256" t="b">
        <v>1</v>
      </c>
      <c r="P2256" t="s">
        <v>8269</v>
      </c>
      <c r="Q2256" s="6">
        <f>E2256/D2256</f>
        <v>1.0138461538461538</v>
      </c>
      <c r="R2256" s="7">
        <f>IFERROR(E2256/N2256,"N/A")</f>
        <v>201.22137404580153</v>
      </c>
      <c r="S2256" t="str">
        <f t="shared" si="100"/>
        <v>film &amp; video</v>
      </c>
      <c r="T2256" t="str">
        <f t="shared" si="101"/>
        <v>documentary</v>
      </c>
      <c r="Y2256">
        <f t="shared" si="102"/>
        <v>13</v>
      </c>
      <c r="Z2256">
        <f t="shared" si="103"/>
        <v>24</v>
      </c>
    </row>
    <row r="2257" spans="1:26" ht="43.2" x14ac:dyDescent="0.3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 s="11">
        <f t="shared" si="98"/>
        <v>41375.709340277775</v>
      </c>
      <c r="K2257">
        <v>1363136487</v>
      </c>
      <c r="L2257" s="11">
        <f t="shared" si="99"/>
        <v>41345.709340277775</v>
      </c>
      <c r="M2257" t="b">
        <v>0</v>
      </c>
      <c r="N2257">
        <v>35</v>
      </c>
      <c r="O2257" t="b">
        <v>1</v>
      </c>
      <c r="P2257" t="s">
        <v>8274</v>
      </c>
      <c r="Q2257" s="6">
        <f>E2257/D2257</f>
        <v>1.014</v>
      </c>
      <c r="R2257" s="7">
        <f>IFERROR(E2257/N2257,"N/A")</f>
        <v>72.428571428571431</v>
      </c>
      <c r="S2257" t="str">
        <f t="shared" si="100"/>
        <v>publishing</v>
      </c>
      <c r="T2257" t="str">
        <f t="shared" si="101"/>
        <v>nonfiction</v>
      </c>
      <c r="Y2257">
        <f t="shared" si="102"/>
        <v>11</v>
      </c>
      <c r="Z2257">
        <f t="shared" si="103"/>
        <v>21</v>
      </c>
    </row>
    <row r="2258" spans="1:26" ht="28.8" x14ac:dyDescent="0.3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 s="11">
        <f t="shared" si="98"/>
        <v>41992.263240740744</v>
      </c>
      <c r="K2258">
        <v>1416406744</v>
      </c>
      <c r="L2258" s="11">
        <f t="shared" si="99"/>
        <v>41962.263240740744</v>
      </c>
      <c r="M2258" t="b">
        <v>0</v>
      </c>
      <c r="N2258">
        <v>26</v>
      </c>
      <c r="O2258" t="b">
        <v>1</v>
      </c>
      <c r="P2258" t="s">
        <v>8292</v>
      </c>
      <c r="Q2258" s="6">
        <f>E2258/D2258</f>
        <v>1.014</v>
      </c>
      <c r="R2258" s="7">
        <f>IFERROR(E2258/N2258,"N/A")</f>
        <v>97.5</v>
      </c>
      <c r="S2258" t="str">
        <f t="shared" si="100"/>
        <v>music</v>
      </c>
      <c r="T2258" t="str">
        <f t="shared" si="101"/>
        <v>pop</v>
      </c>
      <c r="Y2258">
        <f t="shared" si="102"/>
        <v>6</v>
      </c>
      <c r="Z2258">
        <f t="shared" si="103"/>
        <v>9</v>
      </c>
    </row>
    <row r="2259" spans="1:26" ht="43.2" x14ac:dyDescent="0.3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 s="11">
        <f t="shared" si="98"/>
        <v>40704.791666666664</v>
      </c>
      <c r="K2259">
        <v>1304464914</v>
      </c>
      <c r="L2259" s="11">
        <f t="shared" si="99"/>
        <v>40666.640208333331</v>
      </c>
      <c r="M2259" t="b">
        <v>0</v>
      </c>
      <c r="N2259">
        <v>20</v>
      </c>
      <c r="O2259" t="b">
        <v>1</v>
      </c>
      <c r="P2259" t="s">
        <v>8276</v>
      </c>
      <c r="Q2259" s="6">
        <f>E2259/D2259</f>
        <v>1.014</v>
      </c>
      <c r="R2259" s="7">
        <f>IFERROR(E2259/N2259,"N/A")</f>
        <v>76.05</v>
      </c>
      <c r="S2259" t="str">
        <f t="shared" si="100"/>
        <v>music</v>
      </c>
      <c r="T2259" t="str">
        <f t="shared" si="101"/>
        <v>rock</v>
      </c>
      <c r="Y2259">
        <f t="shared" si="102"/>
        <v>6</v>
      </c>
      <c r="Z2259">
        <f t="shared" si="103"/>
        <v>10</v>
      </c>
    </row>
    <row r="2260" spans="1:26" ht="43.2" x14ac:dyDescent="0.3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 s="11">
        <f t="shared" si="98"/>
        <v>42216.333333333336</v>
      </c>
      <c r="K2260">
        <v>1437063121</v>
      </c>
      <c r="L2260" s="11">
        <f t="shared" si="99"/>
        <v>42201.341678240737</v>
      </c>
      <c r="M2260" t="b">
        <v>0</v>
      </c>
      <c r="N2260">
        <v>139</v>
      </c>
      <c r="O2260" t="b">
        <v>1</v>
      </c>
      <c r="P2260" t="s">
        <v>8271</v>
      </c>
      <c r="Q2260" s="6">
        <f>E2260/D2260</f>
        <v>1.014</v>
      </c>
      <c r="R2260" s="7">
        <f>IFERROR(E2260/N2260,"N/A")</f>
        <v>36.474820143884891</v>
      </c>
      <c r="S2260" t="str">
        <f t="shared" si="100"/>
        <v>theater</v>
      </c>
      <c r="T2260" t="str">
        <f t="shared" si="101"/>
        <v>plays</v>
      </c>
      <c r="Y2260">
        <f t="shared" si="102"/>
        <v>8</v>
      </c>
      <c r="Z2260">
        <f t="shared" si="103"/>
        <v>13</v>
      </c>
    </row>
    <row r="2261" spans="1:26" ht="43.2" x14ac:dyDescent="0.3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 s="11">
        <f t="shared" si="98"/>
        <v>42009.916666666664</v>
      </c>
      <c r="K2261">
        <v>1419104823</v>
      </c>
      <c r="L2261" s="11">
        <f t="shared" si="99"/>
        <v>41993.491006944438</v>
      </c>
      <c r="M2261" t="b">
        <v>0</v>
      </c>
      <c r="N2261">
        <v>46</v>
      </c>
      <c r="O2261" t="b">
        <v>1</v>
      </c>
      <c r="P2261" t="s">
        <v>8271</v>
      </c>
      <c r="Q2261" s="6">
        <f>E2261/D2261</f>
        <v>1.014</v>
      </c>
      <c r="R2261" s="7">
        <f>IFERROR(E2261/N2261,"N/A")</f>
        <v>110.21739130434783</v>
      </c>
      <c r="S2261" t="str">
        <f t="shared" si="100"/>
        <v>theater</v>
      </c>
      <c r="T2261" t="str">
        <f t="shared" si="101"/>
        <v>plays</v>
      </c>
      <c r="Y2261">
        <f t="shared" si="102"/>
        <v>8</v>
      </c>
      <c r="Z2261">
        <f t="shared" si="103"/>
        <v>13</v>
      </c>
    </row>
    <row r="2262" spans="1:26" ht="43.2" x14ac:dyDescent="0.3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 s="11">
        <f t="shared" si="98"/>
        <v>42566.482314814813</v>
      </c>
      <c r="K2262">
        <v>1466019272</v>
      </c>
      <c r="L2262" s="11">
        <f t="shared" si="99"/>
        <v>42536.482314814813</v>
      </c>
      <c r="M2262" t="b">
        <v>0</v>
      </c>
      <c r="N2262">
        <v>27</v>
      </c>
      <c r="O2262" t="b">
        <v>1</v>
      </c>
      <c r="P2262" t="s">
        <v>8271</v>
      </c>
      <c r="Q2262" s="6">
        <f>E2262/D2262</f>
        <v>1.014</v>
      </c>
      <c r="R2262" s="7">
        <f>IFERROR(E2262/N2262,"N/A")</f>
        <v>56.333333333333336</v>
      </c>
      <c r="S2262" t="str">
        <f t="shared" si="100"/>
        <v>theater</v>
      </c>
      <c r="T2262" t="str">
        <f t="shared" si="101"/>
        <v>plays</v>
      </c>
      <c r="Y2262">
        <f t="shared" si="102"/>
        <v>8</v>
      </c>
      <c r="Z2262">
        <f t="shared" si="103"/>
        <v>13</v>
      </c>
    </row>
    <row r="2263" spans="1:26" ht="43.2" x14ac:dyDescent="0.3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 s="11">
        <f t="shared" si="98"/>
        <v>41870.333333333328</v>
      </c>
      <c r="K2263">
        <v>1406831445</v>
      </c>
      <c r="L2263" s="11">
        <f t="shared" si="99"/>
        <v>41851.438020833331</v>
      </c>
      <c r="M2263" t="b">
        <v>0</v>
      </c>
      <c r="N2263">
        <v>26</v>
      </c>
      <c r="O2263" t="b">
        <v>1</v>
      </c>
      <c r="P2263" t="s">
        <v>8271</v>
      </c>
      <c r="Q2263" s="6">
        <f>E2263/D2263</f>
        <v>1.0141935483870967</v>
      </c>
      <c r="R2263" s="7">
        <f>IFERROR(E2263/N2263,"N/A")</f>
        <v>302.30769230769232</v>
      </c>
      <c r="S2263" t="str">
        <f t="shared" si="100"/>
        <v>theater</v>
      </c>
      <c r="T2263" t="str">
        <f t="shared" si="101"/>
        <v>plays</v>
      </c>
      <c r="Y2263">
        <f t="shared" si="102"/>
        <v>8</v>
      </c>
      <c r="Z2263">
        <f t="shared" si="103"/>
        <v>13</v>
      </c>
    </row>
    <row r="2264" spans="1:26" ht="43.2" x14ac:dyDescent="0.3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 s="11">
        <f t="shared" si="98"/>
        <v>42822.749999999993</v>
      </c>
      <c r="K2264">
        <v>1486522484</v>
      </c>
      <c r="L2264" s="11">
        <f t="shared" si="99"/>
        <v>42773.78800925926</v>
      </c>
      <c r="M2264" t="b">
        <v>0</v>
      </c>
      <c r="N2264">
        <v>884</v>
      </c>
      <c r="O2264" t="b">
        <v>0</v>
      </c>
      <c r="P2264" t="s">
        <v>8293</v>
      </c>
      <c r="Q2264" s="6">
        <f>E2264/D2264</f>
        <v>1.0142212307692309</v>
      </c>
      <c r="R2264" s="7">
        <f>IFERROR(E2264/N2264,"N/A")</f>
        <v>74.575090497737563</v>
      </c>
      <c r="S2264" t="str">
        <f t="shared" si="100"/>
        <v>music</v>
      </c>
      <c r="T2264" t="str">
        <f t="shared" si="101"/>
        <v>faith</v>
      </c>
      <c r="Y2264">
        <f t="shared" si="102"/>
        <v>6</v>
      </c>
      <c r="Z2264">
        <f t="shared" si="103"/>
        <v>11</v>
      </c>
    </row>
    <row r="2265" spans="1:26" ht="57.6" x14ac:dyDescent="0.3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 s="11">
        <f t="shared" si="98"/>
        <v>42093.84506944444</v>
      </c>
      <c r="K2265">
        <v>1425187014</v>
      </c>
      <c r="L2265" s="11">
        <f t="shared" si="99"/>
        <v>42063.886736111112</v>
      </c>
      <c r="M2265" t="b">
        <v>0</v>
      </c>
      <c r="N2265">
        <v>40</v>
      </c>
      <c r="O2265" t="b">
        <v>1</v>
      </c>
      <c r="P2265" t="s">
        <v>8271</v>
      </c>
      <c r="Q2265" s="6">
        <f>E2265/D2265</f>
        <v>1.0142500000000001</v>
      </c>
      <c r="R2265" s="7">
        <f>IFERROR(E2265/N2265,"N/A")</f>
        <v>202.85</v>
      </c>
      <c r="S2265" t="str">
        <f t="shared" si="100"/>
        <v>theater</v>
      </c>
      <c r="T2265" t="str">
        <f t="shared" si="101"/>
        <v>plays</v>
      </c>
      <c r="Y2265">
        <f t="shared" si="102"/>
        <v>8</v>
      </c>
      <c r="Z2265">
        <f t="shared" si="103"/>
        <v>13</v>
      </c>
    </row>
    <row r="2266" spans="1:26" ht="43.2" x14ac:dyDescent="0.3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 s="11">
        <f t="shared" si="98"/>
        <v>42244.832638888889</v>
      </c>
      <c r="K2266">
        <v>1439567660</v>
      </c>
      <c r="L2266" s="11">
        <f t="shared" si="99"/>
        <v>42230.329398148147</v>
      </c>
      <c r="M2266" t="b">
        <v>0</v>
      </c>
      <c r="N2266">
        <v>6</v>
      </c>
      <c r="O2266" t="b">
        <v>1</v>
      </c>
      <c r="P2266" t="s">
        <v>8271</v>
      </c>
      <c r="Q2266" s="6">
        <f>E2266/D2266</f>
        <v>1.0142857142857142</v>
      </c>
      <c r="R2266" s="7">
        <f>IFERROR(E2266/N2266,"N/A")</f>
        <v>59.166666666666664</v>
      </c>
      <c r="S2266" t="str">
        <f t="shared" si="100"/>
        <v>theater</v>
      </c>
      <c r="T2266" t="str">
        <f t="shared" si="101"/>
        <v>plays</v>
      </c>
      <c r="Y2266">
        <f t="shared" si="102"/>
        <v>8</v>
      </c>
      <c r="Z2266">
        <f t="shared" si="103"/>
        <v>13</v>
      </c>
    </row>
    <row r="2267" spans="1:26" ht="43.2" x14ac:dyDescent="0.3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 s="11">
        <f t="shared" si="98"/>
        <v>41583.444328703699</v>
      </c>
      <c r="K2267">
        <v>1380217190</v>
      </c>
      <c r="L2267" s="11">
        <f t="shared" si="99"/>
        <v>41543.402662037035</v>
      </c>
      <c r="M2267" t="b">
        <v>0</v>
      </c>
      <c r="N2267">
        <v>38</v>
      </c>
      <c r="O2267" t="b">
        <v>1</v>
      </c>
      <c r="P2267" t="s">
        <v>8269</v>
      </c>
      <c r="Q2267" s="6">
        <f>E2267/D2267</f>
        <v>1.0143766666666667</v>
      </c>
      <c r="R2267" s="7">
        <f>IFERROR(E2267/N2267,"N/A")</f>
        <v>160.16473684210527</v>
      </c>
      <c r="S2267" t="str">
        <f t="shared" si="100"/>
        <v>film &amp; video</v>
      </c>
      <c r="T2267" t="str">
        <f t="shared" si="101"/>
        <v>documentary</v>
      </c>
      <c r="Y2267">
        <f t="shared" si="102"/>
        <v>13</v>
      </c>
      <c r="Z2267">
        <f t="shared" si="103"/>
        <v>24</v>
      </c>
    </row>
    <row r="2268" spans="1:26" ht="43.2" x14ac:dyDescent="0.3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 s="11">
        <f t="shared" si="98"/>
        <v>41880.866817129623</v>
      </c>
      <c r="K2268">
        <v>1406782093</v>
      </c>
      <c r="L2268" s="11">
        <f t="shared" si="99"/>
        <v>41850.866817129623</v>
      </c>
      <c r="M2268" t="b">
        <v>0</v>
      </c>
      <c r="N2268">
        <v>40</v>
      </c>
      <c r="O2268" t="b">
        <v>1</v>
      </c>
      <c r="P2268" t="s">
        <v>8271</v>
      </c>
      <c r="Q2268" s="6">
        <f>E2268/D2268</f>
        <v>1.0144444444444445</v>
      </c>
      <c r="R2268" s="7">
        <f>IFERROR(E2268/N2268,"N/A")</f>
        <v>114.125</v>
      </c>
      <c r="S2268" t="str">
        <f t="shared" si="100"/>
        <v>theater</v>
      </c>
      <c r="T2268" t="str">
        <f t="shared" si="101"/>
        <v>plays</v>
      </c>
      <c r="Y2268">
        <f t="shared" si="102"/>
        <v>8</v>
      </c>
      <c r="Z2268">
        <f t="shared" si="103"/>
        <v>13</v>
      </c>
    </row>
    <row r="2269" spans="1:26" ht="43.2" x14ac:dyDescent="0.3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 s="11">
        <f t="shared" si="98"/>
        <v>42454.583333333336</v>
      </c>
      <c r="K2269">
        <v>1456491680</v>
      </c>
      <c r="L2269" s="11">
        <f t="shared" si="99"/>
        <v>42426.20925925926</v>
      </c>
      <c r="M2269" t="b">
        <v>1</v>
      </c>
      <c r="N2269">
        <v>329</v>
      </c>
      <c r="O2269" t="b">
        <v>1</v>
      </c>
      <c r="P2269" t="s">
        <v>8285</v>
      </c>
      <c r="Q2269" s="6">
        <f>E2269/D2269</f>
        <v>1.0144545454545455</v>
      </c>
      <c r="R2269" s="7">
        <f>IFERROR(E2269/N2269,"N/A")</f>
        <v>67.835866261398181</v>
      </c>
      <c r="S2269" t="str">
        <f t="shared" si="100"/>
        <v>photography</v>
      </c>
      <c r="T2269" t="str">
        <f t="shared" si="101"/>
        <v>photobooks</v>
      </c>
      <c r="Y2269">
        <f t="shared" si="102"/>
        <v>12</v>
      </c>
      <c r="Z2269">
        <f t="shared" si="103"/>
        <v>22</v>
      </c>
    </row>
    <row r="2270" spans="1:26" ht="43.2" x14ac:dyDescent="0.3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 s="11">
        <f t="shared" si="98"/>
        <v>40993.663541666661</v>
      </c>
      <c r="K2270">
        <v>1330908930</v>
      </c>
      <c r="L2270" s="11">
        <f t="shared" si="99"/>
        <v>40972.705208333333</v>
      </c>
      <c r="M2270" t="b">
        <v>0</v>
      </c>
      <c r="N2270">
        <v>49</v>
      </c>
      <c r="O2270" t="b">
        <v>1</v>
      </c>
      <c r="P2270" t="s">
        <v>8276</v>
      </c>
      <c r="Q2270" s="6">
        <f>E2270/D2270</f>
        <v>1.0145454545454546</v>
      </c>
      <c r="R2270" s="7">
        <f>IFERROR(E2270/N2270,"N/A")</f>
        <v>113.87755102040816</v>
      </c>
      <c r="S2270" t="str">
        <f t="shared" si="100"/>
        <v>music</v>
      </c>
      <c r="T2270" t="str">
        <f t="shared" si="101"/>
        <v>rock</v>
      </c>
      <c r="Y2270">
        <f t="shared" si="102"/>
        <v>6</v>
      </c>
      <c r="Z2270">
        <f t="shared" si="103"/>
        <v>10</v>
      </c>
    </row>
    <row r="2271" spans="1:26" ht="28.8" x14ac:dyDescent="0.3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 s="11">
        <f t="shared" si="98"/>
        <v>41631.579328703701</v>
      </c>
      <c r="K2271">
        <v>1386626054</v>
      </c>
      <c r="L2271" s="11">
        <f t="shared" si="99"/>
        <v>41617.579328703701</v>
      </c>
      <c r="M2271" t="b">
        <v>1</v>
      </c>
      <c r="N2271">
        <v>50</v>
      </c>
      <c r="O2271" t="b">
        <v>1</v>
      </c>
      <c r="P2271" t="s">
        <v>8301</v>
      </c>
      <c r="Q2271" s="6">
        <f>E2271/D2271</f>
        <v>1.0148571428571429</v>
      </c>
      <c r="R2271" s="7">
        <f>IFERROR(E2271/N2271,"N/A")</f>
        <v>35.520000000000003</v>
      </c>
      <c r="S2271" t="str">
        <f t="shared" si="100"/>
        <v>technology</v>
      </c>
      <c r="T2271" t="str">
        <f t="shared" si="101"/>
        <v>space exploration</v>
      </c>
      <c r="Y2271">
        <f t="shared" si="102"/>
        <v>11</v>
      </c>
      <c r="Z2271">
        <f t="shared" si="103"/>
        <v>28</v>
      </c>
    </row>
    <row r="2272" spans="1:26" ht="43.2" x14ac:dyDescent="0.3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 s="11">
        <f t="shared" si="98"/>
        <v>41111.736134259256</v>
      </c>
      <c r="K2272">
        <v>1340329202</v>
      </c>
      <c r="L2272" s="11">
        <f t="shared" si="99"/>
        <v>41081.736134259256</v>
      </c>
      <c r="M2272" t="b">
        <v>0</v>
      </c>
      <c r="N2272">
        <v>26</v>
      </c>
      <c r="O2272" t="b">
        <v>1</v>
      </c>
      <c r="P2272" t="s">
        <v>8276</v>
      </c>
      <c r="Q2272" s="6">
        <f>E2272/D2272</f>
        <v>1.0149999999999999</v>
      </c>
      <c r="R2272" s="7">
        <f>IFERROR(E2272/N2272,"N/A")</f>
        <v>39.03846153846154</v>
      </c>
      <c r="S2272" t="str">
        <f t="shared" si="100"/>
        <v>music</v>
      </c>
      <c r="T2272" t="str">
        <f t="shared" si="101"/>
        <v>rock</v>
      </c>
      <c r="Y2272">
        <f t="shared" si="102"/>
        <v>6</v>
      </c>
      <c r="Z2272">
        <f t="shared" si="103"/>
        <v>10</v>
      </c>
    </row>
    <row r="2273" spans="1:26" ht="43.2" x14ac:dyDescent="0.3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 s="11">
        <f t="shared" si="98"/>
        <v>42235.385555555556</v>
      </c>
      <c r="K2273">
        <v>1437412512</v>
      </c>
      <c r="L2273" s="11">
        <f t="shared" si="99"/>
        <v>42205.385555555556</v>
      </c>
      <c r="M2273" t="b">
        <v>0</v>
      </c>
      <c r="N2273">
        <v>19</v>
      </c>
      <c r="O2273" t="b">
        <v>1</v>
      </c>
      <c r="P2273" t="s">
        <v>8280</v>
      </c>
      <c r="Q2273" s="6">
        <f>E2273/D2273</f>
        <v>1.0149999999999999</v>
      </c>
      <c r="R2273" s="7">
        <f>IFERROR(E2273/N2273,"N/A")</f>
        <v>53.421052631578945</v>
      </c>
      <c r="S2273" t="str">
        <f t="shared" si="100"/>
        <v>music</v>
      </c>
      <c r="T2273" t="str">
        <f t="shared" si="101"/>
        <v>electronic music</v>
      </c>
      <c r="Y2273">
        <f t="shared" si="102"/>
        <v>6</v>
      </c>
      <c r="Z2273">
        <f t="shared" si="103"/>
        <v>22</v>
      </c>
    </row>
    <row r="2274" spans="1:26" ht="43.2" x14ac:dyDescent="0.3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 s="11">
        <f t="shared" si="98"/>
        <v>42171.124999999993</v>
      </c>
      <c r="K2274">
        <v>1431509397</v>
      </c>
      <c r="L2274" s="11">
        <f t="shared" si="99"/>
        <v>42137.06246527777</v>
      </c>
      <c r="M2274" t="b">
        <v>1</v>
      </c>
      <c r="N2274">
        <v>70</v>
      </c>
      <c r="O2274" t="b">
        <v>1</v>
      </c>
      <c r="P2274" t="s">
        <v>8271</v>
      </c>
      <c r="Q2274" s="6">
        <f>E2274/D2274</f>
        <v>1.0149999999999999</v>
      </c>
      <c r="R2274" s="7">
        <f>IFERROR(E2274/N2274,"N/A")</f>
        <v>116</v>
      </c>
      <c r="S2274" t="str">
        <f t="shared" si="100"/>
        <v>theater</v>
      </c>
      <c r="T2274" t="str">
        <f t="shared" si="101"/>
        <v>plays</v>
      </c>
      <c r="Y2274">
        <f t="shared" si="102"/>
        <v>8</v>
      </c>
      <c r="Z2274">
        <f t="shared" si="103"/>
        <v>13</v>
      </c>
    </row>
    <row r="2275" spans="1:26" ht="43.2" x14ac:dyDescent="0.3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 s="11">
        <f t="shared" si="98"/>
        <v>41874.400925925926</v>
      </c>
      <c r="K2275">
        <v>1404927440</v>
      </c>
      <c r="L2275" s="11">
        <f t="shared" si="99"/>
        <v>41829.400925925926</v>
      </c>
      <c r="M2275" t="b">
        <v>0</v>
      </c>
      <c r="N2275">
        <v>29</v>
      </c>
      <c r="O2275" t="b">
        <v>1</v>
      </c>
      <c r="P2275" t="s">
        <v>8271</v>
      </c>
      <c r="Q2275" s="6">
        <f>E2275/D2275</f>
        <v>1.0149999999999999</v>
      </c>
      <c r="R2275" s="7">
        <f>IFERROR(E2275/N2275,"N/A")</f>
        <v>105</v>
      </c>
      <c r="S2275" t="str">
        <f t="shared" si="100"/>
        <v>theater</v>
      </c>
      <c r="T2275" t="str">
        <f t="shared" si="101"/>
        <v>plays</v>
      </c>
      <c r="Y2275">
        <f t="shared" si="102"/>
        <v>8</v>
      </c>
      <c r="Z2275">
        <f t="shared" si="103"/>
        <v>13</v>
      </c>
    </row>
    <row r="2276" spans="1:26" ht="43.2" x14ac:dyDescent="0.3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 s="11">
        <f t="shared" si="98"/>
        <v>42525.404699074068</v>
      </c>
      <c r="K2276">
        <v>1463334166</v>
      </c>
      <c r="L2276" s="11">
        <f t="shared" si="99"/>
        <v>42505.404699074068</v>
      </c>
      <c r="M2276" t="b">
        <v>0</v>
      </c>
      <c r="N2276">
        <v>19</v>
      </c>
      <c r="O2276" t="b">
        <v>1</v>
      </c>
      <c r="P2276" t="s">
        <v>8271</v>
      </c>
      <c r="Q2276" s="6">
        <f>E2276/D2276</f>
        <v>1.0149999999999999</v>
      </c>
      <c r="R2276" s="7">
        <f>IFERROR(E2276/N2276,"N/A")</f>
        <v>106.84210526315789</v>
      </c>
      <c r="S2276" t="str">
        <f t="shared" si="100"/>
        <v>theater</v>
      </c>
      <c r="T2276" t="str">
        <f t="shared" si="101"/>
        <v>plays</v>
      </c>
      <c r="Y2276">
        <f t="shared" si="102"/>
        <v>8</v>
      </c>
      <c r="Z2276">
        <f t="shared" si="103"/>
        <v>13</v>
      </c>
    </row>
    <row r="2277" spans="1:26" ht="57.6" x14ac:dyDescent="0.3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 s="11">
        <f t="shared" si="98"/>
        <v>40844.832638888889</v>
      </c>
      <c r="K2277">
        <v>1317064599</v>
      </c>
      <c r="L2277" s="11">
        <f t="shared" si="99"/>
        <v>40812.469895833332</v>
      </c>
      <c r="M2277" t="b">
        <v>1</v>
      </c>
      <c r="N2277">
        <v>493</v>
      </c>
      <c r="O2277" t="b">
        <v>1</v>
      </c>
      <c r="P2277" t="s">
        <v>8269</v>
      </c>
      <c r="Q2277" s="6">
        <f>E2277/D2277</f>
        <v>1.0150693333333334</v>
      </c>
      <c r="R2277" s="7">
        <f>IFERROR(E2277/N2277,"N/A")</f>
        <v>154.42231237322514</v>
      </c>
      <c r="S2277" t="str">
        <f t="shared" si="100"/>
        <v>film &amp; video</v>
      </c>
      <c r="T2277" t="str">
        <f t="shared" si="101"/>
        <v>documentary</v>
      </c>
      <c r="Y2277">
        <f t="shared" si="102"/>
        <v>13</v>
      </c>
      <c r="Z2277">
        <f t="shared" si="103"/>
        <v>24</v>
      </c>
    </row>
    <row r="2278" spans="1:26" ht="43.2" x14ac:dyDescent="0.3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 s="11">
        <f t="shared" si="98"/>
        <v>42542.829861111109</v>
      </c>
      <c r="K2278">
        <v>1464653696</v>
      </c>
      <c r="L2278" s="11">
        <f t="shared" si="99"/>
        <v>42520.677037037036</v>
      </c>
      <c r="M2278" t="b">
        <v>0</v>
      </c>
      <c r="N2278">
        <v>23</v>
      </c>
      <c r="O2278" t="b">
        <v>1</v>
      </c>
      <c r="P2278" t="s">
        <v>8271</v>
      </c>
      <c r="Q2278" s="6">
        <f>E2278/D2278</f>
        <v>1.0151515151515151</v>
      </c>
      <c r="R2278" s="7">
        <f>IFERROR(E2278/N2278,"N/A")</f>
        <v>145.65217391304347</v>
      </c>
      <c r="S2278" t="str">
        <f t="shared" si="100"/>
        <v>theater</v>
      </c>
      <c r="T2278" t="str">
        <f t="shared" si="101"/>
        <v>plays</v>
      </c>
      <c r="Y2278">
        <f t="shared" si="102"/>
        <v>8</v>
      </c>
      <c r="Z2278">
        <f t="shared" si="103"/>
        <v>13</v>
      </c>
    </row>
    <row r="2279" spans="1:26" ht="43.2" x14ac:dyDescent="0.3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 s="11">
        <f t="shared" si="98"/>
        <v>41830.626157407409</v>
      </c>
      <c r="K2279">
        <v>1402441300</v>
      </c>
      <c r="L2279" s="11">
        <f t="shared" si="99"/>
        <v>41800.626157407409</v>
      </c>
      <c r="M2279" t="b">
        <v>0</v>
      </c>
      <c r="N2279">
        <v>179</v>
      </c>
      <c r="O2279" t="b">
        <v>1</v>
      </c>
      <c r="P2279" t="s">
        <v>8276</v>
      </c>
      <c r="Q2279" s="6">
        <f>E2279/D2279</f>
        <v>1.0152222222222222</v>
      </c>
      <c r="R2279" s="7">
        <f>IFERROR(E2279/N2279,"N/A")</f>
        <v>51.044692737430168</v>
      </c>
      <c r="S2279" t="str">
        <f t="shared" si="100"/>
        <v>music</v>
      </c>
      <c r="T2279" t="str">
        <f t="shared" si="101"/>
        <v>rock</v>
      </c>
      <c r="Y2279">
        <f t="shared" si="102"/>
        <v>6</v>
      </c>
      <c r="Z2279">
        <f t="shared" si="103"/>
        <v>10</v>
      </c>
    </row>
    <row r="2280" spans="1:26" ht="43.2" x14ac:dyDescent="0.3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 s="11">
        <f t="shared" si="98"/>
        <v>41694.350775462961</v>
      </c>
      <c r="K2280">
        <v>1390667107</v>
      </c>
      <c r="L2280" s="11">
        <f t="shared" si="99"/>
        <v>41664.350775462961</v>
      </c>
      <c r="M2280" t="b">
        <v>0</v>
      </c>
      <c r="N2280">
        <v>226</v>
      </c>
      <c r="O2280" t="b">
        <v>1</v>
      </c>
      <c r="P2280" t="s">
        <v>8276</v>
      </c>
      <c r="Q2280" s="6">
        <f>E2280/D2280</f>
        <v>1.0153333333333334</v>
      </c>
      <c r="R2280" s="7">
        <f>IFERROR(E2280/N2280,"N/A")</f>
        <v>67.389380530973455</v>
      </c>
      <c r="S2280" t="str">
        <f t="shared" si="100"/>
        <v>music</v>
      </c>
      <c r="T2280" t="str">
        <f t="shared" si="101"/>
        <v>rock</v>
      </c>
      <c r="Y2280">
        <f t="shared" si="102"/>
        <v>6</v>
      </c>
      <c r="Z2280">
        <f t="shared" si="103"/>
        <v>10</v>
      </c>
    </row>
    <row r="2281" spans="1:26" ht="43.2" x14ac:dyDescent="0.3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 s="11">
        <f t="shared" si="98"/>
        <v>41863.874305555553</v>
      </c>
      <c r="K2281">
        <v>1405923687</v>
      </c>
      <c r="L2281" s="11">
        <f t="shared" si="99"/>
        <v>41840.931562499994</v>
      </c>
      <c r="M2281" t="b">
        <v>1</v>
      </c>
      <c r="N2281">
        <v>57</v>
      </c>
      <c r="O2281" t="b">
        <v>1</v>
      </c>
      <c r="P2281" t="s">
        <v>8271</v>
      </c>
      <c r="Q2281" s="6">
        <f>E2281/D2281</f>
        <v>1.0153333333333334</v>
      </c>
      <c r="R2281" s="7">
        <f>IFERROR(E2281/N2281,"N/A")</f>
        <v>80.15789473684211</v>
      </c>
      <c r="S2281" t="str">
        <f t="shared" si="100"/>
        <v>theater</v>
      </c>
      <c r="T2281" t="str">
        <f t="shared" si="101"/>
        <v>plays</v>
      </c>
      <c r="Y2281">
        <f t="shared" si="102"/>
        <v>8</v>
      </c>
      <c r="Z2281">
        <f t="shared" si="103"/>
        <v>13</v>
      </c>
    </row>
    <row r="2282" spans="1:26" ht="57.6" x14ac:dyDescent="0.3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 s="11">
        <f t="shared" si="98"/>
        <v>41908.613240740735</v>
      </c>
      <c r="K2282">
        <v>1409179384</v>
      </c>
      <c r="L2282" s="11">
        <f t="shared" si="99"/>
        <v>41878.613240740735</v>
      </c>
      <c r="M2282" t="b">
        <v>0</v>
      </c>
      <c r="N2282">
        <v>57</v>
      </c>
      <c r="O2282" t="b">
        <v>1</v>
      </c>
      <c r="P2282" t="s">
        <v>8271</v>
      </c>
      <c r="Q2282" s="6">
        <f>E2282/D2282</f>
        <v>1.0153333333333334</v>
      </c>
      <c r="R2282" s="7">
        <f>IFERROR(E2282/N2282,"N/A")</f>
        <v>53.438596491228068</v>
      </c>
      <c r="S2282" t="str">
        <f t="shared" si="100"/>
        <v>theater</v>
      </c>
      <c r="T2282" t="str">
        <f t="shared" si="101"/>
        <v>plays</v>
      </c>
      <c r="Y2282">
        <f t="shared" si="102"/>
        <v>8</v>
      </c>
      <c r="Z2282">
        <f t="shared" si="103"/>
        <v>13</v>
      </c>
    </row>
    <row r="2283" spans="1:26" ht="43.2" x14ac:dyDescent="0.3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 s="11">
        <f t="shared" si="98"/>
        <v>41939.799305555556</v>
      </c>
      <c r="K2283">
        <v>1411177456</v>
      </c>
      <c r="L2283" s="11">
        <f t="shared" si="99"/>
        <v>41901.739074074074</v>
      </c>
      <c r="M2283" t="b">
        <v>0</v>
      </c>
      <c r="N2283">
        <v>102</v>
      </c>
      <c r="O2283" t="b">
        <v>1</v>
      </c>
      <c r="P2283" t="s">
        <v>8298</v>
      </c>
      <c r="Q2283" s="6">
        <f>E2283/D2283</f>
        <v>1.0153353333333335</v>
      </c>
      <c r="R2283" s="7">
        <f>IFERROR(E2283/N2283,"N/A")</f>
        <v>149.31401960784314</v>
      </c>
      <c r="S2283" t="str">
        <f t="shared" si="100"/>
        <v>food</v>
      </c>
      <c r="T2283" t="str">
        <f t="shared" si="101"/>
        <v>small batch</v>
      </c>
      <c r="Y2283">
        <f t="shared" si="102"/>
        <v>5</v>
      </c>
      <c r="Z2283">
        <f t="shared" si="103"/>
        <v>16</v>
      </c>
    </row>
    <row r="2284" spans="1:26" ht="43.2" x14ac:dyDescent="0.3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 s="11">
        <f t="shared" si="98"/>
        <v>40866.579282407409</v>
      </c>
      <c r="K2284">
        <v>1316552050</v>
      </c>
      <c r="L2284" s="11">
        <f t="shared" si="99"/>
        <v>40806.537615740737</v>
      </c>
      <c r="M2284" t="b">
        <v>0</v>
      </c>
      <c r="N2284">
        <v>22</v>
      </c>
      <c r="O2284" t="b">
        <v>1</v>
      </c>
      <c r="P2284" t="s">
        <v>8269</v>
      </c>
      <c r="Q2284" s="6">
        <f>E2284/D2284</f>
        <v>1.0155000000000001</v>
      </c>
      <c r="R2284" s="7">
        <f>IFERROR(E2284/N2284,"N/A")</f>
        <v>92.318181818181813</v>
      </c>
      <c r="S2284" t="str">
        <f t="shared" si="100"/>
        <v>film &amp; video</v>
      </c>
      <c r="T2284" t="str">
        <f t="shared" si="101"/>
        <v>documentary</v>
      </c>
      <c r="Y2284">
        <f t="shared" si="102"/>
        <v>13</v>
      </c>
      <c r="Z2284">
        <f t="shared" si="103"/>
        <v>24</v>
      </c>
    </row>
    <row r="2285" spans="1:26" ht="57.6" x14ac:dyDescent="0.3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 s="11">
        <f t="shared" si="98"/>
        <v>41948.450509259259</v>
      </c>
      <c r="K2285">
        <v>1412617724</v>
      </c>
      <c r="L2285" s="11">
        <f t="shared" si="99"/>
        <v>41918.408842592587</v>
      </c>
      <c r="M2285" t="b">
        <v>1</v>
      </c>
      <c r="N2285">
        <v>213</v>
      </c>
      <c r="O2285" t="b">
        <v>1</v>
      </c>
      <c r="P2285" t="s">
        <v>8271</v>
      </c>
      <c r="Q2285" s="6">
        <f>E2285/D2285</f>
        <v>1.01552</v>
      </c>
      <c r="R2285" s="7">
        <f>IFERROR(E2285/N2285,"N/A")</f>
        <v>119.1924882629108</v>
      </c>
      <c r="S2285" t="str">
        <f t="shared" si="100"/>
        <v>theater</v>
      </c>
      <c r="T2285" t="str">
        <f t="shared" si="101"/>
        <v>plays</v>
      </c>
      <c r="Y2285">
        <f t="shared" si="102"/>
        <v>8</v>
      </c>
      <c r="Z2285">
        <f t="shared" si="103"/>
        <v>13</v>
      </c>
    </row>
    <row r="2286" spans="1:26" ht="43.2" x14ac:dyDescent="0.3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 s="11">
        <f t="shared" si="98"/>
        <v>41894.833333333328</v>
      </c>
      <c r="K2286">
        <v>1409336373</v>
      </c>
      <c r="L2286" s="11">
        <f t="shared" si="99"/>
        <v>41880.430243055554</v>
      </c>
      <c r="M2286" t="b">
        <v>0</v>
      </c>
      <c r="N2286">
        <v>74</v>
      </c>
      <c r="O2286" t="b">
        <v>1</v>
      </c>
      <c r="P2286" t="s">
        <v>8271</v>
      </c>
      <c r="Q2286" s="6">
        <f>E2286/D2286</f>
        <v>1.0156000000000001</v>
      </c>
      <c r="R2286" s="7">
        <f>IFERROR(E2286/N2286,"N/A")</f>
        <v>137.24324324324326</v>
      </c>
      <c r="S2286" t="str">
        <f t="shared" si="100"/>
        <v>theater</v>
      </c>
      <c r="T2286" t="str">
        <f t="shared" si="101"/>
        <v>plays</v>
      </c>
      <c r="Y2286">
        <f t="shared" si="102"/>
        <v>8</v>
      </c>
      <c r="Z2286">
        <f t="shared" si="103"/>
        <v>13</v>
      </c>
    </row>
    <row r="2287" spans="1:26" ht="43.2" x14ac:dyDescent="0.3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 s="11">
        <f t="shared" si="98"/>
        <v>42217.292916666665</v>
      </c>
      <c r="K2287">
        <v>1435590108</v>
      </c>
      <c r="L2287" s="11">
        <f t="shared" si="99"/>
        <v>42184.292916666665</v>
      </c>
      <c r="M2287" t="b">
        <v>1</v>
      </c>
      <c r="N2287">
        <v>82</v>
      </c>
      <c r="O2287" t="b">
        <v>1</v>
      </c>
      <c r="P2287" t="s">
        <v>8269</v>
      </c>
      <c r="Q2287" s="6">
        <f>E2287/D2287</f>
        <v>1.016</v>
      </c>
      <c r="R2287" s="7">
        <f>IFERROR(E2287/N2287,"N/A")</f>
        <v>105.3170731707317</v>
      </c>
      <c r="S2287" t="str">
        <f t="shared" si="100"/>
        <v>film &amp; video</v>
      </c>
      <c r="T2287" t="str">
        <f t="shared" si="101"/>
        <v>documentary</v>
      </c>
      <c r="Y2287">
        <f t="shared" si="102"/>
        <v>13</v>
      </c>
      <c r="Z2287">
        <f t="shared" si="103"/>
        <v>24</v>
      </c>
    </row>
    <row r="2288" spans="1:26" ht="43.2" x14ac:dyDescent="0.3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 s="11">
        <f t="shared" si="98"/>
        <v>41005.833333333328</v>
      </c>
      <c r="K2288">
        <v>1328649026</v>
      </c>
      <c r="L2288" s="11">
        <f t="shared" si="99"/>
        <v>40946.548912037033</v>
      </c>
      <c r="M2288" t="b">
        <v>0</v>
      </c>
      <c r="N2288">
        <v>24</v>
      </c>
      <c r="O2288" t="b">
        <v>1</v>
      </c>
      <c r="P2288" t="s">
        <v>8280</v>
      </c>
      <c r="Q2288" s="6">
        <f>E2288/D2288</f>
        <v>1.016</v>
      </c>
      <c r="R2288" s="7">
        <f>IFERROR(E2288/N2288,"N/A")</f>
        <v>42.333333333333336</v>
      </c>
      <c r="S2288" t="str">
        <f t="shared" si="100"/>
        <v>music</v>
      </c>
      <c r="T2288" t="str">
        <f t="shared" si="101"/>
        <v>electronic music</v>
      </c>
      <c r="Y2288">
        <f t="shared" si="102"/>
        <v>6</v>
      </c>
      <c r="Z2288">
        <f t="shared" si="103"/>
        <v>22</v>
      </c>
    </row>
    <row r="2289" spans="1:26" ht="28.8" x14ac:dyDescent="0.3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 s="11">
        <f t="shared" si="98"/>
        <v>41993.854166666664</v>
      </c>
      <c r="K2289">
        <v>1416338557</v>
      </c>
      <c r="L2289" s="11">
        <f t="shared" si="99"/>
        <v>41961.474039351851</v>
      </c>
      <c r="M2289" t="b">
        <v>0</v>
      </c>
      <c r="N2289">
        <v>43</v>
      </c>
      <c r="O2289" t="b">
        <v>1</v>
      </c>
      <c r="P2289" t="s">
        <v>8300</v>
      </c>
      <c r="Q2289" s="6">
        <f>E2289/D2289</f>
        <v>1.016</v>
      </c>
      <c r="R2289" s="7">
        <f>IFERROR(E2289/N2289,"N/A")</f>
        <v>177.2093023255814</v>
      </c>
      <c r="S2289" t="str">
        <f t="shared" si="100"/>
        <v>music</v>
      </c>
      <c r="T2289" t="str">
        <f t="shared" si="101"/>
        <v>classical music</v>
      </c>
      <c r="Y2289">
        <f t="shared" si="102"/>
        <v>6</v>
      </c>
      <c r="Z2289">
        <f t="shared" si="103"/>
        <v>21</v>
      </c>
    </row>
    <row r="2290" spans="1:26" ht="43.2" x14ac:dyDescent="0.3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 s="11">
        <f t="shared" si="98"/>
        <v>42397.915972222218</v>
      </c>
      <c r="K2290">
        <v>1452546853</v>
      </c>
      <c r="L2290" s="11">
        <f t="shared" si="99"/>
        <v>42380.551539351851</v>
      </c>
      <c r="M2290" t="b">
        <v>0</v>
      </c>
      <c r="N2290">
        <v>15</v>
      </c>
      <c r="O2290" t="b">
        <v>1</v>
      </c>
      <c r="P2290" t="s">
        <v>8271</v>
      </c>
      <c r="Q2290" s="6">
        <f>E2290/D2290</f>
        <v>1.016</v>
      </c>
      <c r="R2290" s="7">
        <f>IFERROR(E2290/N2290,"N/A")</f>
        <v>203.2</v>
      </c>
      <c r="S2290" t="str">
        <f t="shared" si="100"/>
        <v>theater</v>
      </c>
      <c r="T2290" t="str">
        <f t="shared" si="101"/>
        <v>plays</v>
      </c>
      <c r="Y2290">
        <f t="shared" si="102"/>
        <v>8</v>
      </c>
      <c r="Z2290">
        <f t="shared" si="103"/>
        <v>13</v>
      </c>
    </row>
    <row r="2291" spans="1:26" ht="43.2" x14ac:dyDescent="0.3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 s="11">
        <f t="shared" si="98"/>
        <v>42646.832638888889</v>
      </c>
      <c r="K2291">
        <v>1472528141</v>
      </c>
      <c r="L2291" s="11">
        <f t="shared" si="99"/>
        <v>42611.816446759258</v>
      </c>
      <c r="M2291" t="b">
        <v>1</v>
      </c>
      <c r="N2291">
        <v>308</v>
      </c>
      <c r="O2291" t="b">
        <v>1</v>
      </c>
      <c r="P2291" t="s">
        <v>8303</v>
      </c>
      <c r="Q2291" s="6">
        <f>E2291/D2291</f>
        <v>1.01606</v>
      </c>
      <c r="R2291" s="7">
        <f>IFERROR(E2291/N2291,"N/A")</f>
        <v>164.94480519480518</v>
      </c>
      <c r="S2291" t="str">
        <f t="shared" si="100"/>
        <v>theater</v>
      </c>
      <c r="T2291" t="str">
        <f t="shared" si="101"/>
        <v>spaces</v>
      </c>
      <c r="Y2291">
        <f t="shared" si="102"/>
        <v>8</v>
      </c>
      <c r="Z2291">
        <f t="shared" si="103"/>
        <v>14</v>
      </c>
    </row>
    <row r="2292" spans="1:26" ht="43.2" x14ac:dyDescent="0.3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 s="11">
        <f t="shared" si="98"/>
        <v>40810.007569444439</v>
      </c>
      <c r="K2292">
        <v>1311667854</v>
      </c>
      <c r="L2292" s="11">
        <f t="shared" si="99"/>
        <v>40750.007569444439</v>
      </c>
      <c r="M2292" t="b">
        <v>0</v>
      </c>
      <c r="N2292">
        <v>47</v>
      </c>
      <c r="O2292" t="b">
        <v>1</v>
      </c>
      <c r="P2292" t="s">
        <v>8276</v>
      </c>
      <c r="Q2292" s="6">
        <f>E2292/D2292</f>
        <v>1.0162500000000001</v>
      </c>
      <c r="R2292" s="7">
        <f>IFERROR(E2292/N2292,"N/A")</f>
        <v>86.489361702127653</v>
      </c>
      <c r="S2292" t="str">
        <f t="shared" si="100"/>
        <v>music</v>
      </c>
      <c r="T2292" t="str">
        <f t="shared" si="101"/>
        <v>rock</v>
      </c>
      <c r="Y2292">
        <f t="shared" si="102"/>
        <v>6</v>
      </c>
      <c r="Z2292">
        <f t="shared" si="103"/>
        <v>10</v>
      </c>
    </row>
    <row r="2293" spans="1:26" ht="43.2" x14ac:dyDescent="0.3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 s="11">
        <f t="shared" si="98"/>
        <v>42175.249710648146</v>
      </c>
      <c r="K2293">
        <v>1433512775</v>
      </c>
      <c r="L2293" s="11">
        <f t="shared" si="99"/>
        <v>42160.249710648146</v>
      </c>
      <c r="M2293" t="b">
        <v>0</v>
      </c>
      <c r="N2293">
        <v>63</v>
      </c>
      <c r="O2293" t="b">
        <v>1</v>
      </c>
      <c r="P2293" t="s">
        <v>8271</v>
      </c>
      <c r="Q2293" s="6">
        <f>E2293/D2293</f>
        <v>1.0165</v>
      </c>
      <c r="R2293" s="7">
        <f>IFERROR(E2293/N2293,"N/A")</f>
        <v>32.269841269841272</v>
      </c>
      <c r="S2293" t="str">
        <f t="shared" si="100"/>
        <v>theater</v>
      </c>
      <c r="T2293" t="str">
        <f t="shared" si="101"/>
        <v>plays</v>
      </c>
      <c r="Y2293">
        <f t="shared" si="102"/>
        <v>8</v>
      </c>
      <c r="Z2293">
        <f t="shared" si="103"/>
        <v>13</v>
      </c>
    </row>
    <row r="2294" spans="1:26" x14ac:dyDescent="0.3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 s="11">
        <f t="shared" si="98"/>
        <v>41748.544849537036</v>
      </c>
      <c r="K2294">
        <v>1395349475</v>
      </c>
      <c r="L2294" s="11">
        <f t="shared" si="99"/>
        <v>41718.544849537036</v>
      </c>
      <c r="M2294" t="b">
        <v>0</v>
      </c>
      <c r="N2294">
        <v>41</v>
      </c>
      <c r="O2294" t="b">
        <v>1</v>
      </c>
      <c r="P2294" t="s">
        <v>8276</v>
      </c>
      <c r="Q2294" s="6">
        <f>E2294/D2294</f>
        <v>1.0166666666666666</v>
      </c>
      <c r="R2294" s="7">
        <f>IFERROR(E2294/N2294,"N/A")</f>
        <v>148.78048780487805</v>
      </c>
      <c r="S2294" t="str">
        <f t="shared" si="100"/>
        <v>music</v>
      </c>
      <c r="T2294" t="str">
        <f t="shared" si="101"/>
        <v>rock</v>
      </c>
      <c r="Y2294">
        <f t="shared" si="102"/>
        <v>6</v>
      </c>
      <c r="Z2294">
        <f t="shared" si="103"/>
        <v>10</v>
      </c>
    </row>
    <row r="2295" spans="1:26" ht="43.2" x14ac:dyDescent="0.3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 s="11">
        <f t="shared" si="98"/>
        <v>41207.832638888889</v>
      </c>
      <c r="K2295">
        <v>1349892735</v>
      </c>
      <c r="L2295" s="11">
        <f t="shared" si="99"/>
        <v>41192.425173611111</v>
      </c>
      <c r="M2295" t="b">
        <v>0</v>
      </c>
      <c r="N2295">
        <v>14</v>
      </c>
      <c r="O2295" t="b">
        <v>1</v>
      </c>
      <c r="P2295" t="s">
        <v>8279</v>
      </c>
      <c r="Q2295" s="6">
        <f>E2295/D2295</f>
        <v>1.0166666666666666</v>
      </c>
      <c r="R2295" s="7">
        <f>IFERROR(E2295/N2295,"N/A")</f>
        <v>43.571428571428569</v>
      </c>
      <c r="S2295" t="str">
        <f t="shared" si="100"/>
        <v>music</v>
      </c>
      <c r="T2295" t="str">
        <f t="shared" si="101"/>
        <v>indie rock</v>
      </c>
      <c r="Y2295">
        <f t="shared" si="102"/>
        <v>6</v>
      </c>
      <c r="Z2295">
        <f t="shared" si="103"/>
        <v>16</v>
      </c>
    </row>
    <row r="2296" spans="1:26" ht="57.6" x14ac:dyDescent="0.3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 s="11">
        <f t="shared" si="98"/>
        <v>42197.199826388889</v>
      </c>
      <c r="K2296">
        <v>1434113265</v>
      </c>
      <c r="L2296" s="11">
        <f t="shared" si="99"/>
        <v>42167.199826388889</v>
      </c>
      <c r="M2296" t="b">
        <v>1</v>
      </c>
      <c r="N2296">
        <v>30</v>
      </c>
      <c r="O2296" t="b">
        <v>1</v>
      </c>
      <c r="P2296" t="s">
        <v>8271</v>
      </c>
      <c r="Q2296" s="6">
        <f>E2296/D2296</f>
        <v>1.0166666666666666</v>
      </c>
      <c r="R2296" s="7">
        <f>IFERROR(E2296/N2296,"N/A")</f>
        <v>61</v>
      </c>
      <c r="S2296" t="str">
        <f t="shared" si="100"/>
        <v>theater</v>
      </c>
      <c r="T2296" t="str">
        <f t="shared" si="101"/>
        <v>plays</v>
      </c>
      <c r="Y2296">
        <f t="shared" si="102"/>
        <v>8</v>
      </c>
      <c r="Z2296">
        <f t="shared" si="103"/>
        <v>13</v>
      </c>
    </row>
    <row r="2297" spans="1:26" ht="43.2" x14ac:dyDescent="0.3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 s="11">
        <f t="shared" si="98"/>
        <v>42526.249884259254</v>
      </c>
      <c r="K2297">
        <v>1463925590</v>
      </c>
      <c r="L2297" s="11">
        <f t="shared" si="99"/>
        <v>42512.249884259254</v>
      </c>
      <c r="M2297" t="b">
        <v>0</v>
      </c>
      <c r="N2297">
        <v>10</v>
      </c>
      <c r="O2297" t="b">
        <v>1</v>
      </c>
      <c r="P2297" t="s">
        <v>8271</v>
      </c>
      <c r="Q2297" s="6">
        <f>E2297/D2297</f>
        <v>1.0166666666666666</v>
      </c>
      <c r="R2297" s="7">
        <f>IFERROR(E2297/N2297,"N/A")</f>
        <v>152.5</v>
      </c>
      <c r="S2297" t="str">
        <f t="shared" si="100"/>
        <v>theater</v>
      </c>
      <c r="T2297" t="str">
        <f t="shared" si="101"/>
        <v>plays</v>
      </c>
      <c r="Y2297">
        <f t="shared" si="102"/>
        <v>8</v>
      </c>
      <c r="Z2297">
        <f t="shared" si="103"/>
        <v>13</v>
      </c>
    </row>
    <row r="2298" spans="1:26" ht="43.2" x14ac:dyDescent="0.3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 s="11">
        <f t="shared" si="98"/>
        <v>42094.874305555553</v>
      </c>
      <c r="K2298">
        <v>1425020810</v>
      </c>
      <c r="L2298" s="11">
        <f t="shared" si="99"/>
        <v>42061.963078703695</v>
      </c>
      <c r="M2298" t="b">
        <v>0</v>
      </c>
      <c r="N2298">
        <v>78</v>
      </c>
      <c r="O2298" t="b">
        <v>1</v>
      </c>
      <c r="P2298" t="s">
        <v>8271</v>
      </c>
      <c r="Q2298" s="6">
        <f>E2298/D2298</f>
        <v>1.0166666666666666</v>
      </c>
      <c r="R2298" s="7">
        <f>IFERROR(E2298/N2298,"N/A")</f>
        <v>78.205128205128204</v>
      </c>
      <c r="S2298" t="str">
        <f t="shared" si="100"/>
        <v>theater</v>
      </c>
      <c r="T2298" t="str">
        <f t="shared" si="101"/>
        <v>plays</v>
      </c>
      <c r="Y2298">
        <f t="shared" si="102"/>
        <v>8</v>
      </c>
      <c r="Z2298">
        <f t="shared" si="103"/>
        <v>13</v>
      </c>
    </row>
    <row r="2299" spans="1:26" ht="57.6" x14ac:dyDescent="0.3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 s="11">
        <f t="shared" si="98"/>
        <v>42297.413449074076</v>
      </c>
      <c r="K2299">
        <v>1442771722</v>
      </c>
      <c r="L2299" s="11">
        <f t="shared" si="99"/>
        <v>42267.413449074076</v>
      </c>
      <c r="M2299" t="b">
        <v>0</v>
      </c>
      <c r="N2299">
        <v>47</v>
      </c>
      <c r="O2299" t="b">
        <v>1</v>
      </c>
      <c r="P2299" t="s">
        <v>8279</v>
      </c>
      <c r="Q2299" s="6">
        <f>E2299/D2299</f>
        <v>1.0171957671957672</v>
      </c>
      <c r="R2299" s="7">
        <f>IFERROR(E2299/N2299,"N/A")</f>
        <v>196.34042553191489</v>
      </c>
      <c r="S2299" t="str">
        <f t="shared" si="100"/>
        <v>music</v>
      </c>
      <c r="T2299" t="str">
        <f t="shared" si="101"/>
        <v>indie rock</v>
      </c>
      <c r="Y2299">
        <f t="shared" si="102"/>
        <v>6</v>
      </c>
      <c r="Z2299">
        <f t="shared" si="103"/>
        <v>16</v>
      </c>
    </row>
    <row r="2300" spans="1:26" ht="43.2" x14ac:dyDescent="0.3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 s="11">
        <f t="shared" si="98"/>
        <v>40657.626597222217</v>
      </c>
      <c r="K2300">
        <v>1301007738</v>
      </c>
      <c r="L2300" s="11">
        <f t="shared" si="99"/>
        <v>40626.626597222217</v>
      </c>
      <c r="M2300" t="b">
        <v>1</v>
      </c>
      <c r="N2300">
        <v>298</v>
      </c>
      <c r="O2300" t="b">
        <v>1</v>
      </c>
      <c r="P2300" t="s">
        <v>8269</v>
      </c>
      <c r="Q2300" s="6">
        <f>E2300/D2300</f>
        <v>1.0172264</v>
      </c>
      <c r="R2300" s="7">
        <f>IFERROR(E2300/N2300,"N/A")</f>
        <v>85.337785234899329</v>
      </c>
      <c r="S2300" t="str">
        <f t="shared" si="100"/>
        <v>film &amp; video</v>
      </c>
      <c r="T2300" t="str">
        <f t="shared" si="101"/>
        <v>documentary</v>
      </c>
      <c r="Y2300">
        <f t="shared" si="102"/>
        <v>13</v>
      </c>
      <c r="Z2300">
        <f t="shared" si="103"/>
        <v>24</v>
      </c>
    </row>
    <row r="2301" spans="1:26" ht="43.2" x14ac:dyDescent="0.3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 s="11">
        <f t="shared" si="98"/>
        <v>41989.999305555553</v>
      </c>
      <c r="K2301">
        <v>1415343874</v>
      </c>
      <c r="L2301" s="11">
        <f t="shared" si="99"/>
        <v>41949.961504629624</v>
      </c>
      <c r="M2301" t="b">
        <v>0</v>
      </c>
      <c r="N2301">
        <v>65</v>
      </c>
      <c r="O2301" t="b">
        <v>1</v>
      </c>
      <c r="P2301" t="s">
        <v>8276</v>
      </c>
      <c r="Q2301" s="6">
        <f>E2301/D2301</f>
        <v>1.0172463768115942</v>
      </c>
      <c r="R2301" s="7">
        <f>IFERROR(E2301/N2301,"N/A")</f>
        <v>107.98461538461538</v>
      </c>
      <c r="S2301" t="str">
        <f t="shared" si="100"/>
        <v>music</v>
      </c>
      <c r="T2301" t="str">
        <f t="shared" si="101"/>
        <v>rock</v>
      </c>
      <c r="Y2301">
        <f t="shared" si="102"/>
        <v>6</v>
      </c>
      <c r="Z2301">
        <f t="shared" si="103"/>
        <v>10</v>
      </c>
    </row>
    <row r="2302" spans="1:26" ht="43.2" x14ac:dyDescent="0.3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 s="11">
        <f t="shared" si="98"/>
        <v>42019.57980324074</v>
      </c>
      <c r="K2302">
        <v>1418766895</v>
      </c>
      <c r="L2302" s="11">
        <f t="shared" si="99"/>
        <v>41989.57980324074</v>
      </c>
      <c r="M2302" t="b">
        <v>0</v>
      </c>
      <c r="N2302">
        <v>14</v>
      </c>
      <c r="O2302" t="b">
        <v>1</v>
      </c>
      <c r="P2302" t="s">
        <v>8301</v>
      </c>
      <c r="Q2302" s="6">
        <f>E2302/D2302</f>
        <v>1.0172910662824208</v>
      </c>
      <c r="R2302" s="7">
        <f>IFERROR(E2302/N2302,"N/A")</f>
        <v>25.214285714285715</v>
      </c>
      <c r="S2302" t="str">
        <f t="shared" si="100"/>
        <v>technology</v>
      </c>
      <c r="T2302" t="str">
        <f t="shared" si="101"/>
        <v>space exploration</v>
      </c>
      <c r="Y2302">
        <f t="shared" si="102"/>
        <v>11</v>
      </c>
      <c r="Z2302">
        <f t="shared" si="103"/>
        <v>28</v>
      </c>
    </row>
    <row r="2303" spans="1:26" ht="43.2" x14ac:dyDescent="0.3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 s="11">
        <f t="shared" si="98"/>
        <v>42259.666666666664</v>
      </c>
      <c r="K2303">
        <v>1440370768</v>
      </c>
      <c r="L2303" s="11">
        <f t="shared" si="99"/>
        <v>42239.624629629623</v>
      </c>
      <c r="M2303" t="b">
        <v>0</v>
      </c>
      <c r="N2303">
        <v>72</v>
      </c>
      <c r="O2303" t="b">
        <v>1</v>
      </c>
      <c r="P2303" t="s">
        <v>8271</v>
      </c>
      <c r="Q2303" s="6">
        <f>E2303/D2303</f>
        <v>1.0173000000000001</v>
      </c>
      <c r="R2303" s="7">
        <f>IFERROR(E2303/N2303,"N/A")</f>
        <v>141.29166666666666</v>
      </c>
      <c r="S2303" t="str">
        <f t="shared" si="100"/>
        <v>theater</v>
      </c>
      <c r="T2303" t="str">
        <f t="shared" si="101"/>
        <v>plays</v>
      </c>
      <c r="Y2303">
        <f t="shared" si="102"/>
        <v>8</v>
      </c>
      <c r="Z2303">
        <f t="shared" si="103"/>
        <v>13</v>
      </c>
    </row>
    <row r="2304" spans="1:26" ht="28.8" x14ac:dyDescent="0.3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 s="11">
        <f t="shared" si="98"/>
        <v>41778.874305555553</v>
      </c>
      <c r="K2304">
        <v>1397679445</v>
      </c>
      <c r="L2304" s="11">
        <f t="shared" si="99"/>
        <v>41745.512094907404</v>
      </c>
      <c r="M2304" t="b">
        <v>0</v>
      </c>
      <c r="N2304">
        <v>40</v>
      </c>
      <c r="O2304" t="b">
        <v>1</v>
      </c>
      <c r="P2304" t="s">
        <v>8276</v>
      </c>
      <c r="Q2304" s="6">
        <f>E2304/D2304</f>
        <v>1.0175000000000001</v>
      </c>
      <c r="R2304" s="7">
        <f>IFERROR(E2304/N2304,"N/A")</f>
        <v>50.875</v>
      </c>
      <c r="S2304" t="str">
        <f t="shared" si="100"/>
        <v>music</v>
      </c>
      <c r="T2304" t="str">
        <f t="shared" si="101"/>
        <v>rock</v>
      </c>
      <c r="Y2304">
        <f t="shared" si="102"/>
        <v>6</v>
      </c>
      <c r="Z2304">
        <f t="shared" si="103"/>
        <v>10</v>
      </c>
    </row>
    <row r="2305" spans="1:26" ht="43.2" x14ac:dyDescent="0.3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 s="11">
        <f t="shared" si="98"/>
        <v>42575.624999999993</v>
      </c>
      <c r="K2305">
        <v>1466887297</v>
      </c>
      <c r="L2305" s="11">
        <f t="shared" si="99"/>
        <v>42546.528900462967</v>
      </c>
      <c r="M2305" t="b">
        <v>0</v>
      </c>
      <c r="N2305">
        <v>27</v>
      </c>
      <c r="O2305" t="b">
        <v>1</v>
      </c>
      <c r="P2305" t="s">
        <v>8305</v>
      </c>
      <c r="Q2305" s="6">
        <f>E2305/D2305</f>
        <v>1.0175000000000001</v>
      </c>
      <c r="R2305" s="7">
        <f>IFERROR(E2305/N2305,"N/A")</f>
        <v>75.370370370370367</v>
      </c>
      <c r="S2305" t="str">
        <f t="shared" si="100"/>
        <v>theater</v>
      </c>
      <c r="T2305" t="str">
        <f t="shared" si="101"/>
        <v>musical</v>
      </c>
      <c r="Y2305">
        <f t="shared" si="102"/>
        <v>8</v>
      </c>
      <c r="Z2305">
        <f t="shared" si="103"/>
        <v>15</v>
      </c>
    </row>
    <row r="2306" spans="1:26" ht="57.6" x14ac:dyDescent="0.3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 s="11">
        <f t="shared" si="98"/>
        <v>42597.506736111107</v>
      </c>
      <c r="K2306">
        <v>1468699782</v>
      </c>
      <c r="L2306" s="11">
        <f t="shared" si="99"/>
        <v>42567.506736111107</v>
      </c>
      <c r="M2306" t="b">
        <v>0</v>
      </c>
      <c r="N2306">
        <v>122</v>
      </c>
      <c r="O2306" t="b">
        <v>1</v>
      </c>
      <c r="P2306" t="s">
        <v>8271</v>
      </c>
      <c r="Q2306" s="6">
        <f>E2306/D2306</f>
        <v>1.0176666666666667</v>
      </c>
      <c r="R2306" s="7">
        <f>IFERROR(E2306/N2306,"N/A")</f>
        <v>125.12295081967213</v>
      </c>
      <c r="S2306" t="str">
        <f t="shared" si="100"/>
        <v>theater</v>
      </c>
      <c r="T2306" t="str">
        <f t="shared" si="101"/>
        <v>plays</v>
      </c>
      <c r="Y2306">
        <f t="shared" si="102"/>
        <v>8</v>
      </c>
      <c r="Z2306">
        <f t="shared" si="103"/>
        <v>13</v>
      </c>
    </row>
    <row r="2307" spans="1:26" ht="28.8" x14ac:dyDescent="0.3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 s="11">
        <f t="shared" ref="J2307:J2370" si="104">(((I2307/60)/60)/24)+DATE(1970,1,1)+(-8/24)</f>
        <v>40811.481099537035</v>
      </c>
      <c r="K2307">
        <v>1311795167</v>
      </c>
      <c r="L2307" s="11">
        <f t="shared" ref="L2307:L2370" si="105">(((K2307/60)/60)/24)+DATE(1970,1,1)+(-8/24)</f>
        <v>40751.481099537035</v>
      </c>
      <c r="M2307" t="b">
        <v>1</v>
      </c>
      <c r="N2307">
        <v>74</v>
      </c>
      <c r="O2307" t="b">
        <v>1</v>
      </c>
      <c r="P2307" t="s">
        <v>8276</v>
      </c>
      <c r="Q2307" s="6">
        <f>E2307/D2307</f>
        <v>1.018</v>
      </c>
      <c r="R2307" s="7">
        <f>IFERROR(E2307/N2307,"N/A")</f>
        <v>82.540540540540547</v>
      </c>
      <c r="S2307" t="str">
        <f t="shared" ref="S2307:S2370" si="106">LEFT(P2307,SEARCH("/",P2307,1)-1)</f>
        <v>music</v>
      </c>
      <c r="T2307" t="str">
        <f t="shared" ref="T2307:T2370" si="107">RIGHT(P2307,(LEN(P2307)-SEARCH("/",P2307)))</f>
        <v>rock</v>
      </c>
      <c r="Y2307">
        <f t="shared" ref="Y2307:Y2370" si="108">SEARCH("/",P2307)</f>
        <v>6</v>
      </c>
      <c r="Z2307">
        <f t="shared" ref="Z2307:Z2370" si="109">LEN(P2307)</f>
        <v>10</v>
      </c>
    </row>
    <row r="2308" spans="1:26" ht="43.2" x14ac:dyDescent="0.3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 s="11">
        <f t="shared" si="104"/>
        <v>41479.251828703702</v>
      </c>
      <c r="K2308">
        <v>1372082558</v>
      </c>
      <c r="L2308" s="11">
        <f t="shared" si="105"/>
        <v>41449.251828703702</v>
      </c>
      <c r="M2308" t="b">
        <v>1</v>
      </c>
      <c r="N2308">
        <v>159</v>
      </c>
      <c r="O2308" t="b">
        <v>1</v>
      </c>
      <c r="P2308" t="s">
        <v>8276</v>
      </c>
      <c r="Q2308" s="6">
        <f>E2308/D2308</f>
        <v>1.018</v>
      </c>
      <c r="R2308" s="7">
        <f>IFERROR(E2308/N2308,"N/A")</f>
        <v>140.85534591194968</v>
      </c>
      <c r="S2308" t="str">
        <f t="shared" si="106"/>
        <v>music</v>
      </c>
      <c r="T2308" t="str">
        <f t="shared" si="107"/>
        <v>rock</v>
      </c>
      <c r="Y2308">
        <f t="shared" si="108"/>
        <v>6</v>
      </c>
      <c r="Z2308">
        <f t="shared" si="109"/>
        <v>10</v>
      </c>
    </row>
    <row r="2309" spans="1:26" ht="43.2" x14ac:dyDescent="0.3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 s="11">
        <f t="shared" si="104"/>
        <v>41591.391886574071</v>
      </c>
      <c r="K2309">
        <v>1381767859</v>
      </c>
      <c r="L2309" s="11">
        <f t="shared" si="105"/>
        <v>41561.350219907406</v>
      </c>
      <c r="M2309" t="b">
        <v>1</v>
      </c>
      <c r="N2309">
        <v>31</v>
      </c>
      <c r="O2309" t="b">
        <v>1</v>
      </c>
      <c r="P2309" t="s">
        <v>8276</v>
      </c>
      <c r="Q2309" s="6">
        <f>E2309/D2309</f>
        <v>1.018</v>
      </c>
      <c r="R2309" s="7">
        <f>IFERROR(E2309/N2309,"N/A")</f>
        <v>246.29032258064515</v>
      </c>
      <c r="S2309" t="str">
        <f t="shared" si="106"/>
        <v>music</v>
      </c>
      <c r="T2309" t="str">
        <f t="shared" si="107"/>
        <v>rock</v>
      </c>
      <c r="Y2309">
        <f t="shared" si="108"/>
        <v>6</v>
      </c>
      <c r="Z2309">
        <f t="shared" si="109"/>
        <v>10</v>
      </c>
    </row>
    <row r="2310" spans="1:26" ht="43.2" x14ac:dyDescent="0.3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 s="11">
        <f t="shared" si="104"/>
        <v>41061.619722222218</v>
      </c>
      <c r="K2310">
        <v>1335567144</v>
      </c>
      <c r="L2310" s="11">
        <f t="shared" si="105"/>
        <v>41026.619722222218</v>
      </c>
      <c r="M2310" t="b">
        <v>1</v>
      </c>
      <c r="N2310">
        <v>89</v>
      </c>
      <c r="O2310" t="b">
        <v>1</v>
      </c>
      <c r="P2310" t="s">
        <v>8271</v>
      </c>
      <c r="Q2310" s="6">
        <f>E2310/D2310</f>
        <v>1.0181818181818181</v>
      </c>
      <c r="R2310" s="7">
        <f>IFERROR(E2310/N2310,"N/A")</f>
        <v>62.921348314606739</v>
      </c>
      <c r="S2310" t="str">
        <f t="shared" si="106"/>
        <v>theater</v>
      </c>
      <c r="T2310" t="str">
        <f t="shared" si="107"/>
        <v>plays</v>
      </c>
      <c r="Y2310">
        <f t="shared" si="108"/>
        <v>8</v>
      </c>
      <c r="Z2310">
        <f t="shared" si="109"/>
        <v>13</v>
      </c>
    </row>
    <row r="2311" spans="1:26" ht="43.2" x14ac:dyDescent="0.3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 s="11">
        <f t="shared" si="104"/>
        <v>42620.822916666664</v>
      </c>
      <c r="K2311">
        <v>1471701028</v>
      </c>
      <c r="L2311" s="11">
        <f t="shared" si="105"/>
        <v>42602.243379629632</v>
      </c>
      <c r="M2311" t="b">
        <v>1</v>
      </c>
      <c r="N2311">
        <v>115</v>
      </c>
      <c r="O2311" t="b">
        <v>1</v>
      </c>
      <c r="P2311" t="s">
        <v>8271</v>
      </c>
      <c r="Q2311" s="6">
        <f>E2311/D2311</f>
        <v>1.0182500000000001</v>
      </c>
      <c r="R2311" s="7">
        <f>IFERROR(E2311/N2311,"N/A")</f>
        <v>177.08695652173913</v>
      </c>
      <c r="S2311" t="str">
        <f t="shared" si="106"/>
        <v>theater</v>
      </c>
      <c r="T2311" t="str">
        <f t="shared" si="107"/>
        <v>plays</v>
      </c>
      <c r="Y2311">
        <f t="shared" si="108"/>
        <v>8</v>
      </c>
      <c r="Z2311">
        <f t="shared" si="109"/>
        <v>13</v>
      </c>
    </row>
    <row r="2312" spans="1:26" ht="43.2" x14ac:dyDescent="0.3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 s="11">
        <f t="shared" si="104"/>
        <v>41867.333993055552</v>
      </c>
      <c r="K2312">
        <v>1406390457</v>
      </c>
      <c r="L2312" s="11">
        <f t="shared" si="105"/>
        <v>41846.333993055552</v>
      </c>
      <c r="M2312" t="b">
        <v>0</v>
      </c>
      <c r="N2312">
        <v>48</v>
      </c>
      <c r="O2312" t="b">
        <v>1</v>
      </c>
      <c r="P2312" t="s">
        <v>8271</v>
      </c>
      <c r="Q2312" s="6">
        <f>E2312/D2312</f>
        <v>1.0182500000000001</v>
      </c>
      <c r="R2312" s="7">
        <f>IFERROR(E2312/N2312,"N/A")</f>
        <v>84.854166666666671</v>
      </c>
      <c r="S2312" t="str">
        <f t="shared" si="106"/>
        <v>theater</v>
      </c>
      <c r="T2312" t="str">
        <f t="shared" si="107"/>
        <v>plays</v>
      </c>
      <c r="Y2312">
        <f t="shared" si="108"/>
        <v>8</v>
      </c>
      <c r="Z2312">
        <f t="shared" si="109"/>
        <v>13</v>
      </c>
    </row>
    <row r="2313" spans="1:26" ht="43.2" x14ac:dyDescent="0.3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 s="11">
        <f t="shared" si="104"/>
        <v>41410.832638888889</v>
      </c>
      <c r="K2313">
        <v>1366028563</v>
      </c>
      <c r="L2313" s="11">
        <f t="shared" si="105"/>
        <v>41379.182442129626</v>
      </c>
      <c r="M2313" t="b">
        <v>1</v>
      </c>
      <c r="N2313">
        <v>340</v>
      </c>
      <c r="O2313" t="b">
        <v>1</v>
      </c>
      <c r="P2313" t="s">
        <v>8269</v>
      </c>
      <c r="Q2313" s="6">
        <f>E2313/D2313</f>
        <v>1.0182857142857142</v>
      </c>
      <c r="R2313" s="7">
        <f>IFERROR(E2313/N2313,"N/A")</f>
        <v>104.82352941176471</v>
      </c>
      <c r="S2313" t="str">
        <f t="shared" si="106"/>
        <v>film &amp; video</v>
      </c>
      <c r="T2313" t="str">
        <f t="shared" si="107"/>
        <v>documentary</v>
      </c>
      <c r="Y2313">
        <f t="shared" si="108"/>
        <v>13</v>
      </c>
      <c r="Z2313">
        <f t="shared" si="109"/>
        <v>24</v>
      </c>
    </row>
    <row r="2314" spans="1:26" ht="43.2" x14ac:dyDescent="0.3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 s="11">
        <f t="shared" si="104"/>
        <v>42222.313738425924</v>
      </c>
      <c r="K2314">
        <v>1436283107</v>
      </c>
      <c r="L2314" s="11">
        <f t="shared" si="105"/>
        <v>42192.313738425924</v>
      </c>
      <c r="M2314" t="b">
        <v>0</v>
      </c>
      <c r="N2314">
        <v>90</v>
      </c>
      <c r="O2314" t="b">
        <v>1</v>
      </c>
      <c r="P2314" t="s">
        <v>8271</v>
      </c>
      <c r="Q2314" s="6">
        <f>E2314/D2314</f>
        <v>1.0183333333333333</v>
      </c>
      <c r="R2314" s="7">
        <f>IFERROR(E2314/N2314,"N/A")</f>
        <v>33.944444444444443</v>
      </c>
      <c r="S2314" t="str">
        <f t="shared" si="106"/>
        <v>theater</v>
      </c>
      <c r="T2314" t="str">
        <f t="shared" si="107"/>
        <v>plays</v>
      </c>
      <c r="Y2314">
        <f t="shared" si="108"/>
        <v>8</v>
      </c>
      <c r="Z2314">
        <f t="shared" si="109"/>
        <v>13</v>
      </c>
    </row>
    <row r="2315" spans="1:26" ht="43.2" x14ac:dyDescent="0.3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 s="11">
        <f t="shared" si="104"/>
        <v>41781.588194444441</v>
      </c>
      <c r="K2315">
        <v>1398342170</v>
      </c>
      <c r="L2315" s="11">
        <f t="shared" si="105"/>
        <v>41753.182523148142</v>
      </c>
      <c r="M2315" t="b">
        <v>0</v>
      </c>
      <c r="N2315">
        <v>25</v>
      </c>
      <c r="O2315" t="b">
        <v>1</v>
      </c>
      <c r="P2315" t="s">
        <v>8271</v>
      </c>
      <c r="Q2315" s="6">
        <f>E2315/D2315</f>
        <v>1.0183333333333333</v>
      </c>
      <c r="R2315" s="7">
        <f>IFERROR(E2315/N2315,"N/A")</f>
        <v>61.1</v>
      </c>
      <c r="S2315" t="str">
        <f t="shared" si="106"/>
        <v>theater</v>
      </c>
      <c r="T2315" t="str">
        <f t="shared" si="107"/>
        <v>plays</v>
      </c>
      <c r="Y2315">
        <f t="shared" si="108"/>
        <v>8</v>
      </c>
      <c r="Z2315">
        <f t="shared" si="109"/>
        <v>13</v>
      </c>
    </row>
    <row r="2316" spans="1:26" ht="43.2" x14ac:dyDescent="0.3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 s="11">
        <f t="shared" si="104"/>
        <v>42642.852083333331</v>
      </c>
      <c r="K2316">
        <v>1473087637</v>
      </c>
      <c r="L2316" s="11">
        <f t="shared" si="105"/>
        <v>42618.292094907411</v>
      </c>
      <c r="M2316" t="b">
        <v>0</v>
      </c>
      <c r="N2316">
        <v>37</v>
      </c>
      <c r="O2316" t="b">
        <v>1</v>
      </c>
      <c r="P2316" t="s">
        <v>8300</v>
      </c>
      <c r="Q2316" s="6">
        <f>E2316/D2316</f>
        <v>1.0185</v>
      </c>
      <c r="R2316" s="7">
        <f>IFERROR(E2316/N2316,"N/A")</f>
        <v>165.16216216216216</v>
      </c>
      <c r="S2316" t="str">
        <f t="shared" si="106"/>
        <v>music</v>
      </c>
      <c r="T2316" t="str">
        <f t="shared" si="107"/>
        <v>classical music</v>
      </c>
      <c r="Y2316">
        <f t="shared" si="108"/>
        <v>6</v>
      </c>
      <c r="Z2316">
        <f t="shared" si="109"/>
        <v>21</v>
      </c>
    </row>
    <row r="2317" spans="1:26" ht="57.6" x14ac:dyDescent="0.3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 s="11">
        <f t="shared" si="104"/>
        <v>42223.3905787037</v>
      </c>
      <c r="K2317">
        <v>1436376146</v>
      </c>
      <c r="L2317" s="11">
        <f t="shared" si="105"/>
        <v>42193.3905787037</v>
      </c>
      <c r="M2317" t="b">
        <v>0</v>
      </c>
      <c r="N2317">
        <v>66</v>
      </c>
      <c r="O2317" t="b">
        <v>1</v>
      </c>
      <c r="P2317" t="s">
        <v>8271</v>
      </c>
      <c r="Q2317" s="6">
        <f>E2317/D2317</f>
        <v>1.0186206896551724</v>
      </c>
      <c r="R2317" s="7">
        <f>IFERROR(E2317/N2317,"N/A")</f>
        <v>44.757575757575758</v>
      </c>
      <c r="S2317" t="str">
        <f t="shared" si="106"/>
        <v>theater</v>
      </c>
      <c r="T2317" t="str">
        <f t="shared" si="107"/>
        <v>plays</v>
      </c>
      <c r="Y2317">
        <f t="shared" si="108"/>
        <v>8</v>
      </c>
      <c r="Z2317">
        <f t="shared" si="109"/>
        <v>13</v>
      </c>
    </row>
    <row r="2318" spans="1:26" ht="43.2" x14ac:dyDescent="0.3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 s="11">
        <f t="shared" si="104"/>
        <v>41991.17283564814</v>
      </c>
      <c r="K2318">
        <v>1416485333</v>
      </c>
      <c r="L2318" s="11">
        <f t="shared" si="105"/>
        <v>41963.17283564814</v>
      </c>
      <c r="M2318" t="b">
        <v>0</v>
      </c>
      <c r="N2318">
        <v>26</v>
      </c>
      <c r="O2318" t="b">
        <v>1</v>
      </c>
      <c r="P2318" t="s">
        <v>8274</v>
      </c>
      <c r="Q2318" s="6">
        <f>E2318/D2318</f>
        <v>1.018723404255319</v>
      </c>
      <c r="R2318" s="7">
        <f>IFERROR(E2318/N2318,"N/A")</f>
        <v>230.19230769230768</v>
      </c>
      <c r="S2318" t="str">
        <f t="shared" si="106"/>
        <v>publishing</v>
      </c>
      <c r="T2318" t="str">
        <f t="shared" si="107"/>
        <v>nonfiction</v>
      </c>
      <c r="Y2318">
        <f t="shared" si="108"/>
        <v>11</v>
      </c>
      <c r="Z2318">
        <f t="shared" si="109"/>
        <v>21</v>
      </c>
    </row>
    <row r="2319" spans="1:26" ht="43.2" x14ac:dyDescent="0.3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 s="11">
        <f t="shared" si="104"/>
        <v>41226.768715277773</v>
      </c>
      <c r="K2319">
        <v>1348536417</v>
      </c>
      <c r="L2319" s="11">
        <f t="shared" si="105"/>
        <v>41176.727048611108</v>
      </c>
      <c r="M2319" t="b">
        <v>0</v>
      </c>
      <c r="N2319">
        <v>14</v>
      </c>
      <c r="O2319" t="b">
        <v>1</v>
      </c>
      <c r="P2319" t="s">
        <v>8276</v>
      </c>
      <c r="Q2319" s="6">
        <f>E2319/D2319</f>
        <v>1.01875</v>
      </c>
      <c r="R2319" s="7">
        <f>IFERROR(E2319/N2319,"N/A")</f>
        <v>58.214285714285715</v>
      </c>
      <c r="S2319" t="str">
        <f t="shared" si="106"/>
        <v>music</v>
      </c>
      <c r="T2319" t="str">
        <f t="shared" si="107"/>
        <v>rock</v>
      </c>
      <c r="Y2319">
        <f t="shared" si="108"/>
        <v>6</v>
      </c>
      <c r="Z2319">
        <f t="shared" si="109"/>
        <v>10</v>
      </c>
    </row>
    <row r="2320" spans="1:26" ht="43.2" x14ac:dyDescent="0.3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 s="11">
        <f t="shared" si="104"/>
        <v>42119.499560185184</v>
      </c>
      <c r="K2320">
        <v>1427399962</v>
      </c>
      <c r="L2320" s="11">
        <f t="shared" si="105"/>
        <v>42089.499560185184</v>
      </c>
      <c r="M2320" t="b">
        <v>0</v>
      </c>
      <c r="N2320">
        <v>69</v>
      </c>
      <c r="O2320" t="b">
        <v>1</v>
      </c>
      <c r="P2320" t="s">
        <v>8265</v>
      </c>
      <c r="Q2320" s="6">
        <f>E2320/D2320</f>
        <v>1.0189999999999999</v>
      </c>
      <c r="R2320" s="7">
        <f>IFERROR(E2320/N2320,"N/A")</f>
        <v>221.52173913043478</v>
      </c>
      <c r="S2320" t="str">
        <f t="shared" si="106"/>
        <v>film &amp; video</v>
      </c>
      <c r="T2320" t="str">
        <f t="shared" si="107"/>
        <v>television</v>
      </c>
      <c r="Y2320">
        <f t="shared" si="108"/>
        <v>13</v>
      </c>
      <c r="Z2320">
        <f t="shared" si="109"/>
        <v>23</v>
      </c>
    </row>
    <row r="2321" spans="1:26" ht="43.2" x14ac:dyDescent="0.3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 s="11">
        <f t="shared" si="104"/>
        <v>42433.708333333336</v>
      </c>
      <c r="K2321">
        <v>1455230214</v>
      </c>
      <c r="L2321" s="11">
        <f t="shared" si="105"/>
        <v>42411.608958333331</v>
      </c>
      <c r="M2321" t="b">
        <v>0</v>
      </c>
      <c r="N2321">
        <v>13</v>
      </c>
      <c r="O2321" t="b">
        <v>1</v>
      </c>
      <c r="P2321" t="s">
        <v>8271</v>
      </c>
      <c r="Q2321" s="6">
        <f>E2321/D2321</f>
        <v>1.019047619047619</v>
      </c>
      <c r="R2321" s="7">
        <f>IFERROR(E2321/N2321,"N/A")</f>
        <v>164.61538461538461</v>
      </c>
      <c r="S2321" t="str">
        <f t="shared" si="106"/>
        <v>theater</v>
      </c>
      <c r="T2321" t="str">
        <f t="shared" si="107"/>
        <v>plays</v>
      </c>
      <c r="Y2321">
        <f t="shared" si="108"/>
        <v>8</v>
      </c>
      <c r="Z2321">
        <f t="shared" si="109"/>
        <v>13</v>
      </c>
    </row>
    <row r="2322" spans="1:26" ht="43.2" x14ac:dyDescent="0.3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 s="11">
        <f t="shared" si="104"/>
        <v>41413.695138888885</v>
      </c>
      <c r="K2322">
        <v>1366381877</v>
      </c>
      <c r="L2322" s="11">
        <f t="shared" si="105"/>
        <v>41383.271724537037</v>
      </c>
      <c r="M2322" t="b">
        <v>0</v>
      </c>
      <c r="N2322">
        <v>68</v>
      </c>
      <c r="O2322" t="b">
        <v>1</v>
      </c>
      <c r="P2322" t="s">
        <v>8274</v>
      </c>
      <c r="Q2322" s="6">
        <f>E2322/D2322</f>
        <v>1.0190760000000001</v>
      </c>
      <c r="R2322" s="7">
        <f>IFERROR(E2322/N2322,"N/A")</f>
        <v>37.466029411764708</v>
      </c>
      <c r="S2322" t="str">
        <f t="shared" si="106"/>
        <v>publishing</v>
      </c>
      <c r="T2322" t="str">
        <f t="shared" si="107"/>
        <v>nonfiction</v>
      </c>
      <c r="Y2322">
        <f t="shared" si="108"/>
        <v>11</v>
      </c>
      <c r="Z2322">
        <f t="shared" si="109"/>
        <v>21</v>
      </c>
    </row>
    <row r="2323" spans="1:26" ht="57.6" x14ac:dyDescent="0.3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 s="11">
        <f t="shared" si="104"/>
        <v>42666.535185185181</v>
      </c>
      <c r="K2323">
        <v>1474663840</v>
      </c>
      <c r="L2323" s="11">
        <f t="shared" si="105"/>
        <v>42636.535185185181</v>
      </c>
      <c r="M2323" t="b">
        <v>0</v>
      </c>
      <c r="N2323">
        <v>118</v>
      </c>
      <c r="O2323" t="b">
        <v>1</v>
      </c>
      <c r="P2323" t="s">
        <v>8285</v>
      </c>
      <c r="Q2323" s="6">
        <f>E2323/D2323</f>
        <v>1.0190833333333333</v>
      </c>
      <c r="R2323" s="7">
        <f>IFERROR(E2323/N2323,"N/A")</f>
        <v>103.63559322033899</v>
      </c>
      <c r="S2323" t="str">
        <f t="shared" si="106"/>
        <v>photography</v>
      </c>
      <c r="T2323" t="str">
        <f t="shared" si="107"/>
        <v>photobooks</v>
      </c>
      <c r="Y2323">
        <f t="shared" si="108"/>
        <v>12</v>
      </c>
      <c r="Z2323">
        <f t="shared" si="109"/>
        <v>22</v>
      </c>
    </row>
    <row r="2324" spans="1:26" ht="43.2" x14ac:dyDescent="0.3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 s="11">
        <f t="shared" si="104"/>
        <v>41828.996979166666</v>
      </c>
      <c r="K2324">
        <v>1401436539</v>
      </c>
      <c r="L2324" s="11">
        <f t="shared" si="105"/>
        <v>41788.996979166666</v>
      </c>
      <c r="M2324" t="b">
        <v>0</v>
      </c>
      <c r="N2324">
        <v>99</v>
      </c>
      <c r="O2324" t="b">
        <v>1</v>
      </c>
      <c r="P2324" t="s">
        <v>8274</v>
      </c>
      <c r="Q2324" s="6">
        <f>E2324/D2324</f>
        <v>1.0192000000000001</v>
      </c>
      <c r="R2324" s="7">
        <f>IFERROR(E2324/N2324,"N/A")</f>
        <v>51.474747474747474</v>
      </c>
      <c r="S2324" t="str">
        <f t="shared" si="106"/>
        <v>publishing</v>
      </c>
      <c r="T2324" t="str">
        <f t="shared" si="107"/>
        <v>nonfiction</v>
      </c>
      <c r="Y2324">
        <f t="shared" si="108"/>
        <v>11</v>
      </c>
      <c r="Z2324">
        <f t="shared" si="109"/>
        <v>21</v>
      </c>
    </row>
    <row r="2325" spans="1:26" ht="28.8" x14ac:dyDescent="0.3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 s="11">
        <f t="shared" si="104"/>
        <v>42305.834027777775</v>
      </c>
      <c r="K2325">
        <v>1443029206</v>
      </c>
      <c r="L2325" s="11">
        <f t="shared" si="105"/>
        <v>42270.393587962964</v>
      </c>
      <c r="M2325" t="b">
        <v>0</v>
      </c>
      <c r="N2325">
        <v>55</v>
      </c>
      <c r="O2325" t="b">
        <v>1</v>
      </c>
      <c r="P2325" t="s">
        <v>8271</v>
      </c>
      <c r="Q2325" s="6">
        <f>E2325/D2325</f>
        <v>1.0193333333333334</v>
      </c>
      <c r="R2325" s="7">
        <f>IFERROR(E2325/N2325,"N/A")</f>
        <v>55.6</v>
      </c>
      <c r="S2325" t="str">
        <f t="shared" si="106"/>
        <v>theater</v>
      </c>
      <c r="T2325" t="str">
        <f t="shared" si="107"/>
        <v>plays</v>
      </c>
      <c r="Y2325">
        <f t="shared" si="108"/>
        <v>8</v>
      </c>
      <c r="Z2325">
        <f t="shared" si="109"/>
        <v>13</v>
      </c>
    </row>
    <row r="2326" spans="1:26" ht="43.2" x14ac:dyDescent="0.3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 s="11">
        <f t="shared" si="104"/>
        <v>41948.398611111108</v>
      </c>
      <c r="K2326">
        <v>1412611498</v>
      </c>
      <c r="L2326" s="11">
        <f t="shared" si="105"/>
        <v>41918.336782407401</v>
      </c>
      <c r="M2326" t="b">
        <v>1</v>
      </c>
      <c r="N2326">
        <v>67</v>
      </c>
      <c r="O2326" t="b">
        <v>1</v>
      </c>
      <c r="P2326" t="s">
        <v>8298</v>
      </c>
      <c r="Q2326" s="6">
        <f>E2326/D2326</f>
        <v>1.0195000000000001</v>
      </c>
      <c r="R2326" s="7">
        <f>IFERROR(E2326/N2326,"N/A")</f>
        <v>60.865671641791046</v>
      </c>
      <c r="S2326" t="str">
        <f t="shared" si="106"/>
        <v>food</v>
      </c>
      <c r="T2326" t="str">
        <f t="shared" si="107"/>
        <v>small batch</v>
      </c>
      <c r="Y2326">
        <f t="shared" si="108"/>
        <v>5</v>
      </c>
      <c r="Z2326">
        <f t="shared" si="109"/>
        <v>16</v>
      </c>
    </row>
    <row r="2327" spans="1:26" ht="43.2" x14ac:dyDescent="0.3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 s="11">
        <f t="shared" si="104"/>
        <v>42214.374999999993</v>
      </c>
      <c r="K2327">
        <v>1435585497</v>
      </c>
      <c r="L2327" s="11">
        <f t="shared" si="105"/>
        <v>42184.239548611113</v>
      </c>
      <c r="M2327" t="b">
        <v>0</v>
      </c>
      <c r="N2327">
        <v>64</v>
      </c>
      <c r="O2327" t="b">
        <v>1</v>
      </c>
      <c r="P2327" t="s">
        <v>8271</v>
      </c>
      <c r="Q2327" s="6">
        <f>E2327/D2327</f>
        <v>1.0196000000000001</v>
      </c>
      <c r="R2327" s="7">
        <f>IFERROR(E2327/N2327,"N/A")</f>
        <v>39.828125</v>
      </c>
      <c r="S2327" t="str">
        <f t="shared" si="106"/>
        <v>theater</v>
      </c>
      <c r="T2327" t="str">
        <f t="shared" si="107"/>
        <v>plays</v>
      </c>
      <c r="Y2327">
        <f t="shared" si="108"/>
        <v>8</v>
      </c>
      <c r="Z2327">
        <f t="shared" si="109"/>
        <v>13</v>
      </c>
    </row>
    <row r="2328" spans="1:26" ht="28.8" x14ac:dyDescent="0.3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 s="11">
        <f t="shared" si="104"/>
        <v>40459.503101851849</v>
      </c>
      <c r="K2328">
        <v>1283976268</v>
      </c>
      <c r="L2328" s="11">
        <f t="shared" si="105"/>
        <v>40429.503101851849</v>
      </c>
      <c r="M2328" t="b">
        <v>0</v>
      </c>
      <c r="N2328">
        <v>19</v>
      </c>
      <c r="O2328" t="b">
        <v>1</v>
      </c>
      <c r="P2328" t="s">
        <v>8274</v>
      </c>
      <c r="Q2328" s="6">
        <f>E2328/D2328</f>
        <v>1.02</v>
      </c>
      <c r="R2328" s="7">
        <f>IFERROR(E2328/N2328,"N/A")</f>
        <v>134.21052631578948</v>
      </c>
      <c r="S2328" t="str">
        <f t="shared" si="106"/>
        <v>publishing</v>
      </c>
      <c r="T2328" t="str">
        <f t="shared" si="107"/>
        <v>nonfiction</v>
      </c>
      <c r="Y2328">
        <f t="shared" si="108"/>
        <v>11</v>
      </c>
      <c r="Z2328">
        <f t="shared" si="109"/>
        <v>21</v>
      </c>
    </row>
    <row r="2329" spans="1:26" ht="43.2" x14ac:dyDescent="0.3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 s="11">
        <f t="shared" si="104"/>
        <v>41758.875</v>
      </c>
      <c r="K2329">
        <v>1396371612</v>
      </c>
      <c r="L2329" s="11">
        <f t="shared" si="105"/>
        <v>41730.375138888885</v>
      </c>
      <c r="M2329" t="b">
        <v>1</v>
      </c>
      <c r="N2329">
        <v>100</v>
      </c>
      <c r="O2329" t="b">
        <v>1</v>
      </c>
      <c r="P2329" t="s">
        <v>8301</v>
      </c>
      <c r="Q2329" s="6">
        <f>E2329/D2329</f>
        <v>1.02</v>
      </c>
      <c r="R2329" s="7">
        <f>IFERROR(E2329/N2329,"N/A")</f>
        <v>107.1</v>
      </c>
      <c r="S2329" t="str">
        <f t="shared" si="106"/>
        <v>technology</v>
      </c>
      <c r="T2329" t="str">
        <f t="shared" si="107"/>
        <v>space exploration</v>
      </c>
      <c r="Y2329">
        <f t="shared" si="108"/>
        <v>11</v>
      </c>
      <c r="Z2329">
        <f t="shared" si="109"/>
        <v>28</v>
      </c>
    </row>
    <row r="2330" spans="1:26" ht="57.6" x14ac:dyDescent="0.3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 s="11">
        <f t="shared" si="104"/>
        <v>41907.732638888883</v>
      </c>
      <c r="K2330">
        <v>1409275671</v>
      </c>
      <c r="L2330" s="11">
        <f t="shared" si="105"/>
        <v>41879.727673611109</v>
      </c>
      <c r="M2330" t="b">
        <v>0</v>
      </c>
      <c r="N2330">
        <v>87</v>
      </c>
      <c r="O2330" t="b">
        <v>1</v>
      </c>
      <c r="P2330" t="s">
        <v>8271</v>
      </c>
      <c r="Q2330" s="6">
        <f>E2330/D2330</f>
        <v>1.02</v>
      </c>
      <c r="R2330" s="7">
        <f>IFERROR(E2330/N2330,"N/A")</f>
        <v>58.620689655172413</v>
      </c>
      <c r="S2330" t="str">
        <f t="shared" si="106"/>
        <v>theater</v>
      </c>
      <c r="T2330" t="str">
        <f t="shared" si="107"/>
        <v>plays</v>
      </c>
      <c r="Y2330">
        <f t="shared" si="108"/>
        <v>8</v>
      </c>
      <c r="Z2330">
        <f t="shared" si="109"/>
        <v>13</v>
      </c>
    </row>
    <row r="2331" spans="1:26" ht="43.2" x14ac:dyDescent="0.3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 s="11">
        <f t="shared" si="104"/>
        <v>42487.915972222218</v>
      </c>
      <c r="K2331">
        <v>1459411371</v>
      </c>
      <c r="L2331" s="11">
        <f t="shared" si="105"/>
        <v>42460.001979166664</v>
      </c>
      <c r="M2331" t="b">
        <v>0</v>
      </c>
      <c r="N2331">
        <v>34</v>
      </c>
      <c r="O2331" t="b">
        <v>1</v>
      </c>
      <c r="P2331" t="s">
        <v>8271</v>
      </c>
      <c r="Q2331" s="6">
        <f>E2331/D2331</f>
        <v>1.02</v>
      </c>
      <c r="R2331" s="7">
        <f>IFERROR(E2331/N2331,"N/A")</f>
        <v>99</v>
      </c>
      <c r="S2331" t="str">
        <f t="shared" si="106"/>
        <v>theater</v>
      </c>
      <c r="T2331" t="str">
        <f t="shared" si="107"/>
        <v>plays</v>
      </c>
      <c r="Y2331">
        <f t="shared" si="108"/>
        <v>8</v>
      </c>
      <c r="Z2331">
        <f t="shared" si="109"/>
        <v>13</v>
      </c>
    </row>
    <row r="2332" spans="1:26" ht="43.2" x14ac:dyDescent="0.3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 s="11">
        <f t="shared" si="104"/>
        <v>42251.061030092591</v>
      </c>
      <c r="K2332">
        <v>1438939673</v>
      </c>
      <c r="L2332" s="11">
        <f t="shared" si="105"/>
        <v>42223.061030092591</v>
      </c>
      <c r="M2332" t="b">
        <v>0</v>
      </c>
      <c r="N2332">
        <v>42</v>
      </c>
      <c r="O2332" t="b">
        <v>1</v>
      </c>
      <c r="P2332" t="s">
        <v>8271</v>
      </c>
      <c r="Q2332" s="6">
        <f>E2332/D2332</f>
        <v>1.02</v>
      </c>
      <c r="R2332" s="7">
        <f>IFERROR(E2332/N2332,"N/A")</f>
        <v>24.285714285714285</v>
      </c>
      <c r="S2332" t="str">
        <f t="shared" si="106"/>
        <v>theater</v>
      </c>
      <c r="T2332" t="str">
        <f t="shared" si="107"/>
        <v>plays</v>
      </c>
      <c r="Y2332">
        <f t="shared" si="108"/>
        <v>8</v>
      </c>
      <c r="Z2332">
        <f t="shared" si="109"/>
        <v>13</v>
      </c>
    </row>
    <row r="2333" spans="1:26" ht="43.2" x14ac:dyDescent="0.3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 s="11">
        <f t="shared" si="104"/>
        <v>42216.522546296292</v>
      </c>
      <c r="K2333">
        <v>1435782748</v>
      </c>
      <c r="L2333" s="11">
        <f t="shared" si="105"/>
        <v>42186.522546296292</v>
      </c>
      <c r="M2333" t="b">
        <v>0</v>
      </c>
      <c r="N2333">
        <v>20</v>
      </c>
      <c r="O2333" t="b">
        <v>1</v>
      </c>
      <c r="P2333" t="s">
        <v>8271</v>
      </c>
      <c r="Q2333" s="6">
        <f>E2333/D2333</f>
        <v>1.0202500000000001</v>
      </c>
      <c r="R2333" s="7">
        <f>IFERROR(E2333/N2333,"N/A")</f>
        <v>204.05</v>
      </c>
      <c r="S2333" t="str">
        <f t="shared" si="106"/>
        <v>theater</v>
      </c>
      <c r="T2333" t="str">
        <f t="shared" si="107"/>
        <v>plays</v>
      </c>
      <c r="Y2333">
        <f t="shared" si="108"/>
        <v>8</v>
      </c>
      <c r="Z2333">
        <f t="shared" si="109"/>
        <v>13</v>
      </c>
    </row>
    <row r="2334" spans="1:26" ht="43.2" x14ac:dyDescent="0.3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 s="11">
        <f t="shared" si="104"/>
        <v>41956.791666666664</v>
      </c>
      <c r="K2334">
        <v>1413308545</v>
      </c>
      <c r="L2334" s="11">
        <f t="shared" si="105"/>
        <v>41926.404456018514</v>
      </c>
      <c r="M2334" t="b">
        <v>1</v>
      </c>
      <c r="N2334">
        <v>524</v>
      </c>
      <c r="O2334" t="b">
        <v>1</v>
      </c>
      <c r="P2334" t="s">
        <v>8269</v>
      </c>
      <c r="Q2334" s="6">
        <f>E2334/D2334</f>
        <v>1.0202863333333334</v>
      </c>
      <c r="R2334" s="7">
        <f>IFERROR(E2334/N2334,"N/A")</f>
        <v>58.413339694656486</v>
      </c>
      <c r="S2334" t="str">
        <f t="shared" si="106"/>
        <v>film &amp; video</v>
      </c>
      <c r="T2334" t="str">
        <f t="shared" si="107"/>
        <v>documentary</v>
      </c>
      <c r="Y2334">
        <f t="shared" si="108"/>
        <v>13</v>
      </c>
      <c r="Z2334">
        <f t="shared" si="109"/>
        <v>24</v>
      </c>
    </row>
    <row r="2335" spans="1:26" ht="57.6" x14ac:dyDescent="0.3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 s="11">
        <f t="shared" si="104"/>
        <v>42744.874999999993</v>
      </c>
      <c r="K2335">
        <v>1479932713</v>
      </c>
      <c r="L2335" s="11">
        <f t="shared" si="105"/>
        <v>42697.517511574071</v>
      </c>
      <c r="M2335" t="b">
        <v>1</v>
      </c>
      <c r="N2335">
        <v>216</v>
      </c>
      <c r="O2335" t="b">
        <v>1</v>
      </c>
      <c r="P2335" t="s">
        <v>8271</v>
      </c>
      <c r="Q2335" s="6">
        <f>E2335/D2335</f>
        <v>1.0203333333333333</v>
      </c>
      <c r="R2335" s="7">
        <f>IFERROR(E2335/N2335,"N/A")</f>
        <v>141.71296296296296</v>
      </c>
      <c r="S2335" t="str">
        <f t="shared" si="106"/>
        <v>theater</v>
      </c>
      <c r="T2335" t="str">
        <f t="shared" si="107"/>
        <v>plays</v>
      </c>
      <c r="Y2335">
        <f t="shared" si="108"/>
        <v>8</v>
      </c>
      <c r="Z2335">
        <f t="shared" si="109"/>
        <v>13</v>
      </c>
    </row>
    <row r="2336" spans="1:26" ht="43.2" x14ac:dyDescent="0.3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 s="11">
        <f t="shared" si="104"/>
        <v>42082.277083333327</v>
      </c>
      <c r="K2336">
        <v>1424414350</v>
      </c>
      <c r="L2336" s="11">
        <f t="shared" si="105"/>
        <v>42054.943865740737</v>
      </c>
      <c r="M2336" t="b">
        <v>0</v>
      </c>
      <c r="N2336">
        <v>13</v>
      </c>
      <c r="O2336" t="b">
        <v>1</v>
      </c>
      <c r="P2336" t="s">
        <v>8271</v>
      </c>
      <c r="Q2336" s="6">
        <f>E2336/D2336</f>
        <v>1.0203333333333333</v>
      </c>
      <c r="R2336" s="7">
        <f>IFERROR(E2336/N2336,"N/A")</f>
        <v>235.46153846153845</v>
      </c>
      <c r="S2336" t="str">
        <f t="shared" si="106"/>
        <v>theater</v>
      </c>
      <c r="T2336" t="str">
        <f t="shared" si="107"/>
        <v>plays</v>
      </c>
      <c r="Y2336">
        <f t="shared" si="108"/>
        <v>8</v>
      </c>
      <c r="Z2336">
        <f t="shared" si="109"/>
        <v>13</v>
      </c>
    </row>
    <row r="2337" spans="1:26" ht="28.8" x14ac:dyDescent="0.3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 s="11">
        <f t="shared" si="104"/>
        <v>41973.461365740739</v>
      </c>
      <c r="K2337">
        <v>1414778662</v>
      </c>
      <c r="L2337" s="11">
        <f t="shared" si="105"/>
        <v>41943.419699074075</v>
      </c>
      <c r="M2337" t="b">
        <v>0</v>
      </c>
      <c r="N2337">
        <v>63</v>
      </c>
      <c r="O2337" t="b">
        <v>1</v>
      </c>
      <c r="P2337" t="s">
        <v>8271</v>
      </c>
      <c r="Q2337" s="6">
        <f>E2337/D2337</f>
        <v>1.0204444444444445</v>
      </c>
      <c r="R2337" s="7">
        <f>IFERROR(E2337/N2337,"N/A")</f>
        <v>72.888888888888886</v>
      </c>
      <c r="S2337" t="str">
        <f t="shared" si="106"/>
        <v>theater</v>
      </c>
      <c r="T2337" t="str">
        <f t="shared" si="107"/>
        <v>plays</v>
      </c>
      <c r="Y2337">
        <f t="shared" si="108"/>
        <v>8</v>
      </c>
      <c r="Z2337">
        <f t="shared" si="109"/>
        <v>13</v>
      </c>
    </row>
    <row r="2338" spans="1:26" ht="43.2" x14ac:dyDescent="0.3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 s="11">
        <f t="shared" si="104"/>
        <v>41948.915972222218</v>
      </c>
      <c r="K2338">
        <v>1413432331</v>
      </c>
      <c r="L2338" s="11">
        <f t="shared" si="105"/>
        <v>41927.837164351848</v>
      </c>
      <c r="M2338" t="b">
        <v>0</v>
      </c>
      <c r="N2338">
        <v>23</v>
      </c>
      <c r="O2338" t="b">
        <v>1</v>
      </c>
      <c r="P2338" t="s">
        <v>8271</v>
      </c>
      <c r="Q2338" s="6">
        <f>E2338/D2338</f>
        <v>1.0205</v>
      </c>
      <c r="R2338" s="7">
        <f>IFERROR(E2338/N2338,"N/A")</f>
        <v>88.739130434782609</v>
      </c>
      <c r="S2338" t="str">
        <f t="shared" si="106"/>
        <v>theater</v>
      </c>
      <c r="T2338" t="str">
        <f t="shared" si="107"/>
        <v>plays</v>
      </c>
      <c r="Y2338">
        <f t="shared" si="108"/>
        <v>8</v>
      </c>
      <c r="Z2338">
        <f t="shared" si="109"/>
        <v>13</v>
      </c>
    </row>
    <row r="2339" spans="1:26" ht="28.8" x14ac:dyDescent="0.3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 s="11">
        <f t="shared" si="104"/>
        <v>42411.353506944441</v>
      </c>
      <c r="K2339">
        <v>1452616143</v>
      </c>
      <c r="L2339" s="11">
        <f t="shared" si="105"/>
        <v>42381.353506944441</v>
      </c>
      <c r="M2339" t="b">
        <v>1</v>
      </c>
      <c r="N2339">
        <v>59</v>
      </c>
      <c r="O2339" t="b">
        <v>1</v>
      </c>
      <c r="P2339" t="s">
        <v>8303</v>
      </c>
      <c r="Q2339" s="6">
        <f>E2339/D2339</f>
        <v>1.0206</v>
      </c>
      <c r="R2339" s="7">
        <f>IFERROR(E2339/N2339,"N/A")</f>
        <v>86.491525423728817</v>
      </c>
      <c r="S2339" t="str">
        <f t="shared" si="106"/>
        <v>theater</v>
      </c>
      <c r="T2339" t="str">
        <f t="shared" si="107"/>
        <v>spaces</v>
      </c>
      <c r="Y2339">
        <f t="shared" si="108"/>
        <v>8</v>
      </c>
      <c r="Z2339">
        <f t="shared" si="109"/>
        <v>14</v>
      </c>
    </row>
    <row r="2340" spans="1:26" ht="43.2" x14ac:dyDescent="0.3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 s="11">
        <f t="shared" si="104"/>
        <v>41784.230995370366</v>
      </c>
      <c r="K2340">
        <v>1398432758</v>
      </c>
      <c r="L2340" s="11">
        <f t="shared" si="105"/>
        <v>41754.230995370366</v>
      </c>
      <c r="M2340" t="b">
        <v>0</v>
      </c>
      <c r="N2340">
        <v>32</v>
      </c>
      <c r="O2340" t="b">
        <v>1</v>
      </c>
      <c r="P2340" t="s">
        <v>8305</v>
      </c>
      <c r="Q2340" s="6">
        <f>E2340/D2340</f>
        <v>1.02069375</v>
      </c>
      <c r="R2340" s="7">
        <f>IFERROR(E2340/N2340,"N/A")</f>
        <v>255.17343750000001</v>
      </c>
      <c r="S2340" t="str">
        <f t="shared" si="106"/>
        <v>theater</v>
      </c>
      <c r="T2340" t="str">
        <f t="shared" si="107"/>
        <v>musical</v>
      </c>
      <c r="Y2340">
        <f t="shared" si="108"/>
        <v>8</v>
      </c>
      <c r="Z2340">
        <f t="shared" si="109"/>
        <v>15</v>
      </c>
    </row>
    <row r="2341" spans="1:26" ht="43.2" x14ac:dyDescent="0.3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 s="11">
        <f t="shared" si="104"/>
        <v>41955.615023148144</v>
      </c>
      <c r="K2341">
        <v>1413236738</v>
      </c>
      <c r="L2341" s="11">
        <f t="shared" si="105"/>
        <v>41925.57335648148</v>
      </c>
      <c r="M2341" t="b">
        <v>0</v>
      </c>
      <c r="N2341">
        <v>29</v>
      </c>
      <c r="O2341" t="b">
        <v>1</v>
      </c>
      <c r="P2341" t="s">
        <v>8279</v>
      </c>
      <c r="Q2341" s="6">
        <f>E2341/D2341</f>
        <v>1.0208333333333333</v>
      </c>
      <c r="R2341" s="7">
        <f>IFERROR(E2341/N2341,"N/A")</f>
        <v>42.241379310344826</v>
      </c>
      <c r="S2341" t="str">
        <f t="shared" si="106"/>
        <v>music</v>
      </c>
      <c r="T2341" t="str">
        <f t="shared" si="107"/>
        <v>indie rock</v>
      </c>
      <c r="Y2341">
        <f t="shared" si="108"/>
        <v>6</v>
      </c>
      <c r="Z2341">
        <f t="shared" si="109"/>
        <v>16</v>
      </c>
    </row>
    <row r="2342" spans="1:26" ht="43.2" x14ac:dyDescent="0.3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 s="11">
        <f t="shared" si="104"/>
        <v>42155.763888888883</v>
      </c>
      <c r="K2342">
        <v>1429312694</v>
      </c>
      <c r="L2342" s="11">
        <f t="shared" si="105"/>
        <v>42111.637662037036</v>
      </c>
      <c r="M2342" t="b">
        <v>1</v>
      </c>
      <c r="N2342">
        <v>285</v>
      </c>
      <c r="O2342" t="b">
        <v>1</v>
      </c>
      <c r="P2342" t="s">
        <v>8269</v>
      </c>
      <c r="Q2342" s="6">
        <f>E2342/D2342</f>
        <v>1.0208358208955224</v>
      </c>
      <c r="R2342" s="7">
        <f>IFERROR(E2342/N2342,"N/A")</f>
        <v>119.99298245614035</v>
      </c>
      <c r="S2342" t="str">
        <f t="shared" si="106"/>
        <v>film &amp; video</v>
      </c>
      <c r="T2342" t="str">
        <f t="shared" si="107"/>
        <v>documentary</v>
      </c>
      <c r="Y2342">
        <f t="shared" si="108"/>
        <v>13</v>
      </c>
      <c r="Z2342">
        <f t="shared" si="109"/>
        <v>24</v>
      </c>
    </row>
    <row r="2343" spans="1:26" ht="43.2" x14ac:dyDescent="0.3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 s="11">
        <f t="shared" si="104"/>
        <v>42316.36922453704</v>
      </c>
      <c r="K2343">
        <v>1444405901</v>
      </c>
      <c r="L2343" s="11">
        <f t="shared" si="105"/>
        <v>42286.327557870369</v>
      </c>
      <c r="M2343" t="b">
        <v>0</v>
      </c>
      <c r="N2343">
        <v>64</v>
      </c>
      <c r="O2343" t="b">
        <v>1</v>
      </c>
      <c r="P2343" t="s">
        <v>8265</v>
      </c>
      <c r="Q2343" s="6">
        <f>E2343/D2343</f>
        <v>1.0209523809523811</v>
      </c>
      <c r="R2343" s="7">
        <f>IFERROR(E2343/N2343,"N/A")</f>
        <v>83.75</v>
      </c>
      <c r="S2343" t="str">
        <f t="shared" si="106"/>
        <v>film &amp; video</v>
      </c>
      <c r="T2343" t="str">
        <f t="shared" si="107"/>
        <v>television</v>
      </c>
      <c r="Y2343">
        <f t="shared" si="108"/>
        <v>13</v>
      </c>
      <c r="Z2343">
        <f t="shared" si="109"/>
        <v>23</v>
      </c>
    </row>
    <row r="2344" spans="1:26" ht="43.2" x14ac:dyDescent="0.3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 s="11">
        <f t="shared" si="104"/>
        <v>42348.368761574071</v>
      </c>
      <c r="K2344">
        <v>1447174261</v>
      </c>
      <c r="L2344" s="11">
        <f t="shared" si="105"/>
        <v>42318.368761574071</v>
      </c>
      <c r="M2344" t="b">
        <v>0</v>
      </c>
      <c r="N2344">
        <v>34</v>
      </c>
      <c r="O2344" t="b">
        <v>1</v>
      </c>
      <c r="P2344" t="s">
        <v>8271</v>
      </c>
      <c r="Q2344" s="6">
        <f>E2344/D2344</f>
        <v>1.0209999999999999</v>
      </c>
      <c r="R2344" s="7">
        <f>IFERROR(E2344/N2344,"N/A")</f>
        <v>150.14705882352942</v>
      </c>
      <c r="S2344" t="str">
        <f t="shared" si="106"/>
        <v>theater</v>
      </c>
      <c r="T2344" t="str">
        <f t="shared" si="107"/>
        <v>plays</v>
      </c>
      <c r="Y2344">
        <f t="shared" si="108"/>
        <v>8</v>
      </c>
      <c r="Z2344">
        <f t="shared" si="109"/>
        <v>13</v>
      </c>
    </row>
    <row r="2345" spans="1:26" ht="43.2" x14ac:dyDescent="0.3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 s="11">
        <f t="shared" si="104"/>
        <v>42141.874999999993</v>
      </c>
      <c r="K2345">
        <v>1429991062</v>
      </c>
      <c r="L2345" s="11">
        <f t="shared" si="105"/>
        <v>42119.48914351852</v>
      </c>
      <c r="M2345" t="b">
        <v>0</v>
      </c>
      <c r="N2345">
        <v>21</v>
      </c>
      <c r="O2345" t="b">
        <v>1</v>
      </c>
      <c r="P2345" t="s">
        <v>8280</v>
      </c>
      <c r="Q2345" s="6">
        <f>E2345/D2345</f>
        <v>1.0209999999999999</v>
      </c>
      <c r="R2345" s="7">
        <f>IFERROR(E2345/N2345,"N/A")</f>
        <v>48.61904761904762</v>
      </c>
      <c r="S2345" t="str">
        <f t="shared" si="106"/>
        <v>music</v>
      </c>
      <c r="T2345" t="str">
        <f t="shared" si="107"/>
        <v>electronic music</v>
      </c>
      <c r="Y2345">
        <f t="shared" si="108"/>
        <v>6</v>
      </c>
      <c r="Z2345">
        <f t="shared" si="109"/>
        <v>22</v>
      </c>
    </row>
    <row r="2346" spans="1:26" ht="43.2" x14ac:dyDescent="0.3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 s="11">
        <f t="shared" si="104"/>
        <v>42003.666666666664</v>
      </c>
      <c r="K2346">
        <v>1417132986</v>
      </c>
      <c r="L2346" s="11">
        <f t="shared" si="105"/>
        <v>41970.668819444443</v>
      </c>
      <c r="M2346" t="b">
        <v>1</v>
      </c>
      <c r="N2346">
        <v>184</v>
      </c>
      <c r="O2346" t="b">
        <v>1</v>
      </c>
      <c r="P2346" t="s">
        <v>8271</v>
      </c>
      <c r="Q2346" s="6">
        <f>E2346/D2346</f>
        <v>1.0209999999999999</v>
      </c>
      <c r="R2346" s="7">
        <f>IFERROR(E2346/N2346,"N/A")</f>
        <v>66.586956521739125</v>
      </c>
      <c r="S2346" t="str">
        <f t="shared" si="106"/>
        <v>theater</v>
      </c>
      <c r="T2346" t="str">
        <f t="shared" si="107"/>
        <v>plays</v>
      </c>
      <c r="Y2346">
        <f t="shared" si="108"/>
        <v>8</v>
      </c>
      <c r="Z2346">
        <f t="shared" si="109"/>
        <v>13</v>
      </c>
    </row>
    <row r="2347" spans="1:26" ht="43.2" x14ac:dyDescent="0.3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 s="11">
        <f t="shared" si="104"/>
        <v>42202.424305555549</v>
      </c>
      <c r="K2347">
        <v>1434564660</v>
      </c>
      <c r="L2347" s="11">
        <f t="shared" si="105"/>
        <v>42172.424305555549</v>
      </c>
      <c r="M2347" t="b">
        <v>1</v>
      </c>
      <c r="N2347">
        <v>288</v>
      </c>
      <c r="O2347" t="b">
        <v>1</v>
      </c>
      <c r="P2347" t="s">
        <v>8271</v>
      </c>
      <c r="Q2347" s="6">
        <f>E2347/D2347</f>
        <v>1.0209999999999999</v>
      </c>
      <c r="R2347" s="7">
        <f>IFERROR(E2347/N2347,"N/A")</f>
        <v>53.177083333333336</v>
      </c>
      <c r="S2347" t="str">
        <f t="shared" si="106"/>
        <v>theater</v>
      </c>
      <c r="T2347" t="str">
        <f t="shared" si="107"/>
        <v>plays</v>
      </c>
      <c r="Y2347">
        <f t="shared" si="108"/>
        <v>8</v>
      </c>
      <c r="Z2347">
        <f t="shared" si="109"/>
        <v>13</v>
      </c>
    </row>
    <row r="2348" spans="1:26" ht="28.8" x14ac:dyDescent="0.3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 s="11">
        <f t="shared" si="104"/>
        <v>42188.432384259257</v>
      </c>
      <c r="K2348">
        <v>1432837358</v>
      </c>
      <c r="L2348" s="11">
        <f t="shared" si="105"/>
        <v>42152.432384259257</v>
      </c>
      <c r="M2348" t="b">
        <v>0</v>
      </c>
      <c r="N2348">
        <v>17</v>
      </c>
      <c r="O2348" t="b">
        <v>1</v>
      </c>
      <c r="P2348" t="s">
        <v>8271</v>
      </c>
      <c r="Q2348" s="6">
        <f>E2348/D2348</f>
        <v>1.0209999999999999</v>
      </c>
      <c r="R2348" s="7">
        <f>IFERROR(E2348/N2348,"N/A")</f>
        <v>120.11764705882354</v>
      </c>
      <c r="S2348" t="str">
        <f t="shared" si="106"/>
        <v>theater</v>
      </c>
      <c r="T2348" t="str">
        <f t="shared" si="107"/>
        <v>plays</v>
      </c>
      <c r="Y2348">
        <f t="shared" si="108"/>
        <v>8</v>
      </c>
      <c r="Z2348">
        <f t="shared" si="109"/>
        <v>13</v>
      </c>
    </row>
    <row r="2349" spans="1:26" ht="43.2" x14ac:dyDescent="0.3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 s="11">
        <f t="shared" si="104"/>
        <v>41417.687928240739</v>
      </c>
      <c r="K2349">
        <v>1366763437</v>
      </c>
      <c r="L2349" s="11">
        <f t="shared" si="105"/>
        <v>41387.687928240739</v>
      </c>
      <c r="M2349" t="b">
        <v>0</v>
      </c>
      <c r="N2349">
        <v>174</v>
      </c>
      <c r="O2349" t="b">
        <v>1</v>
      </c>
      <c r="P2349" t="s">
        <v>8276</v>
      </c>
      <c r="Q2349" s="6">
        <f>E2349/D2349</f>
        <v>1.0212366666666666</v>
      </c>
      <c r="R2349" s="7">
        <f>IFERROR(E2349/N2349,"N/A")</f>
        <v>88.037643678160919</v>
      </c>
      <c r="S2349" t="str">
        <f t="shared" si="106"/>
        <v>music</v>
      </c>
      <c r="T2349" t="str">
        <f t="shared" si="107"/>
        <v>rock</v>
      </c>
      <c r="Y2349">
        <f t="shared" si="108"/>
        <v>6</v>
      </c>
      <c r="Z2349">
        <f t="shared" si="109"/>
        <v>10</v>
      </c>
    </row>
    <row r="2350" spans="1:26" ht="43.2" x14ac:dyDescent="0.3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 s="11">
        <f t="shared" si="104"/>
        <v>41564.832638888889</v>
      </c>
      <c r="K2350">
        <v>1380477691</v>
      </c>
      <c r="L2350" s="11">
        <f t="shared" si="105"/>
        <v>41546.417719907404</v>
      </c>
      <c r="M2350" t="b">
        <v>0</v>
      </c>
      <c r="N2350">
        <v>71</v>
      </c>
      <c r="O2350" t="b">
        <v>1</v>
      </c>
      <c r="P2350" t="s">
        <v>8300</v>
      </c>
      <c r="Q2350" s="6">
        <f>E2350/D2350</f>
        <v>1.02125</v>
      </c>
      <c r="R2350" s="7">
        <f>IFERROR(E2350/N2350,"N/A")</f>
        <v>57.535211267605632</v>
      </c>
      <c r="S2350" t="str">
        <f t="shared" si="106"/>
        <v>music</v>
      </c>
      <c r="T2350" t="str">
        <f t="shared" si="107"/>
        <v>classical music</v>
      </c>
      <c r="Y2350">
        <f t="shared" si="108"/>
        <v>6</v>
      </c>
      <c r="Z2350">
        <f t="shared" si="109"/>
        <v>21</v>
      </c>
    </row>
    <row r="2351" spans="1:26" ht="43.2" x14ac:dyDescent="0.3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 s="11">
        <f t="shared" si="104"/>
        <v>42374.663194444445</v>
      </c>
      <c r="K2351">
        <v>1448823673</v>
      </c>
      <c r="L2351" s="11">
        <f t="shared" si="105"/>
        <v>42337.459178240737</v>
      </c>
      <c r="M2351" t="b">
        <v>1</v>
      </c>
      <c r="N2351">
        <v>115</v>
      </c>
      <c r="O2351" t="b">
        <v>1</v>
      </c>
      <c r="P2351" t="s">
        <v>8271</v>
      </c>
      <c r="Q2351" s="6">
        <f>E2351/D2351</f>
        <v>1.0213333333333334</v>
      </c>
      <c r="R2351" s="7">
        <f>IFERROR(E2351/N2351,"N/A")</f>
        <v>106.57391304347826</v>
      </c>
      <c r="S2351" t="str">
        <f t="shared" si="106"/>
        <v>theater</v>
      </c>
      <c r="T2351" t="str">
        <f t="shared" si="107"/>
        <v>plays</v>
      </c>
      <c r="Y2351">
        <f t="shared" si="108"/>
        <v>8</v>
      </c>
      <c r="Z2351">
        <f t="shared" si="109"/>
        <v>13</v>
      </c>
    </row>
    <row r="2352" spans="1:26" ht="57.6" x14ac:dyDescent="0.3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 s="11">
        <f t="shared" si="104"/>
        <v>41929.166666666664</v>
      </c>
      <c r="K2352">
        <v>1411417602</v>
      </c>
      <c r="L2352" s="11">
        <f t="shared" si="105"/>
        <v>41904.518541666665</v>
      </c>
      <c r="M2352" t="b">
        <v>0</v>
      </c>
      <c r="N2352">
        <v>21</v>
      </c>
      <c r="O2352" t="b">
        <v>1</v>
      </c>
      <c r="P2352" t="s">
        <v>8269</v>
      </c>
      <c r="Q2352" s="6">
        <f>E2352/D2352</f>
        <v>1.0214714285714286</v>
      </c>
      <c r="R2352" s="7">
        <f>IFERROR(E2352/N2352,"N/A")</f>
        <v>68.09809523809524</v>
      </c>
      <c r="S2352" t="str">
        <f t="shared" si="106"/>
        <v>film &amp; video</v>
      </c>
      <c r="T2352" t="str">
        <f t="shared" si="107"/>
        <v>documentary</v>
      </c>
      <c r="Y2352">
        <f t="shared" si="108"/>
        <v>13</v>
      </c>
      <c r="Z2352">
        <f t="shared" si="109"/>
        <v>24</v>
      </c>
    </row>
    <row r="2353" spans="1:26" ht="28.8" x14ac:dyDescent="0.3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 s="11">
        <f t="shared" si="104"/>
        <v>42790.241666666661</v>
      </c>
      <c r="K2353">
        <v>1486129680</v>
      </c>
      <c r="L2353" s="11">
        <f t="shared" si="105"/>
        <v>42769.241666666661</v>
      </c>
      <c r="M2353" t="b">
        <v>0</v>
      </c>
      <c r="N2353">
        <v>112</v>
      </c>
      <c r="O2353" t="b">
        <v>1</v>
      </c>
      <c r="P2353" t="s">
        <v>8271</v>
      </c>
      <c r="Q2353" s="6">
        <f>E2353/D2353</f>
        <v>1.0218</v>
      </c>
      <c r="R2353" s="7">
        <f>IFERROR(E2353/N2353,"N/A")</f>
        <v>136.84821428571428</v>
      </c>
      <c r="S2353" t="str">
        <f t="shared" si="106"/>
        <v>theater</v>
      </c>
      <c r="T2353" t="str">
        <f t="shared" si="107"/>
        <v>plays</v>
      </c>
      <c r="Y2353">
        <f t="shared" si="108"/>
        <v>8</v>
      </c>
      <c r="Z2353">
        <f t="shared" si="109"/>
        <v>13</v>
      </c>
    </row>
    <row r="2354" spans="1:26" ht="43.2" x14ac:dyDescent="0.3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 s="11">
        <f t="shared" si="104"/>
        <v>41898.541666666664</v>
      </c>
      <c r="K2354">
        <v>1408313438</v>
      </c>
      <c r="L2354" s="11">
        <f t="shared" si="105"/>
        <v>41868.590717592589</v>
      </c>
      <c r="M2354" t="b">
        <v>1</v>
      </c>
      <c r="N2354">
        <v>70</v>
      </c>
      <c r="O2354" t="b">
        <v>1</v>
      </c>
      <c r="P2354" t="s">
        <v>8271</v>
      </c>
      <c r="Q2354" s="6">
        <f>E2354/D2354</f>
        <v>1.0218750000000001</v>
      </c>
      <c r="R2354" s="7">
        <f>IFERROR(E2354/N2354,"N/A")</f>
        <v>46.714285714285715</v>
      </c>
      <c r="S2354" t="str">
        <f t="shared" si="106"/>
        <v>theater</v>
      </c>
      <c r="T2354" t="str">
        <f t="shared" si="107"/>
        <v>plays</v>
      </c>
      <c r="Y2354">
        <f t="shared" si="108"/>
        <v>8</v>
      </c>
      <c r="Z2354">
        <f t="shared" si="109"/>
        <v>13</v>
      </c>
    </row>
    <row r="2355" spans="1:26" ht="43.2" x14ac:dyDescent="0.3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 s="11">
        <f t="shared" si="104"/>
        <v>42070.304687499993</v>
      </c>
      <c r="K2355">
        <v>1423149525</v>
      </c>
      <c r="L2355" s="11">
        <f t="shared" si="105"/>
        <v>42040.304687499993</v>
      </c>
      <c r="M2355" t="b">
        <v>0</v>
      </c>
      <c r="N2355">
        <v>31</v>
      </c>
      <c r="O2355" t="b">
        <v>1</v>
      </c>
      <c r="P2355" t="s">
        <v>8274</v>
      </c>
      <c r="Q2355" s="6">
        <f>E2355/D2355</f>
        <v>1.022</v>
      </c>
      <c r="R2355" s="7">
        <f>IFERROR(E2355/N2355,"N/A")</f>
        <v>82.41935483870968</v>
      </c>
      <c r="S2355" t="str">
        <f t="shared" si="106"/>
        <v>publishing</v>
      </c>
      <c r="T2355" t="str">
        <f t="shared" si="107"/>
        <v>nonfiction</v>
      </c>
      <c r="Y2355">
        <f t="shared" si="108"/>
        <v>11</v>
      </c>
      <c r="Z2355">
        <f t="shared" si="109"/>
        <v>21</v>
      </c>
    </row>
    <row r="2356" spans="1:26" ht="57.6" x14ac:dyDescent="0.3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 s="11">
        <f t="shared" si="104"/>
        <v>42766.422453703701</v>
      </c>
      <c r="K2356">
        <v>1482862100</v>
      </c>
      <c r="L2356" s="11">
        <f t="shared" si="105"/>
        <v>42731.422453703701</v>
      </c>
      <c r="M2356" t="b">
        <v>0</v>
      </c>
      <c r="N2356">
        <v>108</v>
      </c>
      <c r="O2356" t="b">
        <v>1</v>
      </c>
      <c r="P2356" t="s">
        <v>8285</v>
      </c>
      <c r="Q2356" s="6">
        <f>E2356/D2356</f>
        <v>1.0223076923076924</v>
      </c>
      <c r="R2356" s="7">
        <f>IFERROR(E2356/N2356,"N/A")</f>
        <v>61.527777777777779</v>
      </c>
      <c r="S2356" t="str">
        <f t="shared" si="106"/>
        <v>photography</v>
      </c>
      <c r="T2356" t="str">
        <f t="shared" si="107"/>
        <v>photobooks</v>
      </c>
      <c r="Y2356">
        <f t="shared" si="108"/>
        <v>12</v>
      </c>
      <c r="Z2356">
        <f t="shared" si="109"/>
        <v>22</v>
      </c>
    </row>
    <row r="2357" spans="1:26" ht="57.6" x14ac:dyDescent="0.3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 s="11">
        <f t="shared" si="104"/>
        <v>42322.409386574065</v>
      </c>
      <c r="K2357">
        <v>1444927771</v>
      </c>
      <c r="L2357" s="11">
        <f t="shared" si="105"/>
        <v>42292.367719907408</v>
      </c>
      <c r="M2357" t="b">
        <v>0</v>
      </c>
      <c r="N2357">
        <v>120</v>
      </c>
      <c r="O2357" t="b">
        <v>1</v>
      </c>
      <c r="P2357" t="s">
        <v>8271</v>
      </c>
      <c r="Q2357" s="6">
        <f>E2357/D2357</f>
        <v>1.0223333333333333</v>
      </c>
      <c r="R2357" s="7">
        <f>IFERROR(E2357/N2357,"N/A")</f>
        <v>127.79166666666667</v>
      </c>
      <c r="S2357" t="str">
        <f t="shared" si="106"/>
        <v>theater</v>
      </c>
      <c r="T2357" t="str">
        <f t="shared" si="107"/>
        <v>plays</v>
      </c>
      <c r="Y2357">
        <f t="shared" si="108"/>
        <v>8</v>
      </c>
      <c r="Z2357">
        <f t="shared" si="109"/>
        <v>13</v>
      </c>
    </row>
    <row r="2358" spans="1:26" ht="43.2" x14ac:dyDescent="0.3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 s="11">
        <f t="shared" si="104"/>
        <v>41889.266458333332</v>
      </c>
      <c r="K2358">
        <v>1404915822</v>
      </c>
      <c r="L2358" s="11">
        <f t="shared" si="105"/>
        <v>41829.266458333332</v>
      </c>
      <c r="M2358" t="b">
        <v>0</v>
      </c>
      <c r="N2358">
        <v>85</v>
      </c>
      <c r="O2358" t="b">
        <v>1</v>
      </c>
      <c r="P2358" t="s">
        <v>8271</v>
      </c>
      <c r="Q2358" s="6">
        <f>E2358/D2358</f>
        <v>1.0223636363636364</v>
      </c>
      <c r="R2358" s="7">
        <f>IFERROR(E2358/N2358,"N/A")</f>
        <v>66.152941176470591</v>
      </c>
      <c r="S2358" t="str">
        <f t="shared" si="106"/>
        <v>theater</v>
      </c>
      <c r="T2358" t="str">
        <f t="shared" si="107"/>
        <v>plays</v>
      </c>
      <c r="Y2358">
        <f t="shared" si="108"/>
        <v>8</v>
      </c>
      <c r="Z2358">
        <f t="shared" si="109"/>
        <v>13</v>
      </c>
    </row>
    <row r="2359" spans="1:26" ht="43.2" x14ac:dyDescent="0.3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 s="11">
        <f t="shared" si="104"/>
        <v>42362.320416666662</v>
      </c>
      <c r="K2359">
        <v>1447515684</v>
      </c>
      <c r="L2359" s="11">
        <f t="shared" si="105"/>
        <v>42322.320416666662</v>
      </c>
      <c r="M2359" t="b">
        <v>1</v>
      </c>
      <c r="N2359">
        <v>1420</v>
      </c>
      <c r="O2359" t="b">
        <v>1</v>
      </c>
      <c r="P2359" t="s">
        <v>8303</v>
      </c>
      <c r="Q2359" s="6">
        <f>E2359/D2359</f>
        <v>1.0224133333333334</v>
      </c>
      <c r="R2359" s="7">
        <f>IFERROR(E2359/N2359,"N/A")</f>
        <v>108.00140845070422</v>
      </c>
      <c r="S2359" t="str">
        <f t="shared" si="106"/>
        <v>theater</v>
      </c>
      <c r="T2359" t="str">
        <f t="shared" si="107"/>
        <v>spaces</v>
      </c>
      <c r="Y2359">
        <f t="shared" si="108"/>
        <v>8</v>
      </c>
      <c r="Z2359">
        <f t="shared" si="109"/>
        <v>14</v>
      </c>
    </row>
    <row r="2360" spans="1:26" ht="43.2" x14ac:dyDescent="0.3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 s="11">
        <f t="shared" si="104"/>
        <v>42229.032511574071</v>
      </c>
      <c r="K2360">
        <v>1436863609</v>
      </c>
      <c r="L2360" s="11">
        <f t="shared" si="105"/>
        <v>42199.032511574071</v>
      </c>
      <c r="M2360" t="b">
        <v>1</v>
      </c>
      <c r="N2360">
        <v>450</v>
      </c>
      <c r="O2360" t="b">
        <v>1</v>
      </c>
      <c r="P2360" t="s">
        <v>8295</v>
      </c>
      <c r="Q2360" s="6">
        <f>E2360/D2360</f>
        <v>1.0224343076923077</v>
      </c>
      <c r="R2360" s="7">
        <f>IFERROR(E2360/N2360,"N/A")</f>
        <v>147.68495555555555</v>
      </c>
      <c r="S2360" t="str">
        <f t="shared" si="106"/>
        <v>technology</v>
      </c>
      <c r="T2360" t="str">
        <f t="shared" si="107"/>
        <v>hardware</v>
      </c>
      <c r="Y2360">
        <f t="shared" si="108"/>
        <v>11</v>
      </c>
      <c r="Z2360">
        <f t="shared" si="109"/>
        <v>19</v>
      </c>
    </row>
    <row r="2361" spans="1:26" ht="57.6" x14ac:dyDescent="0.3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 s="11">
        <f t="shared" si="104"/>
        <v>42452.262557870366</v>
      </c>
      <c r="K2361">
        <v>1454858285</v>
      </c>
      <c r="L2361" s="11">
        <f t="shared" si="105"/>
        <v>42407.304224537038</v>
      </c>
      <c r="M2361" t="b">
        <v>0</v>
      </c>
      <c r="N2361">
        <v>282</v>
      </c>
      <c r="O2361" t="b">
        <v>1</v>
      </c>
      <c r="P2361" t="s">
        <v>8298</v>
      </c>
      <c r="Q2361" s="6">
        <f>E2361/D2361</f>
        <v>1.0225</v>
      </c>
      <c r="R2361" s="7">
        <f>IFERROR(E2361/N2361,"N/A")</f>
        <v>108.77659574468085</v>
      </c>
      <c r="S2361" t="str">
        <f t="shared" si="106"/>
        <v>food</v>
      </c>
      <c r="T2361" t="str">
        <f t="shared" si="107"/>
        <v>small batch</v>
      </c>
      <c r="Y2361">
        <f t="shared" si="108"/>
        <v>5</v>
      </c>
      <c r="Z2361">
        <f t="shared" si="109"/>
        <v>16</v>
      </c>
    </row>
    <row r="2362" spans="1:26" ht="43.2" x14ac:dyDescent="0.3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 s="11">
        <f t="shared" si="104"/>
        <v>42073.809988425921</v>
      </c>
      <c r="K2362">
        <v>1423455983</v>
      </c>
      <c r="L2362" s="11">
        <f t="shared" si="105"/>
        <v>42043.851655092592</v>
      </c>
      <c r="M2362" t="b">
        <v>0</v>
      </c>
      <c r="N2362">
        <v>48</v>
      </c>
      <c r="O2362" t="b">
        <v>1</v>
      </c>
      <c r="P2362" t="s">
        <v>8271</v>
      </c>
      <c r="Q2362" s="6">
        <f>E2362/D2362</f>
        <v>1.0225</v>
      </c>
      <c r="R2362" s="7">
        <f>IFERROR(E2362/N2362,"N/A")</f>
        <v>85.208333333333329</v>
      </c>
      <c r="S2362" t="str">
        <f t="shared" si="106"/>
        <v>theater</v>
      </c>
      <c r="T2362" t="str">
        <f t="shared" si="107"/>
        <v>plays</v>
      </c>
      <c r="Y2362">
        <f t="shared" si="108"/>
        <v>8</v>
      </c>
      <c r="Z2362">
        <f t="shared" si="109"/>
        <v>13</v>
      </c>
    </row>
    <row r="2363" spans="1:26" ht="28.8" x14ac:dyDescent="0.3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 s="11">
        <f t="shared" si="104"/>
        <v>41436.314884259256</v>
      </c>
      <c r="K2363">
        <v>1367940806</v>
      </c>
      <c r="L2363" s="11">
        <f t="shared" si="105"/>
        <v>41401.314884259256</v>
      </c>
      <c r="M2363" t="b">
        <v>0</v>
      </c>
      <c r="N2363">
        <v>94</v>
      </c>
      <c r="O2363" t="b">
        <v>1</v>
      </c>
      <c r="P2363" t="s">
        <v>8274</v>
      </c>
      <c r="Q2363" s="6">
        <f>E2363/D2363</f>
        <v>1.0226</v>
      </c>
      <c r="R2363" s="7">
        <f>IFERROR(E2363/N2363,"N/A")</f>
        <v>141.42340425531913</v>
      </c>
      <c r="S2363" t="str">
        <f t="shared" si="106"/>
        <v>publishing</v>
      </c>
      <c r="T2363" t="str">
        <f t="shared" si="107"/>
        <v>nonfiction</v>
      </c>
      <c r="Y2363">
        <f t="shared" si="108"/>
        <v>11</v>
      </c>
      <c r="Z2363">
        <f t="shared" si="109"/>
        <v>21</v>
      </c>
    </row>
    <row r="2364" spans="1:26" ht="43.2" x14ac:dyDescent="0.3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 s="11">
        <f t="shared" si="104"/>
        <v>41801.238923611112</v>
      </c>
      <c r="K2364">
        <v>1399902243</v>
      </c>
      <c r="L2364" s="11">
        <f t="shared" si="105"/>
        <v>41771.238923611112</v>
      </c>
      <c r="M2364" t="b">
        <v>1</v>
      </c>
      <c r="N2364">
        <v>221</v>
      </c>
      <c r="O2364" t="b">
        <v>1</v>
      </c>
      <c r="P2364" t="s">
        <v>8298</v>
      </c>
      <c r="Q2364" s="6">
        <f>E2364/D2364</f>
        <v>1.0227200000000001</v>
      </c>
      <c r="R2364" s="7">
        <f>IFERROR(E2364/N2364,"N/A")</f>
        <v>115.69230769230769</v>
      </c>
      <c r="S2364" t="str">
        <f t="shared" si="106"/>
        <v>food</v>
      </c>
      <c r="T2364" t="str">
        <f t="shared" si="107"/>
        <v>small batch</v>
      </c>
      <c r="Y2364">
        <f t="shared" si="108"/>
        <v>5</v>
      </c>
      <c r="Z2364">
        <f t="shared" si="109"/>
        <v>16</v>
      </c>
    </row>
    <row r="2365" spans="1:26" ht="43.2" x14ac:dyDescent="0.3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 s="11">
        <f t="shared" si="104"/>
        <v>42094.832638888889</v>
      </c>
      <c r="K2365">
        <v>1426002684</v>
      </c>
      <c r="L2365" s="11">
        <f t="shared" si="105"/>
        <v>42073.327361111107</v>
      </c>
      <c r="M2365" t="b">
        <v>0</v>
      </c>
      <c r="N2365">
        <v>19</v>
      </c>
      <c r="O2365" t="b">
        <v>1</v>
      </c>
      <c r="P2365" t="s">
        <v>8271</v>
      </c>
      <c r="Q2365" s="6">
        <f>E2365/D2365</f>
        <v>1.0227272727272727</v>
      </c>
      <c r="R2365" s="7">
        <f>IFERROR(E2365/N2365,"N/A")</f>
        <v>59.210526315789473</v>
      </c>
      <c r="S2365" t="str">
        <f t="shared" si="106"/>
        <v>theater</v>
      </c>
      <c r="T2365" t="str">
        <f t="shared" si="107"/>
        <v>plays</v>
      </c>
      <c r="Y2365">
        <f t="shared" si="108"/>
        <v>8</v>
      </c>
      <c r="Z2365">
        <f t="shared" si="109"/>
        <v>13</v>
      </c>
    </row>
    <row r="2366" spans="1:26" ht="43.2" x14ac:dyDescent="0.3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 s="11">
        <f t="shared" si="104"/>
        <v>42600.832638888889</v>
      </c>
      <c r="K2366">
        <v>1466512683</v>
      </c>
      <c r="L2366" s="11">
        <f t="shared" si="105"/>
        <v>42542.193090277775</v>
      </c>
      <c r="M2366" t="b">
        <v>0</v>
      </c>
      <c r="N2366">
        <v>323</v>
      </c>
      <c r="O2366" t="b">
        <v>0</v>
      </c>
      <c r="P2366" t="s">
        <v>8273</v>
      </c>
      <c r="Q2366" s="6">
        <f>E2366/D2366</f>
        <v>1.02298</v>
      </c>
      <c r="R2366" s="7">
        <f>IFERROR(E2366/N2366,"N/A")</f>
        <v>158.35603715170279</v>
      </c>
      <c r="S2366" t="str">
        <f t="shared" si="106"/>
        <v>technology</v>
      </c>
      <c r="T2366" t="str">
        <f t="shared" si="107"/>
        <v>wearables</v>
      </c>
      <c r="Y2366">
        <f t="shared" si="108"/>
        <v>11</v>
      </c>
      <c r="Z2366">
        <f t="shared" si="109"/>
        <v>20</v>
      </c>
    </row>
    <row r="2367" spans="1:26" ht="43.2" x14ac:dyDescent="0.3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 s="11">
        <f t="shared" si="104"/>
        <v>42453.227500000001</v>
      </c>
      <c r="K2367">
        <v>1456237656</v>
      </c>
      <c r="L2367" s="11">
        <f t="shared" si="105"/>
        <v>42423.269166666665</v>
      </c>
      <c r="M2367" t="b">
        <v>0</v>
      </c>
      <c r="N2367">
        <v>124</v>
      </c>
      <c r="O2367" t="b">
        <v>1</v>
      </c>
      <c r="P2367" t="s">
        <v>8298</v>
      </c>
      <c r="Q2367" s="6">
        <f>E2367/D2367</f>
        <v>1.0230434782608695</v>
      </c>
      <c r="R2367" s="7">
        <f>IFERROR(E2367/N2367,"N/A")</f>
        <v>189.75806451612902</v>
      </c>
      <c r="S2367" t="str">
        <f t="shared" si="106"/>
        <v>food</v>
      </c>
      <c r="T2367" t="str">
        <f t="shared" si="107"/>
        <v>small batch</v>
      </c>
      <c r="Y2367">
        <f t="shared" si="108"/>
        <v>5</v>
      </c>
      <c r="Z2367">
        <f t="shared" si="109"/>
        <v>16</v>
      </c>
    </row>
    <row r="2368" spans="1:26" ht="43.2" x14ac:dyDescent="0.3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 s="11">
        <f t="shared" si="104"/>
        <v>41256.623877314814</v>
      </c>
      <c r="K2368">
        <v>1352847503</v>
      </c>
      <c r="L2368" s="11">
        <f t="shared" si="105"/>
        <v>41226.623877314814</v>
      </c>
      <c r="M2368" t="b">
        <v>0</v>
      </c>
      <c r="N2368">
        <v>62</v>
      </c>
      <c r="O2368" t="b">
        <v>1</v>
      </c>
      <c r="P2368" t="s">
        <v>8274</v>
      </c>
      <c r="Q2368" s="6">
        <f>E2368/D2368</f>
        <v>1.0232000000000001</v>
      </c>
      <c r="R2368" s="7">
        <f>IFERROR(E2368/N2368,"N/A")</f>
        <v>82.516129032258064</v>
      </c>
      <c r="S2368" t="str">
        <f t="shared" si="106"/>
        <v>publishing</v>
      </c>
      <c r="T2368" t="str">
        <f t="shared" si="107"/>
        <v>nonfiction</v>
      </c>
      <c r="Y2368">
        <f t="shared" si="108"/>
        <v>11</v>
      </c>
      <c r="Z2368">
        <f t="shared" si="109"/>
        <v>21</v>
      </c>
    </row>
    <row r="2369" spans="1:26" ht="57.6" x14ac:dyDescent="0.3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 s="11">
        <f t="shared" si="104"/>
        <v>42604.796724537031</v>
      </c>
      <c r="K2369">
        <v>1469329637</v>
      </c>
      <c r="L2369" s="11">
        <f t="shared" si="105"/>
        <v>42574.796724537031</v>
      </c>
      <c r="M2369" t="b">
        <v>0</v>
      </c>
      <c r="N2369">
        <v>93</v>
      </c>
      <c r="O2369" t="b">
        <v>1</v>
      </c>
      <c r="P2369" t="s">
        <v>8271</v>
      </c>
      <c r="Q2369" s="6">
        <f>E2369/D2369</f>
        <v>1.023236</v>
      </c>
      <c r="R2369" s="7">
        <f>IFERROR(E2369/N2369,"N/A")</f>
        <v>55.012688172043013</v>
      </c>
      <c r="S2369" t="str">
        <f t="shared" si="106"/>
        <v>theater</v>
      </c>
      <c r="T2369" t="str">
        <f t="shared" si="107"/>
        <v>plays</v>
      </c>
      <c r="Y2369">
        <f t="shared" si="108"/>
        <v>8</v>
      </c>
      <c r="Z2369">
        <f t="shared" si="109"/>
        <v>13</v>
      </c>
    </row>
    <row r="2370" spans="1:26" ht="28.8" x14ac:dyDescent="0.3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 s="11">
        <f t="shared" si="104"/>
        <v>41777.875</v>
      </c>
      <c r="K2370">
        <v>1397819938</v>
      </c>
      <c r="L2370" s="11">
        <f t="shared" si="105"/>
        <v>41747.13817129629</v>
      </c>
      <c r="M2370" t="b">
        <v>0</v>
      </c>
      <c r="N2370">
        <v>26</v>
      </c>
      <c r="O2370" t="b">
        <v>1</v>
      </c>
      <c r="P2370" t="s">
        <v>8305</v>
      </c>
      <c r="Q2370" s="6">
        <f>E2370/D2370</f>
        <v>1.0233333333333334</v>
      </c>
      <c r="R2370" s="7">
        <f>IFERROR(E2370/N2370,"N/A")</f>
        <v>59.03846153846154</v>
      </c>
      <c r="S2370" t="str">
        <f t="shared" si="106"/>
        <v>theater</v>
      </c>
      <c r="T2370" t="str">
        <f t="shared" si="107"/>
        <v>musical</v>
      </c>
      <c r="Y2370">
        <f t="shared" si="108"/>
        <v>8</v>
      </c>
      <c r="Z2370">
        <f t="shared" si="109"/>
        <v>15</v>
      </c>
    </row>
    <row r="2371" spans="1:26" ht="28.8" x14ac:dyDescent="0.3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 s="11">
        <f t="shared" ref="J2371:J2434" si="110">(((I2371/60)/60)/24)+DATE(1970,1,1)+(-8/24)</f>
        <v>42354.874305555553</v>
      </c>
      <c r="K2371">
        <v>1447606884</v>
      </c>
      <c r="L2371" s="11">
        <f t="shared" ref="L2371:L2434" si="111">(((K2371/60)/60)/24)+DATE(1970,1,1)+(-8/24)</f>
        <v>42323.375972222224</v>
      </c>
      <c r="M2371" t="b">
        <v>1</v>
      </c>
      <c r="N2371">
        <v>37</v>
      </c>
      <c r="O2371" t="b">
        <v>1</v>
      </c>
      <c r="P2371" t="s">
        <v>8271</v>
      </c>
      <c r="Q2371" s="6">
        <f>E2371/D2371</f>
        <v>1.0234285714285714</v>
      </c>
      <c r="R2371" s="7">
        <f>IFERROR(E2371/N2371,"N/A")</f>
        <v>193.62162162162161</v>
      </c>
      <c r="S2371" t="str">
        <f t="shared" ref="S2371:S2434" si="112">LEFT(P2371,SEARCH("/",P2371,1)-1)</f>
        <v>theater</v>
      </c>
      <c r="T2371" t="str">
        <f t="shared" ref="T2371:T2434" si="113">RIGHT(P2371,(LEN(P2371)-SEARCH("/",P2371)))</f>
        <v>plays</v>
      </c>
      <c r="Y2371">
        <f t="shared" ref="Y2371:Y2434" si="114">SEARCH("/",P2371)</f>
        <v>8</v>
      </c>
      <c r="Z2371">
        <f t="shared" ref="Z2371:Z2434" si="115">LEN(P2371)</f>
        <v>13</v>
      </c>
    </row>
    <row r="2372" spans="1:26" x14ac:dyDescent="0.3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 s="11">
        <f t="shared" si="110"/>
        <v>42583.348645833328</v>
      </c>
      <c r="K2372">
        <v>1467476523</v>
      </c>
      <c r="L2372" s="11">
        <f t="shared" si="111"/>
        <v>42553.348645833328</v>
      </c>
      <c r="M2372" t="b">
        <v>0</v>
      </c>
      <c r="N2372">
        <v>52</v>
      </c>
      <c r="O2372" t="b">
        <v>1</v>
      </c>
      <c r="P2372" t="s">
        <v>8276</v>
      </c>
      <c r="Q2372" s="6">
        <f>E2372/D2372</f>
        <v>1.0235000000000001</v>
      </c>
      <c r="R2372" s="7">
        <f>IFERROR(E2372/N2372,"N/A")</f>
        <v>196.82692307692307</v>
      </c>
      <c r="S2372" t="str">
        <f t="shared" si="112"/>
        <v>music</v>
      </c>
      <c r="T2372" t="str">
        <f t="shared" si="113"/>
        <v>rock</v>
      </c>
      <c r="Y2372">
        <f t="shared" si="114"/>
        <v>6</v>
      </c>
      <c r="Z2372">
        <f t="shared" si="115"/>
        <v>10</v>
      </c>
    </row>
    <row r="2373" spans="1:26" ht="43.2" x14ac:dyDescent="0.3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 s="11">
        <f t="shared" si="110"/>
        <v>42524.541666666664</v>
      </c>
      <c r="K2373">
        <v>1463145938</v>
      </c>
      <c r="L2373" s="11">
        <f t="shared" si="111"/>
        <v>42503.226134259261</v>
      </c>
      <c r="M2373" t="b">
        <v>1</v>
      </c>
      <c r="N2373">
        <v>39</v>
      </c>
      <c r="O2373" t="b">
        <v>1</v>
      </c>
      <c r="P2373" t="s">
        <v>8271</v>
      </c>
      <c r="Q2373" s="6">
        <f>E2373/D2373</f>
        <v>1.0235000000000001</v>
      </c>
      <c r="R2373" s="7">
        <f>IFERROR(E2373/N2373,"N/A")</f>
        <v>52.487179487179489</v>
      </c>
      <c r="S2373" t="str">
        <f t="shared" si="112"/>
        <v>theater</v>
      </c>
      <c r="T2373" t="str">
        <f t="shared" si="113"/>
        <v>plays</v>
      </c>
      <c r="Y2373">
        <f t="shared" si="114"/>
        <v>8</v>
      </c>
      <c r="Z2373">
        <f t="shared" si="115"/>
        <v>13</v>
      </c>
    </row>
    <row r="2374" spans="1:26" ht="43.2" x14ac:dyDescent="0.3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 s="11">
        <f t="shared" si="110"/>
        <v>42149.832638888889</v>
      </c>
      <c r="K2374">
        <v>1429881667</v>
      </c>
      <c r="L2374" s="11">
        <f t="shared" si="111"/>
        <v>42118.222997685189</v>
      </c>
      <c r="M2374" t="b">
        <v>0</v>
      </c>
      <c r="N2374">
        <v>97</v>
      </c>
      <c r="O2374" t="b">
        <v>1</v>
      </c>
      <c r="P2374" t="s">
        <v>8271</v>
      </c>
      <c r="Q2374" s="6">
        <f>E2374/D2374</f>
        <v>1.0235000000000001</v>
      </c>
      <c r="R2374" s="7">
        <f>IFERROR(E2374/N2374,"N/A")</f>
        <v>105.51546391752578</v>
      </c>
      <c r="S2374" t="str">
        <f t="shared" si="112"/>
        <v>theater</v>
      </c>
      <c r="T2374" t="str">
        <f t="shared" si="113"/>
        <v>plays</v>
      </c>
      <c r="Y2374">
        <f t="shared" si="114"/>
        <v>8</v>
      </c>
      <c r="Z2374">
        <f t="shared" si="115"/>
        <v>13</v>
      </c>
    </row>
    <row r="2375" spans="1:26" ht="43.2" x14ac:dyDescent="0.3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 s="11">
        <f t="shared" si="110"/>
        <v>40705.681122685186</v>
      </c>
      <c r="K2375">
        <v>1302654049</v>
      </c>
      <c r="L2375" s="11">
        <f t="shared" si="111"/>
        <v>40645.681122685186</v>
      </c>
      <c r="M2375" t="b">
        <v>1</v>
      </c>
      <c r="N2375">
        <v>293</v>
      </c>
      <c r="O2375" t="b">
        <v>1</v>
      </c>
      <c r="P2375" t="s">
        <v>8288</v>
      </c>
      <c r="Q2375" s="6">
        <f>E2375/D2375</f>
        <v>1.0236842105263158</v>
      </c>
      <c r="R2375" s="7">
        <f>IFERROR(E2375/N2375,"N/A")</f>
        <v>33.191126279863482</v>
      </c>
      <c r="S2375" t="str">
        <f t="shared" si="112"/>
        <v>publishing</v>
      </c>
      <c r="T2375" t="str">
        <f t="shared" si="113"/>
        <v>radio &amp; podcasts</v>
      </c>
      <c r="Y2375">
        <f t="shared" si="114"/>
        <v>11</v>
      </c>
      <c r="Z2375">
        <f t="shared" si="115"/>
        <v>27</v>
      </c>
    </row>
    <row r="2376" spans="1:26" ht="43.2" x14ac:dyDescent="0.3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 s="11">
        <f t="shared" si="110"/>
        <v>42459.277083333327</v>
      </c>
      <c r="K2376">
        <v>1458647725</v>
      </c>
      <c r="L2376" s="11">
        <f t="shared" si="111"/>
        <v>42451.163483796299</v>
      </c>
      <c r="M2376" t="b">
        <v>0</v>
      </c>
      <c r="N2376">
        <v>21</v>
      </c>
      <c r="O2376" t="b">
        <v>1</v>
      </c>
      <c r="P2376" t="s">
        <v>8271</v>
      </c>
      <c r="Q2376" s="6">
        <f>E2376/D2376</f>
        <v>1.024</v>
      </c>
      <c r="R2376" s="7">
        <f>IFERROR(E2376/N2376,"N/A")</f>
        <v>121.9047619047619</v>
      </c>
      <c r="S2376" t="str">
        <f t="shared" si="112"/>
        <v>theater</v>
      </c>
      <c r="T2376" t="str">
        <f t="shared" si="113"/>
        <v>plays</v>
      </c>
      <c r="Y2376">
        <f t="shared" si="114"/>
        <v>8</v>
      </c>
      <c r="Z2376">
        <f t="shared" si="115"/>
        <v>13</v>
      </c>
    </row>
    <row r="2377" spans="1:26" ht="57.6" x14ac:dyDescent="0.3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 s="11">
        <f t="shared" si="110"/>
        <v>41830.44149305555</v>
      </c>
      <c r="K2377">
        <v>1403721345</v>
      </c>
      <c r="L2377" s="11">
        <f t="shared" si="111"/>
        <v>41815.44149305555</v>
      </c>
      <c r="M2377" t="b">
        <v>0</v>
      </c>
      <c r="N2377">
        <v>22</v>
      </c>
      <c r="O2377" t="b">
        <v>1</v>
      </c>
      <c r="P2377" t="s">
        <v>8271</v>
      </c>
      <c r="Q2377" s="6">
        <f>E2377/D2377</f>
        <v>1.024</v>
      </c>
      <c r="R2377" s="7">
        <f>IFERROR(E2377/N2377,"N/A")</f>
        <v>69.818181818181813</v>
      </c>
      <c r="S2377" t="str">
        <f t="shared" si="112"/>
        <v>theater</v>
      </c>
      <c r="T2377" t="str">
        <f t="shared" si="113"/>
        <v>plays</v>
      </c>
      <c r="Y2377">
        <f t="shared" si="114"/>
        <v>8</v>
      </c>
      <c r="Z2377">
        <f t="shared" si="115"/>
        <v>13</v>
      </c>
    </row>
    <row r="2378" spans="1:26" ht="115.2" x14ac:dyDescent="0.3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 s="11">
        <f t="shared" si="110"/>
        <v>42221.441666666658</v>
      </c>
      <c r="K2378">
        <v>1437236378</v>
      </c>
      <c r="L2378" s="11">
        <f t="shared" si="111"/>
        <v>42203.346967592595</v>
      </c>
      <c r="M2378" t="b">
        <v>0</v>
      </c>
      <c r="N2378">
        <v>54</v>
      </c>
      <c r="O2378" t="b">
        <v>1</v>
      </c>
      <c r="P2378" t="s">
        <v>8271</v>
      </c>
      <c r="Q2378" s="6">
        <f>E2378/D2378</f>
        <v>1.024</v>
      </c>
      <c r="R2378" s="7">
        <f>IFERROR(E2378/N2378,"N/A")</f>
        <v>47.407407407407405</v>
      </c>
      <c r="S2378" t="str">
        <f t="shared" si="112"/>
        <v>theater</v>
      </c>
      <c r="T2378" t="str">
        <f t="shared" si="113"/>
        <v>plays</v>
      </c>
      <c r="Y2378">
        <f t="shared" si="114"/>
        <v>8</v>
      </c>
      <c r="Z2378">
        <f t="shared" si="115"/>
        <v>13</v>
      </c>
    </row>
    <row r="2379" spans="1:26" ht="43.2" x14ac:dyDescent="0.3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 s="11">
        <f t="shared" si="110"/>
        <v>42362.666666666664</v>
      </c>
      <c r="K2379">
        <v>1448400943</v>
      </c>
      <c r="L2379" s="11">
        <f t="shared" si="111"/>
        <v>42332.566469907404</v>
      </c>
      <c r="M2379" t="b">
        <v>1</v>
      </c>
      <c r="N2379">
        <v>163</v>
      </c>
      <c r="O2379" t="b">
        <v>1</v>
      </c>
      <c r="P2379" t="s">
        <v>8298</v>
      </c>
      <c r="Q2379" s="6">
        <f>E2379/D2379</f>
        <v>1.0242285714285715</v>
      </c>
      <c r="R2379" s="7">
        <f>IFERROR(E2379/N2379,"N/A")</f>
        <v>219.92638036809817</v>
      </c>
      <c r="S2379" t="str">
        <f t="shared" si="112"/>
        <v>food</v>
      </c>
      <c r="T2379" t="str">
        <f t="shared" si="113"/>
        <v>small batch</v>
      </c>
      <c r="Y2379">
        <f t="shared" si="114"/>
        <v>5</v>
      </c>
      <c r="Z2379">
        <f t="shared" si="115"/>
        <v>16</v>
      </c>
    </row>
    <row r="2380" spans="1:26" ht="57.6" x14ac:dyDescent="0.3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 s="11">
        <f t="shared" si="110"/>
        <v>42518.572222222218</v>
      </c>
      <c r="K2380">
        <v>1459309704</v>
      </c>
      <c r="L2380" s="11">
        <f t="shared" si="111"/>
        <v>42458.825277777774</v>
      </c>
      <c r="M2380" t="b">
        <v>0</v>
      </c>
      <c r="N2380">
        <v>42</v>
      </c>
      <c r="O2380" t="b">
        <v>1</v>
      </c>
      <c r="P2380" t="s">
        <v>8271</v>
      </c>
      <c r="Q2380" s="6">
        <f>E2380/D2380</f>
        <v>1.0242424242424242</v>
      </c>
      <c r="R2380" s="7">
        <f>IFERROR(E2380/N2380,"N/A")</f>
        <v>40.238095238095241</v>
      </c>
      <c r="S2380" t="str">
        <f t="shared" si="112"/>
        <v>theater</v>
      </c>
      <c r="T2380" t="str">
        <f t="shared" si="113"/>
        <v>plays</v>
      </c>
      <c r="Y2380">
        <f t="shared" si="114"/>
        <v>8</v>
      </c>
      <c r="Z2380">
        <f t="shared" si="115"/>
        <v>13</v>
      </c>
    </row>
    <row r="2381" spans="1:26" ht="43.2" x14ac:dyDescent="0.3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 s="11">
        <f t="shared" si="110"/>
        <v>42566.273680555554</v>
      </c>
      <c r="K2381">
        <v>1466001246</v>
      </c>
      <c r="L2381" s="11">
        <f t="shared" si="111"/>
        <v>42536.273680555554</v>
      </c>
      <c r="M2381" t="b">
        <v>0</v>
      </c>
      <c r="N2381">
        <v>111</v>
      </c>
      <c r="O2381" t="b">
        <v>1</v>
      </c>
      <c r="P2381" t="s">
        <v>8285</v>
      </c>
      <c r="Q2381" s="6">
        <f>E2381/D2381</f>
        <v>1.0243783333333334</v>
      </c>
      <c r="R2381" s="7">
        <f>IFERROR(E2381/N2381,"N/A")</f>
        <v>55.371801801801809</v>
      </c>
      <c r="S2381" t="str">
        <f t="shared" si="112"/>
        <v>photography</v>
      </c>
      <c r="T2381" t="str">
        <f t="shared" si="113"/>
        <v>photobooks</v>
      </c>
      <c r="Y2381">
        <f t="shared" si="114"/>
        <v>12</v>
      </c>
      <c r="Z2381">
        <f t="shared" si="115"/>
        <v>22</v>
      </c>
    </row>
    <row r="2382" spans="1:26" ht="43.2" x14ac:dyDescent="0.3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 s="11">
        <f t="shared" si="110"/>
        <v>41893.250787037032</v>
      </c>
      <c r="K2382">
        <v>1407852068</v>
      </c>
      <c r="L2382" s="11">
        <f t="shared" si="111"/>
        <v>41863.250787037032</v>
      </c>
      <c r="M2382" t="b">
        <v>0</v>
      </c>
      <c r="N2382">
        <v>199</v>
      </c>
      <c r="O2382" t="b">
        <v>1</v>
      </c>
      <c r="P2382" t="s">
        <v>8305</v>
      </c>
      <c r="Q2382" s="6">
        <f>E2382/D2382</f>
        <v>1.0244597777777777</v>
      </c>
      <c r="R2382" s="7">
        <f>IFERROR(E2382/N2382,"N/A")</f>
        <v>231.66175879396985</v>
      </c>
      <c r="S2382" t="str">
        <f t="shared" si="112"/>
        <v>theater</v>
      </c>
      <c r="T2382" t="str">
        <f t="shared" si="113"/>
        <v>musical</v>
      </c>
      <c r="Y2382">
        <f t="shared" si="114"/>
        <v>8</v>
      </c>
      <c r="Z2382">
        <f t="shared" si="115"/>
        <v>15</v>
      </c>
    </row>
    <row r="2383" spans="1:26" ht="43.2" x14ac:dyDescent="0.3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 s="11">
        <f t="shared" si="110"/>
        <v>42155.2815625</v>
      </c>
      <c r="K2383">
        <v>1430491527</v>
      </c>
      <c r="L2383" s="11">
        <f t="shared" si="111"/>
        <v>42125.2815625</v>
      </c>
      <c r="M2383" t="b">
        <v>0</v>
      </c>
      <c r="N2383">
        <v>101</v>
      </c>
      <c r="O2383" t="b">
        <v>1</v>
      </c>
      <c r="P2383" t="s">
        <v>8285</v>
      </c>
      <c r="Q2383" s="6">
        <f>E2383/D2383</f>
        <v>1.0245398773006136</v>
      </c>
      <c r="R2383" s="7">
        <f>IFERROR(E2383/N2383,"N/A")</f>
        <v>165.34653465346534</v>
      </c>
      <c r="S2383" t="str">
        <f t="shared" si="112"/>
        <v>photography</v>
      </c>
      <c r="T2383" t="str">
        <f t="shared" si="113"/>
        <v>photobooks</v>
      </c>
      <c r="Y2383">
        <f t="shared" si="114"/>
        <v>12</v>
      </c>
      <c r="Z2383">
        <f t="shared" si="115"/>
        <v>22</v>
      </c>
    </row>
    <row r="2384" spans="1:26" ht="43.2" x14ac:dyDescent="0.3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 s="11">
        <f t="shared" si="110"/>
        <v>41702.541666666664</v>
      </c>
      <c r="K2384">
        <v>1392040806</v>
      </c>
      <c r="L2384" s="11">
        <f t="shared" si="111"/>
        <v>41680.250069444446</v>
      </c>
      <c r="M2384" t="b">
        <v>0</v>
      </c>
      <c r="N2384">
        <v>183</v>
      </c>
      <c r="O2384" t="b">
        <v>1</v>
      </c>
      <c r="P2384" t="s">
        <v>8279</v>
      </c>
      <c r="Q2384" s="6">
        <f>E2384/D2384</f>
        <v>1.0245669291338582</v>
      </c>
      <c r="R2384" s="7">
        <f>IFERROR(E2384/N2384,"N/A")</f>
        <v>35.551912568306008</v>
      </c>
      <c r="S2384" t="str">
        <f t="shared" si="112"/>
        <v>music</v>
      </c>
      <c r="T2384" t="str">
        <f t="shared" si="113"/>
        <v>indie rock</v>
      </c>
      <c r="Y2384">
        <f t="shared" si="114"/>
        <v>6</v>
      </c>
      <c r="Z2384">
        <f t="shared" si="115"/>
        <v>16</v>
      </c>
    </row>
    <row r="2385" spans="1:26" ht="43.2" x14ac:dyDescent="0.3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 s="11">
        <f t="shared" si="110"/>
        <v>40657.649155092593</v>
      </c>
      <c r="K2385">
        <v>1301787287</v>
      </c>
      <c r="L2385" s="11">
        <f t="shared" si="111"/>
        <v>40635.649155092593</v>
      </c>
      <c r="M2385" t="b">
        <v>0</v>
      </c>
      <c r="N2385">
        <v>69</v>
      </c>
      <c r="O2385" t="b">
        <v>1</v>
      </c>
      <c r="P2385" t="s">
        <v>8266</v>
      </c>
      <c r="Q2385" s="6">
        <f>E2385/D2385</f>
        <v>1.0246666666666666</v>
      </c>
      <c r="R2385" s="7">
        <f>IFERROR(E2385/N2385,"N/A")</f>
        <v>111.37681159420291</v>
      </c>
      <c r="S2385" t="str">
        <f t="shared" si="112"/>
        <v>film &amp; video</v>
      </c>
      <c r="T2385" t="str">
        <f t="shared" si="113"/>
        <v>shorts</v>
      </c>
      <c r="Y2385">
        <f t="shared" si="114"/>
        <v>13</v>
      </c>
      <c r="Z2385">
        <f t="shared" si="115"/>
        <v>19</v>
      </c>
    </row>
    <row r="2386" spans="1:26" ht="43.2" x14ac:dyDescent="0.3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 s="11">
        <f t="shared" si="110"/>
        <v>41265.56287037037</v>
      </c>
      <c r="K2386">
        <v>1351024232</v>
      </c>
      <c r="L2386" s="11">
        <f t="shared" si="111"/>
        <v>41205.521203703705</v>
      </c>
      <c r="M2386" t="b">
        <v>0</v>
      </c>
      <c r="N2386">
        <v>23</v>
      </c>
      <c r="O2386" t="b">
        <v>1</v>
      </c>
      <c r="P2386" t="s">
        <v>8279</v>
      </c>
      <c r="Q2386" s="6">
        <f>E2386/D2386</f>
        <v>1.0246666666666666</v>
      </c>
      <c r="R2386" s="7">
        <f>IFERROR(E2386/N2386,"N/A")</f>
        <v>66.826086956521735</v>
      </c>
      <c r="S2386" t="str">
        <f t="shared" si="112"/>
        <v>music</v>
      </c>
      <c r="T2386" t="str">
        <f t="shared" si="113"/>
        <v>indie rock</v>
      </c>
      <c r="Y2386">
        <f t="shared" si="114"/>
        <v>6</v>
      </c>
      <c r="Z2386">
        <f t="shared" si="115"/>
        <v>16</v>
      </c>
    </row>
    <row r="2387" spans="1:26" ht="43.2" x14ac:dyDescent="0.3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 s="11">
        <f t="shared" si="110"/>
        <v>42057.145833333336</v>
      </c>
      <c r="K2387">
        <v>1423320389</v>
      </c>
      <c r="L2387" s="11">
        <f t="shared" si="111"/>
        <v>42042.282280092586</v>
      </c>
      <c r="M2387" t="b">
        <v>0</v>
      </c>
      <c r="N2387">
        <v>13</v>
      </c>
      <c r="O2387" t="b">
        <v>1</v>
      </c>
      <c r="P2387" t="s">
        <v>8266</v>
      </c>
      <c r="Q2387" s="6">
        <f>E2387/D2387</f>
        <v>1.0249999999999999</v>
      </c>
      <c r="R2387" s="7">
        <f>IFERROR(E2387/N2387,"N/A")</f>
        <v>15.76923076923077</v>
      </c>
      <c r="S2387" t="str">
        <f t="shared" si="112"/>
        <v>film &amp; video</v>
      </c>
      <c r="T2387" t="str">
        <f t="shared" si="113"/>
        <v>shorts</v>
      </c>
      <c r="Y2387">
        <f t="shared" si="114"/>
        <v>13</v>
      </c>
      <c r="Z2387">
        <f t="shared" si="115"/>
        <v>19</v>
      </c>
    </row>
    <row r="2388" spans="1:26" ht="43.2" x14ac:dyDescent="0.3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 s="11">
        <f t="shared" si="110"/>
        <v>42741.211863425917</v>
      </c>
      <c r="K2388">
        <v>1481115905</v>
      </c>
      <c r="L2388" s="11">
        <f t="shared" si="111"/>
        <v>42711.211863425917</v>
      </c>
      <c r="M2388" t="b">
        <v>0</v>
      </c>
      <c r="N2388">
        <v>59</v>
      </c>
      <c r="O2388" t="b">
        <v>1</v>
      </c>
      <c r="P2388" t="s">
        <v>8271</v>
      </c>
      <c r="Q2388" s="6">
        <f>E2388/D2388</f>
        <v>1.0249999999999999</v>
      </c>
      <c r="R2388" s="7">
        <f>IFERROR(E2388/N2388,"N/A")</f>
        <v>34.745762711864408</v>
      </c>
      <c r="S2388" t="str">
        <f t="shared" si="112"/>
        <v>theater</v>
      </c>
      <c r="T2388" t="str">
        <f t="shared" si="113"/>
        <v>plays</v>
      </c>
      <c r="Y2388">
        <f t="shared" si="114"/>
        <v>8</v>
      </c>
      <c r="Z2388">
        <f t="shared" si="115"/>
        <v>13</v>
      </c>
    </row>
    <row r="2389" spans="1:26" ht="43.2" x14ac:dyDescent="0.3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 s="11">
        <f t="shared" si="110"/>
        <v>41714.774525462963</v>
      </c>
      <c r="K2389">
        <v>1391571319</v>
      </c>
      <c r="L2389" s="11">
        <f t="shared" si="111"/>
        <v>41674.816192129627</v>
      </c>
      <c r="M2389" t="b">
        <v>0</v>
      </c>
      <c r="N2389">
        <v>10</v>
      </c>
      <c r="O2389" t="b">
        <v>1</v>
      </c>
      <c r="P2389" t="s">
        <v>8276</v>
      </c>
      <c r="Q2389" s="6">
        <f>E2389/D2389</f>
        <v>1.0249999999999999</v>
      </c>
      <c r="R2389" s="7">
        <f>IFERROR(E2389/N2389,"N/A")</f>
        <v>102.5</v>
      </c>
      <c r="S2389" t="str">
        <f t="shared" si="112"/>
        <v>music</v>
      </c>
      <c r="T2389" t="str">
        <f t="shared" si="113"/>
        <v>rock</v>
      </c>
      <c r="Y2389">
        <f t="shared" si="114"/>
        <v>6</v>
      </c>
      <c r="Z2389">
        <f t="shared" si="115"/>
        <v>10</v>
      </c>
    </row>
    <row r="2390" spans="1:26" ht="28.8" x14ac:dyDescent="0.3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 s="11">
        <f t="shared" si="110"/>
        <v>42496.492847222216</v>
      </c>
      <c r="K2390">
        <v>1459972182</v>
      </c>
      <c r="L2390" s="11">
        <f t="shared" si="111"/>
        <v>42466.492847222216</v>
      </c>
      <c r="M2390" t="b">
        <v>0</v>
      </c>
      <c r="N2390">
        <v>3</v>
      </c>
      <c r="O2390" t="b">
        <v>1</v>
      </c>
      <c r="P2390" t="s">
        <v>8295</v>
      </c>
      <c r="Q2390" s="6">
        <f>E2390/D2390</f>
        <v>1.0249999999999999</v>
      </c>
      <c r="R2390" s="7">
        <f>IFERROR(E2390/N2390,"N/A")</f>
        <v>205</v>
      </c>
      <c r="S2390" t="str">
        <f t="shared" si="112"/>
        <v>technology</v>
      </c>
      <c r="T2390" t="str">
        <f t="shared" si="113"/>
        <v>hardware</v>
      </c>
      <c r="Y2390">
        <f t="shared" si="114"/>
        <v>11</v>
      </c>
      <c r="Z2390">
        <f t="shared" si="115"/>
        <v>19</v>
      </c>
    </row>
    <row r="2391" spans="1:26" ht="43.2" x14ac:dyDescent="0.3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 s="11">
        <f t="shared" si="110"/>
        <v>42580.368553240733</v>
      </c>
      <c r="K2391">
        <v>1467219043</v>
      </c>
      <c r="L2391" s="11">
        <f t="shared" si="111"/>
        <v>42550.368553240733</v>
      </c>
      <c r="M2391" t="b">
        <v>0</v>
      </c>
      <c r="N2391">
        <v>20</v>
      </c>
      <c r="O2391" t="b">
        <v>1</v>
      </c>
      <c r="P2391" t="s">
        <v>8271</v>
      </c>
      <c r="Q2391" s="6">
        <f>E2391/D2391</f>
        <v>1.0249999999999999</v>
      </c>
      <c r="R2391" s="7">
        <f>IFERROR(E2391/N2391,"N/A")</f>
        <v>102.5</v>
      </c>
      <c r="S2391" t="str">
        <f t="shared" si="112"/>
        <v>theater</v>
      </c>
      <c r="T2391" t="str">
        <f t="shared" si="113"/>
        <v>plays</v>
      </c>
      <c r="Y2391">
        <f t="shared" si="114"/>
        <v>8</v>
      </c>
      <c r="Z2391">
        <f t="shared" si="115"/>
        <v>13</v>
      </c>
    </row>
    <row r="2392" spans="1:26" ht="43.2" x14ac:dyDescent="0.3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 s="11">
        <f t="shared" si="110"/>
        <v>42621.833333333336</v>
      </c>
      <c r="K2392">
        <v>1470778559</v>
      </c>
      <c r="L2392" s="11">
        <f t="shared" si="111"/>
        <v>42591.566655092589</v>
      </c>
      <c r="M2392" t="b">
        <v>0</v>
      </c>
      <c r="N2392">
        <v>28</v>
      </c>
      <c r="O2392" t="b">
        <v>1</v>
      </c>
      <c r="P2392" t="s">
        <v>8271</v>
      </c>
      <c r="Q2392" s="6">
        <f>E2392/D2392</f>
        <v>1.0249999999999999</v>
      </c>
      <c r="R2392" s="7">
        <f>IFERROR(E2392/N2392,"N/A")</f>
        <v>73.214285714285708</v>
      </c>
      <c r="S2392" t="str">
        <f t="shared" si="112"/>
        <v>theater</v>
      </c>
      <c r="T2392" t="str">
        <f t="shared" si="113"/>
        <v>plays</v>
      </c>
      <c r="Y2392">
        <f t="shared" si="114"/>
        <v>8</v>
      </c>
      <c r="Z2392">
        <f t="shared" si="115"/>
        <v>13</v>
      </c>
    </row>
    <row r="2393" spans="1:26" ht="43.2" x14ac:dyDescent="0.3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 s="11">
        <f t="shared" si="110"/>
        <v>42155.197893518511</v>
      </c>
      <c r="K2393">
        <v>1430052298</v>
      </c>
      <c r="L2393" s="11">
        <f t="shared" si="111"/>
        <v>42120.197893518511</v>
      </c>
      <c r="M2393" t="b">
        <v>0</v>
      </c>
      <c r="N2393">
        <v>31</v>
      </c>
      <c r="O2393" t="b">
        <v>1</v>
      </c>
      <c r="P2393" t="s">
        <v>8271</v>
      </c>
      <c r="Q2393" s="6">
        <f>E2393/D2393</f>
        <v>1.0249999999999999</v>
      </c>
      <c r="R2393" s="7">
        <f>IFERROR(E2393/N2393,"N/A")</f>
        <v>66.129032258064512</v>
      </c>
      <c r="S2393" t="str">
        <f t="shared" si="112"/>
        <v>theater</v>
      </c>
      <c r="T2393" t="str">
        <f t="shared" si="113"/>
        <v>plays</v>
      </c>
      <c r="Y2393">
        <f t="shared" si="114"/>
        <v>8</v>
      </c>
      <c r="Z2393">
        <f t="shared" si="115"/>
        <v>13</v>
      </c>
    </row>
    <row r="2394" spans="1:26" ht="57.6" x14ac:dyDescent="0.3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 s="11">
        <f t="shared" si="110"/>
        <v>42386.541666666664</v>
      </c>
      <c r="K2394">
        <v>1449359831</v>
      </c>
      <c r="L2394" s="11">
        <f t="shared" si="111"/>
        <v>42343.664710648147</v>
      </c>
      <c r="M2394" t="b">
        <v>0</v>
      </c>
      <c r="N2394">
        <v>101</v>
      </c>
      <c r="O2394" t="b">
        <v>1</v>
      </c>
      <c r="P2394" t="s">
        <v>8292</v>
      </c>
      <c r="Q2394" s="6">
        <f>E2394/D2394</f>
        <v>1.0250632911392406</v>
      </c>
      <c r="R2394" s="7">
        <f>IFERROR(E2394/N2394,"N/A")</f>
        <v>80.178217821782184</v>
      </c>
      <c r="S2394" t="str">
        <f t="shared" si="112"/>
        <v>music</v>
      </c>
      <c r="T2394" t="str">
        <f t="shared" si="113"/>
        <v>pop</v>
      </c>
      <c r="Y2394">
        <f t="shared" si="114"/>
        <v>6</v>
      </c>
      <c r="Z2394">
        <f t="shared" si="115"/>
        <v>9</v>
      </c>
    </row>
    <row r="2395" spans="1:26" ht="43.2" x14ac:dyDescent="0.3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 s="11">
        <f t="shared" si="110"/>
        <v>42494.624999999993</v>
      </c>
      <c r="K2395">
        <v>1459856860</v>
      </c>
      <c r="L2395" s="11">
        <f t="shared" si="111"/>
        <v>42465.158101851855</v>
      </c>
      <c r="M2395" t="b">
        <v>0</v>
      </c>
      <c r="N2395">
        <v>89</v>
      </c>
      <c r="O2395" t="b">
        <v>1</v>
      </c>
      <c r="P2395" t="s">
        <v>8271</v>
      </c>
      <c r="Q2395" s="6">
        <f>E2395/D2395</f>
        <v>1.0254767441860466</v>
      </c>
      <c r="R2395" s="7">
        <f>IFERROR(E2395/N2395,"N/A")</f>
        <v>49.545505617977533</v>
      </c>
      <c r="S2395" t="str">
        <f t="shared" si="112"/>
        <v>theater</v>
      </c>
      <c r="T2395" t="str">
        <f t="shared" si="113"/>
        <v>plays</v>
      </c>
      <c r="Y2395">
        <f t="shared" si="114"/>
        <v>8</v>
      </c>
      <c r="Z2395">
        <f t="shared" si="115"/>
        <v>13</v>
      </c>
    </row>
    <row r="2396" spans="1:26" ht="43.2" x14ac:dyDescent="0.3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 s="11">
        <f t="shared" si="110"/>
        <v>42094.202777777777</v>
      </c>
      <c r="K2396">
        <v>1422834819</v>
      </c>
      <c r="L2396" s="11">
        <f t="shared" si="111"/>
        <v>42036.662256944437</v>
      </c>
      <c r="M2396" t="b">
        <v>0</v>
      </c>
      <c r="N2396">
        <v>27</v>
      </c>
      <c r="O2396" t="b">
        <v>1</v>
      </c>
      <c r="P2396" t="s">
        <v>8271</v>
      </c>
      <c r="Q2396" s="6">
        <f>E2396/D2396</f>
        <v>1.0257142857142858</v>
      </c>
      <c r="R2396" s="7">
        <f>IFERROR(E2396/N2396,"N/A")</f>
        <v>132.96296296296296</v>
      </c>
      <c r="S2396" t="str">
        <f t="shared" si="112"/>
        <v>theater</v>
      </c>
      <c r="T2396" t="str">
        <f t="shared" si="113"/>
        <v>plays</v>
      </c>
      <c r="Y2396">
        <f t="shared" si="114"/>
        <v>8</v>
      </c>
      <c r="Z2396">
        <f t="shared" si="115"/>
        <v>13</v>
      </c>
    </row>
    <row r="2397" spans="1:26" ht="43.2" x14ac:dyDescent="0.3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 s="11">
        <f t="shared" si="110"/>
        <v>41480.729571759257</v>
      </c>
      <c r="K2397">
        <v>1372210235</v>
      </c>
      <c r="L2397" s="11">
        <f t="shared" si="111"/>
        <v>41450.729571759257</v>
      </c>
      <c r="M2397" t="b">
        <v>0</v>
      </c>
      <c r="N2397">
        <v>66</v>
      </c>
      <c r="O2397" t="b">
        <v>1</v>
      </c>
      <c r="P2397" t="s">
        <v>8276</v>
      </c>
      <c r="Q2397" s="6">
        <f>E2397/D2397</f>
        <v>1.0257499999999999</v>
      </c>
      <c r="R2397" s="7">
        <f>IFERROR(E2397/N2397,"N/A")</f>
        <v>62.166666666666664</v>
      </c>
      <c r="S2397" t="str">
        <f t="shared" si="112"/>
        <v>music</v>
      </c>
      <c r="T2397" t="str">
        <f t="shared" si="113"/>
        <v>rock</v>
      </c>
      <c r="Y2397">
        <f t="shared" si="114"/>
        <v>6</v>
      </c>
      <c r="Z2397">
        <f t="shared" si="115"/>
        <v>10</v>
      </c>
    </row>
    <row r="2398" spans="1:26" ht="43.2" x14ac:dyDescent="0.3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 s="11">
        <f t="shared" si="110"/>
        <v>41329.544814814813</v>
      </c>
      <c r="K2398">
        <v>1359147872</v>
      </c>
      <c r="L2398" s="11">
        <f t="shared" si="111"/>
        <v>41299.544814814813</v>
      </c>
      <c r="M2398" t="b">
        <v>0</v>
      </c>
      <c r="N2398">
        <v>59</v>
      </c>
      <c r="O2398" t="b">
        <v>1</v>
      </c>
      <c r="P2398" t="s">
        <v>8274</v>
      </c>
      <c r="Q2398" s="6">
        <f>E2398/D2398</f>
        <v>1.0258775877587758</v>
      </c>
      <c r="R2398" s="7">
        <f>IFERROR(E2398/N2398,"N/A")</f>
        <v>77.271186440677965</v>
      </c>
      <c r="S2398" t="str">
        <f t="shared" si="112"/>
        <v>publishing</v>
      </c>
      <c r="T2398" t="str">
        <f t="shared" si="113"/>
        <v>nonfiction</v>
      </c>
      <c r="Y2398">
        <f t="shared" si="114"/>
        <v>11</v>
      </c>
      <c r="Z2398">
        <f t="shared" si="115"/>
        <v>21</v>
      </c>
    </row>
    <row r="2399" spans="1:26" ht="43.2" x14ac:dyDescent="0.3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 s="11">
        <f t="shared" si="110"/>
        <v>41691.714166666665</v>
      </c>
      <c r="K2399">
        <v>1390439304</v>
      </c>
      <c r="L2399" s="11">
        <f t="shared" si="111"/>
        <v>41661.714166666665</v>
      </c>
      <c r="M2399" t="b">
        <v>1</v>
      </c>
      <c r="N2399">
        <v>328</v>
      </c>
      <c r="O2399" t="b">
        <v>1</v>
      </c>
      <c r="P2399" t="s">
        <v>8269</v>
      </c>
      <c r="Q2399" s="6">
        <f>E2399/D2399</f>
        <v>1.0259199999999999</v>
      </c>
      <c r="R2399" s="7">
        <f>IFERROR(E2399/N2399,"N/A")</f>
        <v>78.195121951219505</v>
      </c>
      <c r="S2399" t="str">
        <f t="shared" si="112"/>
        <v>film &amp; video</v>
      </c>
      <c r="T2399" t="str">
        <f t="shared" si="113"/>
        <v>documentary</v>
      </c>
      <c r="Y2399">
        <f t="shared" si="114"/>
        <v>13</v>
      </c>
      <c r="Z2399">
        <f t="shared" si="115"/>
        <v>24</v>
      </c>
    </row>
    <row r="2400" spans="1:26" ht="43.2" x14ac:dyDescent="0.3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 s="11">
        <f t="shared" si="110"/>
        <v>42565.4761574074</v>
      </c>
      <c r="K2400">
        <v>1465932340</v>
      </c>
      <c r="L2400" s="11">
        <f t="shared" si="111"/>
        <v>42535.4761574074</v>
      </c>
      <c r="M2400" t="b">
        <v>0</v>
      </c>
      <c r="N2400">
        <v>183</v>
      </c>
      <c r="O2400" t="b">
        <v>1</v>
      </c>
      <c r="P2400" t="s">
        <v>8285</v>
      </c>
      <c r="Q2400" s="6">
        <f>E2400/D2400</f>
        <v>1.026</v>
      </c>
      <c r="R2400" s="7">
        <f>IFERROR(E2400/N2400,"N/A")</f>
        <v>148.57377049180329</v>
      </c>
      <c r="S2400" t="str">
        <f t="shared" si="112"/>
        <v>photography</v>
      </c>
      <c r="T2400" t="str">
        <f t="shared" si="113"/>
        <v>photobooks</v>
      </c>
      <c r="Y2400">
        <f t="shared" si="114"/>
        <v>12</v>
      </c>
      <c r="Z2400">
        <f t="shared" si="115"/>
        <v>22</v>
      </c>
    </row>
    <row r="2401" spans="1:26" ht="57.6" x14ac:dyDescent="0.3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 s="11">
        <f t="shared" si="110"/>
        <v>40363.833333333328</v>
      </c>
      <c r="K2401">
        <v>1273961999</v>
      </c>
      <c r="L2401" s="11">
        <f t="shared" si="111"/>
        <v>40313.597210648149</v>
      </c>
      <c r="M2401" t="b">
        <v>0</v>
      </c>
      <c r="N2401">
        <v>23</v>
      </c>
      <c r="O2401" t="b">
        <v>1</v>
      </c>
      <c r="P2401" t="s">
        <v>8292</v>
      </c>
      <c r="Q2401" s="6">
        <f>E2401/D2401</f>
        <v>1.026</v>
      </c>
      <c r="R2401" s="7">
        <f>IFERROR(E2401/N2401,"N/A")</f>
        <v>44.608695652173914</v>
      </c>
      <c r="S2401" t="str">
        <f t="shared" si="112"/>
        <v>music</v>
      </c>
      <c r="T2401" t="str">
        <f t="shared" si="113"/>
        <v>pop</v>
      </c>
      <c r="Y2401">
        <f t="shared" si="114"/>
        <v>6</v>
      </c>
      <c r="Z2401">
        <f t="shared" si="115"/>
        <v>9</v>
      </c>
    </row>
    <row r="2402" spans="1:26" ht="43.2" x14ac:dyDescent="0.3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 s="11">
        <f t="shared" si="110"/>
        <v>42805.749016203699</v>
      </c>
      <c r="K2402">
        <v>1486691915</v>
      </c>
      <c r="L2402" s="11">
        <f t="shared" si="111"/>
        <v>42775.749016203699</v>
      </c>
      <c r="M2402" t="b">
        <v>0</v>
      </c>
      <c r="N2402">
        <v>194</v>
      </c>
      <c r="O2402" t="b">
        <v>1</v>
      </c>
      <c r="P2402" t="s">
        <v>8297</v>
      </c>
      <c r="Q2402" s="6">
        <f>E2402/D2402</f>
        <v>1.026</v>
      </c>
      <c r="R2402" s="7">
        <f>IFERROR(E2402/N2402,"N/A")</f>
        <v>148.08247422680412</v>
      </c>
      <c r="S2402" t="str">
        <f t="shared" si="112"/>
        <v>games</v>
      </c>
      <c r="T2402" t="str">
        <f t="shared" si="113"/>
        <v>tabletop games</v>
      </c>
      <c r="Y2402">
        <f t="shared" si="114"/>
        <v>6</v>
      </c>
      <c r="Z2402">
        <f t="shared" si="115"/>
        <v>20</v>
      </c>
    </row>
    <row r="2403" spans="1:26" ht="43.2" x14ac:dyDescent="0.3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 s="11">
        <f t="shared" si="110"/>
        <v>41034.392858796295</v>
      </c>
      <c r="K2403">
        <v>1333646743</v>
      </c>
      <c r="L2403" s="11">
        <f t="shared" si="111"/>
        <v>41004.392858796295</v>
      </c>
      <c r="M2403" t="b">
        <v>1</v>
      </c>
      <c r="N2403">
        <v>64</v>
      </c>
      <c r="O2403" t="b">
        <v>1</v>
      </c>
      <c r="P2403" t="s">
        <v>8279</v>
      </c>
      <c r="Q2403" s="6">
        <f>E2403/D2403</f>
        <v>1.026</v>
      </c>
      <c r="R2403" s="7">
        <f>IFERROR(E2403/N2403,"N/A")</f>
        <v>40.078125</v>
      </c>
      <c r="S2403" t="str">
        <f t="shared" si="112"/>
        <v>music</v>
      </c>
      <c r="T2403" t="str">
        <f t="shared" si="113"/>
        <v>indie rock</v>
      </c>
      <c r="Y2403">
        <f t="shared" si="114"/>
        <v>6</v>
      </c>
      <c r="Z2403">
        <f t="shared" si="115"/>
        <v>16</v>
      </c>
    </row>
    <row r="2404" spans="1:26" ht="43.2" x14ac:dyDescent="0.3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 s="11">
        <f t="shared" si="110"/>
        <v>42321.511805555558</v>
      </c>
      <c r="K2404">
        <v>1445077121</v>
      </c>
      <c r="L2404" s="11">
        <f t="shared" si="111"/>
        <v>42294.096307870372</v>
      </c>
      <c r="M2404" t="b">
        <v>0</v>
      </c>
      <c r="N2404">
        <v>43</v>
      </c>
      <c r="O2404" t="b">
        <v>1</v>
      </c>
      <c r="P2404" t="s">
        <v>8271</v>
      </c>
      <c r="Q2404" s="6">
        <f>E2404/D2404</f>
        <v>1.026</v>
      </c>
      <c r="R2404" s="7">
        <f>IFERROR(E2404/N2404,"N/A")</f>
        <v>59.651162790697676</v>
      </c>
      <c r="S2404" t="str">
        <f t="shared" si="112"/>
        <v>theater</v>
      </c>
      <c r="T2404" t="str">
        <f t="shared" si="113"/>
        <v>plays</v>
      </c>
      <c r="Y2404">
        <f t="shared" si="114"/>
        <v>8</v>
      </c>
      <c r="Z2404">
        <f t="shared" si="115"/>
        <v>13</v>
      </c>
    </row>
    <row r="2405" spans="1:26" ht="28.8" x14ac:dyDescent="0.3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 s="11">
        <f t="shared" si="110"/>
        <v>42431.915972222218</v>
      </c>
      <c r="K2405">
        <v>1455717790</v>
      </c>
      <c r="L2405" s="11">
        <f t="shared" si="111"/>
        <v>42417.252199074072</v>
      </c>
      <c r="M2405" t="b">
        <v>0</v>
      </c>
      <c r="N2405">
        <v>33</v>
      </c>
      <c r="O2405" t="b">
        <v>1</v>
      </c>
      <c r="P2405" t="s">
        <v>8271</v>
      </c>
      <c r="Q2405" s="6">
        <f>E2405/D2405</f>
        <v>1.026</v>
      </c>
      <c r="R2405" s="7">
        <f>IFERROR(E2405/N2405,"N/A")</f>
        <v>77.727272727272734</v>
      </c>
      <c r="S2405" t="str">
        <f t="shared" si="112"/>
        <v>theater</v>
      </c>
      <c r="T2405" t="str">
        <f t="shared" si="113"/>
        <v>plays</v>
      </c>
      <c r="Y2405">
        <f t="shared" si="114"/>
        <v>8</v>
      </c>
      <c r="Z2405">
        <f t="shared" si="115"/>
        <v>13</v>
      </c>
    </row>
    <row r="2406" spans="1:26" ht="57.6" x14ac:dyDescent="0.3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 s="11">
        <f t="shared" si="110"/>
        <v>41838.214722222219</v>
      </c>
      <c r="K2406">
        <v>1400504952</v>
      </c>
      <c r="L2406" s="11">
        <f t="shared" si="111"/>
        <v>41778.214722222219</v>
      </c>
      <c r="M2406" t="b">
        <v>0</v>
      </c>
      <c r="N2406">
        <v>36</v>
      </c>
      <c r="O2406" t="b">
        <v>1</v>
      </c>
      <c r="P2406" t="s">
        <v>8303</v>
      </c>
      <c r="Q2406" s="6">
        <f>E2406/D2406</f>
        <v>1.0261176470588236</v>
      </c>
      <c r="R2406" s="7">
        <f>IFERROR(E2406/N2406,"N/A")</f>
        <v>242.27777777777777</v>
      </c>
      <c r="S2406" t="str">
        <f t="shared" si="112"/>
        <v>theater</v>
      </c>
      <c r="T2406" t="str">
        <f t="shared" si="113"/>
        <v>spaces</v>
      </c>
      <c r="Y2406">
        <f t="shared" si="114"/>
        <v>8</v>
      </c>
      <c r="Z2406">
        <f t="shared" si="115"/>
        <v>14</v>
      </c>
    </row>
    <row r="2407" spans="1:26" ht="43.2" x14ac:dyDescent="0.3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 s="11">
        <f t="shared" si="110"/>
        <v>42026.44872685185</v>
      </c>
      <c r="K2407">
        <v>1418064370</v>
      </c>
      <c r="L2407" s="11">
        <f t="shared" si="111"/>
        <v>41981.44872685185</v>
      </c>
      <c r="M2407" t="b">
        <v>1</v>
      </c>
      <c r="N2407">
        <v>46</v>
      </c>
      <c r="O2407" t="b">
        <v>1</v>
      </c>
      <c r="P2407" t="s">
        <v>8285</v>
      </c>
      <c r="Q2407" s="6">
        <f>E2407/D2407</f>
        <v>1.0262857142857142</v>
      </c>
      <c r="R2407" s="7">
        <f>IFERROR(E2407/N2407,"N/A")</f>
        <v>156.17391304347825</v>
      </c>
      <c r="S2407" t="str">
        <f t="shared" si="112"/>
        <v>photography</v>
      </c>
      <c r="T2407" t="str">
        <f t="shared" si="113"/>
        <v>photobooks</v>
      </c>
      <c r="Y2407">
        <f t="shared" si="114"/>
        <v>12</v>
      </c>
      <c r="Z2407">
        <f t="shared" si="115"/>
        <v>22</v>
      </c>
    </row>
    <row r="2408" spans="1:26" ht="28.8" x14ac:dyDescent="0.3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 s="11">
        <f t="shared" si="110"/>
        <v>42545.832638888889</v>
      </c>
      <c r="K2408">
        <v>1464196414</v>
      </c>
      <c r="L2408" s="11">
        <f t="shared" si="111"/>
        <v>42515.384421296294</v>
      </c>
      <c r="M2408" t="b">
        <v>0</v>
      </c>
      <c r="N2408">
        <v>83</v>
      </c>
      <c r="O2408" t="b">
        <v>1</v>
      </c>
      <c r="P2408" t="s">
        <v>8276</v>
      </c>
      <c r="Q2408" s="6">
        <f>E2408/D2408</f>
        <v>1.0263636363636364</v>
      </c>
      <c r="R2408" s="7">
        <f>IFERROR(E2408/N2408,"N/A")</f>
        <v>68.01204819277109</v>
      </c>
      <c r="S2408" t="str">
        <f t="shared" si="112"/>
        <v>music</v>
      </c>
      <c r="T2408" t="str">
        <f t="shared" si="113"/>
        <v>rock</v>
      </c>
      <c r="Y2408">
        <f t="shared" si="114"/>
        <v>6</v>
      </c>
      <c r="Z2408">
        <f t="shared" si="115"/>
        <v>10</v>
      </c>
    </row>
    <row r="2409" spans="1:26" ht="43.2" x14ac:dyDescent="0.3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 s="11">
        <f t="shared" si="110"/>
        <v>40907.906666666662</v>
      </c>
      <c r="K2409">
        <v>1320122736</v>
      </c>
      <c r="L2409" s="11">
        <f t="shared" si="111"/>
        <v>40847.864999999998</v>
      </c>
      <c r="M2409" t="b">
        <v>0</v>
      </c>
      <c r="N2409">
        <v>62</v>
      </c>
      <c r="O2409" t="b">
        <v>1</v>
      </c>
      <c r="P2409" t="s">
        <v>8292</v>
      </c>
      <c r="Q2409" s="6">
        <f>E2409/D2409</f>
        <v>1.026375</v>
      </c>
      <c r="R2409" s="7">
        <f>IFERROR(E2409/N2409,"N/A")</f>
        <v>132.43548387096774</v>
      </c>
      <c r="S2409" t="str">
        <f t="shared" si="112"/>
        <v>music</v>
      </c>
      <c r="T2409" t="str">
        <f t="shared" si="113"/>
        <v>pop</v>
      </c>
      <c r="Y2409">
        <f t="shared" si="114"/>
        <v>6</v>
      </c>
      <c r="Z2409">
        <f t="shared" si="115"/>
        <v>9</v>
      </c>
    </row>
    <row r="2410" spans="1:26" ht="43.2" x14ac:dyDescent="0.3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 s="11">
        <f t="shared" si="110"/>
        <v>40874.858090277776</v>
      </c>
      <c r="K2410">
        <v>1319859339</v>
      </c>
      <c r="L2410" s="11">
        <f t="shared" si="111"/>
        <v>40844.816423611104</v>
      </c>
      <c r="M2410" t="b">
        <v>0</v>
      </c>
      <c r="N2410">
        <v>116</v>
      </c>
      <c r="O2410" t="b">
        <v>1</v>
      </c>
      <c r="P2410" t="s">
        <v>8292</v>
      </c>
      <c r="Q2410" s="6">
        <f>E2410/D2410</f>
        <v>1.026375</v>
      </c>
      <c r="R2410" s="7">
        <f>IFERROR(E2410/N2410,"N/A")</f>
        <v>70.784482758620683</v>
      </c>
      <c r="S2410" t="str">
        <f t="shared" si="112"/>
        <v>music</v>
      </c>
      <c r="T2410" t="str">
        <f t="shared" si="113"/>
        <v>pop</v>
      </c>
      <c r="Y2410">
        <f t="shared" si="114"/>
        <v>6</v>
      </c>
      <c r="Z2410">
        <f t="shared" si="115"/>
        <v>9</v>
      </c>
    </row>
    <row r="2411" spans="1:26" ht="43.2" x14ac:dyDescent="0.3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 s="11">
        <f t="shared" si="110"/>
        <v>41828.606944444444</v>
      </c>
      <c r="K2411">
        <v>1402266840</v>
      </c>
      <c r="L2411" s="11">
        <f t="shared" si="111"/>
        <v>41798.606944444444</v>
      </c>
      <c r="M2411" t="b">
        <v>0</v>
      </c>
      <c r="N2411">
        <v>94</v>
      </c>
      <c r="O2411" t="b">
        <v>1</v>
      </c>
      <c r="P2411" t="s">
        <v>8271</v>
      </c>
      <c r="Q2411" s="6">
        <f>E2411/D2411</f>
        <v>1.02645125</v>
      </c>
      <c r="R2411" s="7">
        <f>IFERROR(E2411/N2411,"N/A")</f>
        <v>87.357553191489373</v>
      </c>
      <c r="S2411" t="str">
        <f t="shared" si="112"/>
        <v>theater</v>
      </c>
      <c r="T2411" t="str">
        <f t="shared" si="113"/>
        <v>plays</v>
      </c>
      <c r="Y2411">
        <f t="shared" si="114"/>
        <v>8</v>
      </c>
      <c r="Z2411">
        <f t="shared" si="115"/>
        <v>13</v>
      </c>
    </row>
    <row r="2412" spans="1:26" ht="43.2" x14ac:dyDescent="0.3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 s="11">
        <f t="shared" si="110"/>
        <v>42488.860972222225</v>
      </c>
      <c r="K2412">
        <v>1458103188</v>
      </c>
      <c r="L2412" s="11">
        <f t="shared" si="111"/>
        <v>42444.860972222225</v>
      </c>
      <c r="M2412" t="b">
        <v>0</v>
      </c>
      <c r="N2412">
        <v>237</v>
      </c>
      <c r="O2412" t="b">
        <v>1</v>
      </c>
      <c r="P2412" t="s">
        <v>8271</v>
      </c>
      <c r="Q2412" s="6">
        <f>E2412/D2412</f>
        <v>1.026467741935484</v>
      </c>
      <c r="R2412" s="7">
        <f>IFERROR(E2412/N2412,"N/A")</f>
        <v>134.26371308016877</v>
      </c>
      <c r="S2412" t="str">
        <f t="shared" si="112"/>
        <v>theater</v>
      </c>
      <c r="T2412" t="str">
        <f t="shared" si="113"/>
        <v>plays</v>
      </c>
      <c r="Y2412">
        <f t="shared" si="114"/>
        <v>8</v>
      </c>
      <c r="Z2412">
        <f t="shared" si="115"/>
        <v>13</v>
      </c>
    </row>
    <row r="2413" spans="1:26" ht="43.2" x14ac:dyDescent="0.3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 s="11">
        <f t="shared" si="110"/>
        <v>41822.833854166667</v>
      </c>
      <c r="K2413">
        <v>1401336045</v>
      </c>
      <c r="L2413" s="11">
        <f t="shared" si="111"/>
        <v>41787.833854166667</v>
      </c>
      <c r="M2413" t="b">
        <v>0</v>
      </c>
      <c r="N2413">
        <v>96</v>
      </c>
      <c r="O2413" t="b">
        <v>1</v>
      </c>
      <c r="P2413" t="s">
        <v>8305</v>
      </c>
      <c r="Q2413" s="6">
        <f>E2413/D2413</f>
        <v>1.0265010000000001</v>
      </c>
      <c r="R2413" s="7">
        <f>IFERROR(E2413/N2413,"N/A")</f>
        <v>106.9271875</v>
      </c>
      <c r="S2413" t="str">
        <f t="shared" si="112"/>
        <v>theater</v>
      </c>
      <c r="T2413" t="str">
        <f t="shared" si="113"/>
        <v>musical</v>
      </c>
      <c r="Y2413">
        <f t="shared" si="114"/>
        <v>8</v>
      </c>
      <c r="Z2413">
        <f t="shared" si="115"/>
        <v>15</v>
      </c>
    </row>
    <row r="2414" spans="1:26" ht="43.2" x14ac:dyDescent="0.3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 s="11">
        <f t="shared" si="110"/>
        <v>42682.15493055556</v>
      </c>
      <c r="K2414">
        <v>1475577786</v>
      </c>
      <c r="L2414" s="11">
        <f t="shared" si="111"/>
        <v>42647.113263888888</v>
      </c>
      <c r="M2414" t="b">
        <v>1</v>
      </c>
      <c r="N2414">
        <v>337</v>
      </c>
      <c r="O2414" t="b">
        <v>1</v>
      </c>
      <c r="P2414" t="s">
        <v>8269</v>
      </c>
      <c r="Q2414" s="6">
        <f>E2414/D2414</f>
        <v>1.0266285714285714</v>
      </c>
      <c r="R2414" s="7">
        <f>IFERROR(E2414/N2414,"N/A")</f>
        <v>106.62314540059347</v>
      </c>
      <c r="S2414" t="str">
        <f t="shared" si="112"/>
        <v>film &amp; video</v>
      </c>
      <c r="T2414" t="str">
        <f t="shared" si="113"/>
        <v>documentary</v>
      </c>
      <c r="Y2414">
        <f t="shared" si="114"/>
        <v>13</v>
      </c>
      <c r="Z2414">
        <f t="shared" si="115"/>
        <v>24</v>
      </c>
    </row>
    <row r="2415" spans="1:26" ht="43.2" x14ac:dyDescent="0.3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 s="11">
        <f t="shared" si="110"/>
        <v>42155.439479166664</v>
      </c>
      <c r="K2415">
        <v>1430505171</v>
      </c>
      <c r="L2415" s="11">
        <f t="shared" si="111"/>
        <v>42125.439479166664</v>
      </c>
      <c r="M2415" t="b">
        <v>0</v>
      </c>
      <c r="N2415">
        <v>46</v>
      </c>
      <c r="O2415" t="b">
        <v>1</v>
      </c>
      <c r="P2415" t="s">
        <v>8271</v>
      </c>
      <c r="Q2415" s="6">
        <f>E2415/D2415</f>
        <v>1.0266666666666666</v>
      </c>
      <c r="R2415" s="7">
        <f>IFERROR(E2415/N2415,"N/A")</f>
        <v>66.956521739130437</v>
      </c>
      <c r="S2415" t="str">
        <f t="shared" si="112"/>
        <v>theater</v>
      </c>
      <c r="T2415" t="str">
        <f t="shared" si="113"/>
        <v>plays</v>
      </c>
      <c r="Y2415">
        <f t="shared" si="114"/>
        <v>8</v>
      </c>
      <c r="Z2415">
        <f t="shared" si="115"/>
        <v>13</v>
      </c>
    </row>
    <row r="2416" spans="1:26" ht="57.6" x14ac:dyDescent="0.3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 s="11">
        <f t="shared" si="110"/>
        <v>42187.319178240738</v>
      </c>
      <c r="K2416">
        <v>1433259577</v>
      </c>
      <c r="L2416" s="11">
        <f t="shared" si="111"/>
        <v>42157.319178240738</v>
      </c>
      <c r="M2416" t="b">
        <v>0</v>
      </c>
      <c r="N2416">
        <v>78</v>
      </c>
      <c r="O2416" t="b">
        <v>1</v>
      </c>
      <c r="P2416" t="s">
        <v>8271</v>
      </c>
      <c r="Q2416" s="6">
        <f>E2416/D2416</f>
        <v>1.0266666666666666</v>
      </c>
      <c r="R2416" s="7">
        <f>IFERROR(E2416/N2416,"N/A")</f>
        <v>39.487179487179489</v>
      </c>
      <c r="S2416" t="str">
        <f t="shared" si="112"/>
        <v>theater</v>
      </c>
      <c r="T2416" t="str">
        <f t="shared" si="113"/>
        <v>plays</v>
      </c>
      <c r="Y2416">
        <f t="shared" si="114"/>
        <v>8</v>
      </c>
      <c r="Z2416">
        <f t="shared" si="115"/>
        <v>13</v>
      </c>
    </row>
    <row r="2417" spans="1:26" ht="43.2" x14ac:dyDescent="0.3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 s="11">
        <f t="shared" si="110"/>
        <v>42445.428159722222</v>
      </c>
      <c r="K2417">
        <v>1455563793</v>
      </c>
      <c r="L2417" s="11">
        <f t="shared" si="111"/>
        <v>42415.469826388886</v>
      </c>
      <c r="M2417" t="b">
        <v>1</v>
      </c>
      <c r="N2417">
        <v>97</v>
      </c>
      <c r="O2417" t="b">
        <v>1</v>
      </c>
      <c r="P2417" t="s">
        <v>8269</v>
      </c>
      <c r="Q2417" s="6">
        <f>E2417/D2417</f>
        <v>1.0269239999999999</v>
      </c>
      <c r="R2417" s="7">
        <f>IFERROR(E2417/N2417,"N/A")</f>
        <v>79.401340206185566</v>
      </c>
      <c r="S2417" t="str">
        <f t="shared" si="112"/>
        <v>film &amp; video</v>
      </c>
      <c r="T2417" t="str">
        <f t="shared" si="113"/>
        <v>documentary</v>
      </c>
      <c r="Y2417">
        <f t="shared" si="114"/>
        <v>13</v>
      </c>
      <c r="Z2417">
        <f t="shared" si="115"/>
        <v>24</v>
      </c>
    </row>
    <row r="2418" spans="1:26" ht="43.2" x14ac:dyDescent="0.3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 s="11">
        <f t="shared" si="110"/>
        <v>41854.375</v>
      </c>
      <c r="K2418">
        <v>1401924769</v>
      </c>
      <c r="L2418" s="11">
        <f t="shared" si="111"/>
        <v>41794.647789351846</v>
      </c>
      <c r="M2418" t="b">
        <v>0</v>
      </c>
      <c r="N2418">
        <v>77</v>
      </c>
      <c r="O2418" t="b">
        <v>1</v>
      </c>
      <c r="P2418" t="s">
        <v>8276</v>
      </c>
      <c r="Q2418" s="6">
        <f>E2418/D2418</f>
        <v>1.0269999999999999</v>
      </c>
      <c r="R2418" s="7">
        <f>IFERROR(E2418/N2418,"N/A")</f>
        <v>66.688311688311686</v>
      </c>
      <c r="S2418" t="str">
        <f t="shared" si="112"/>
        <v>music</v>
      </c>
      <c r="T2418" t="str">
        <f t="shared" si="113"/>
        <v>rock</v>
      </c>
      <c r="Y2418">
        <f t="shared" si="114"/>
        <v>6</v>
      </c>
      <c r="Z2418">
        <f t="shared" si="115"/>
        <v>10</v>
      </c>
    </row>
    <row r="2419" spans="1:26" ht="43.2" x14ac:dyDescent="0.3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 s="11">
        <f t="shared" si="110"/>
        <v>41014.923888888887</v>
      </c>
      <c r="K2419">
        <v>1333001424</v>
      </c>
      <c r="L2419" s="11">
        <f t="shared" si="111"/>
        <v>40996.923888888887</v>
      </c>
      <c r="M2419" t="b">
        <v>0</v>
      </c>
      <c r="N2419">
        <v>34</v>
      </c>
      <c r="O2419" t="b">
        <v>1</v>
      </c>
      <c r="P2419" t="s">
        <v>8280</v>
      </c>
      <c r="Q2419" s="6">
        <f>E2419/D2419</f>
        <v>1.0272727272727273</v>
      </c>
      <c r="R2419" s="7">
        <f>IFERROR(E2419/N2419,"N/A")</f>
        <v>33.235294117647058</v>
      </c>
      <c r="S2419" t="str">
        <f t="shared" si="112"/>
        <v>music</v>
      </c>
      <c r="T2419" t="str">
        <f t="shared" si="113"/>
        <v>electronic music</v>
      </c>
      <c r="Y2419">
        <f t="shared" si="114"/>
        <v>6</v>
      </c>
      <c r="Z2419">
        <f t="shared" si="115"/>
        <v>22</v>
      </c>
    </row>
    <row r="2420" spans="1:26" ht="43.2" x14ac:dyDescent="0.3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 s="11">
        <f t="shared" si="110"/>
        <v>40989.533333333333</v>
      </c>
      <c r="K2420">
        <v>1329890585</v>
      </c>
      <c r="L2420" s="11">
        <f t="shared" si="111"/>
        <v>40960.918807870366</v>
      </c>
      <c r="M2420" t="b">
        <v>0</v>
      </c>
      <c r="N2420">
        <v>56</v>
      </c>
      <c r="O2420" t="b">
        <v>1</v>
      </c>
      <c r="P2420" t="s">
        <v>8300</v>
      </c>
      <c r="Q2420" s="6">
        <f>E2420/D2420</f>
        <v>1.0273469387755103</v>
      </c>
      <c r="R2420" s="7">
        <f>IFERROR(E2420/N2420,"N/A")</f>
        <v>67.419642857142861</v>
      </c>
      <c r="S2420" t="str">
        <f t="shared" si="112"/>
        <v>music</v>
      </c>
      <c r="T2420" t="str">
        <f t="shared" si="113"/>
        <v>classical music</v>
      </c>
      <c r="Y2420">
        <f t="shared" si="114"/>
        <v>6</v>
      </c>
      <c r="Z2420">
        <f t="shared" si="115"/>
        <v>21</v>
      </c>
    </row>
    <row r="2421" spans="1:26" ht="43.2" x14ac:dyDescent="0.3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 s="11">
        <f t="shared" si="110"/>
        <v>42205.791666666664</v>
      </c>
      <c r="K2421">
        <v>1436551178</v>
      </c>
      <c r="L2421" s="11">
        <f t="shared" si="111"/>
        <v>42195.416412037033</v>
      </c>
      <c r="M2421" t="b">
        <v>0</v>
      </c>
      <c r="N2421">
        <v>29</v>
      </c>
      <c r="O2421" t="b">
        <v>1</v>
      </c>
      <c r="P2421" t="s">
        <v>8271</v>
      </c>
      <c r="Q2421" s="6">
        <f>E2421/D2421</f>
        <v>1.0275000000000001</v>
      </c>
      <c r="R2421" s="7">
        <f>IFERROR(E2421/N2421,"N/A")</f>
        <v>70.862068965517238</v>
      </c>
      <c r="S2421" t="str">
        <f t="shared" si="112"/>
        <v>theater</v>
      </c>
      <c r="T2421" t="str">
        <f t="shared" si="113"/>
        <v>plays</v>
      </c>
      <c r="Y2421">
        <f t="shared" si="114"/>
        <v>8</v>
      </c>
      <c r="Z2421">
        <f t="shared" si="115"/>
        <v>13</v>
      </c>
    </row>
    <row r="2422" spans="1:26" ht="43.2" x14ac:dyDescent="0.3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 s="11">
        <f t="shared" si="110"/>
        <v>42063.374999999993</v>
      </c>
      <c r="K2422">
        <v>1422983847</v>
      </c>
      <c r="L2422" s="11">
        <f t="shared" si="111"/>
        <v>42038.387118055551</v>
      </c>
      <c r="M2422" t="b">
        <v>0</v>
      </c>
      <c r="N2422">
        <v>51</v>
      </c>
      <c r="O2422" t="b">
        <v>1</v>
      </c>
      <c r="P2422" t="s">
        <v>8271</v>
      </c>
      <c r="Q2422" s="6">
        <f>E2422/D2422</f>
        <v>1.0275000000000001</v>
      </c>
      <c r="R2422" s="7">
        <f>IFERROR(E2422/N2422,"N/A")</f>
        <v>40.294117647058826</v>
      </c>
      <c r="S2422" t="str">
        <f t="shared" si="112"/>
        <v>theater</v>
      </c>
      <c r="T2422" t="str">
        <f t="shared" si="113"/>
        <v>plays</v>
      </c>
      <c r="Y2422">
        <f t="shared" si="114"/>
        <v>8</v>
      </c>
      <c r="Z2422">
        <f t="shared" si="115"/>
        <v>13</v>
      </c>
    </row>
    <row r="2423" spans="1:26" ht="43.2" x14ac:dyDescent="0.3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 s="11">
        <f t="shared" si="110"/>
        <v>42525.623298611106</v>
      </c>
      <c r="K2423">
        <v>1462489053</v>
      </c>
      <c r="L2423" s="11">
        <f t="shared" si="111"/>
        <v>42495.623298611106</v>
      </c>
      <c r="M2423" t="b">
        <v>0</v>
      </c>
      <c r="N2423">
        <v>54</v>
      </c>
      <c r="O2423" t="b">
        <v>1</v>
      </c>
      <c r="P2423" t="s">
        <v>8305</v>
      </c>
      <c r="Q2423" s="6">
        <f>E2423/D2423</f>
        <v>1.0276000000000001</v>
      </c>
      <c r="R2423" s="7">
        <f>IFERROR(E2423/N2423,"N/A")</f>
        <v>47.574074074074076</v>
      </c>
      <c r="S2423" t="str">
        <f t="shared" si="112"/>
        <v>theater</v>
      </c>
      <c r="T2423" t="str">
        <f t="shared" si="113"/>
        <v>musical</v>
      </c>
      <c r="Y2423">
        <f t="shared" si="114"/>
        <v>8</v>
      </c>
      <c r="Z2423">
        <f t="shared" si="115"/>
        <v>15</v>
      </c>
    </row>
    <row r="2424" spans="1:26" ht="43.2" x14ac:dyDescent="0.3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 s="11">
        <f t="shared" si="110"/>
        <v>42132.583333333336</v>
      </c>
      <c r="K2424">
        <v>1428428515</v>
      </c>
      <c r="L2424" s="11">
        <f t="shared" si="111"/>
        <v>42101.404108796291</v>
      </c>
      <c r="M2424" t="b">
        <v>1</v>
      </c>
      <c r="N2424">
        <v>80</v>
      </c>
      <c r="O2424" t="b">
        <v>1</v>
      </c>
      <c r="P2424" t="s">
        <v>8269</v>
      </c>
      <c r="Q2424" s="6">
        <f>E2424/D2424</f>
        <v>1.0276470588235294</v>
      </c>
      <c r="R2424" s="7">
        <f>IFERROR(E2424/N2424,"N/A")</f>
        <v>109.1875</v>
      </c>
      <c r="S2424" t="str">
        <f t="shared" si="112"/>
        <v>film &amp; video</v>
      </c>
      <c r="T2424" t="str">
        <f t="shared" si="113"/>
        <v>documentary</v>
      </c>
      <c r="Y2424">
        <f t="shared" si="114"/>
        <v>13</v>
      </c>
      <c r="Z2424">
        <f t="shared" si="115"/>
        <v>24</v>
      </c>
    </row>
    <row r="2425" spans="1:26" ht="43.2" x14ac:dyDescent="0.3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 s="11">
        <f t="shared" si="110"/>
        <v>41457.874305555553</v>
      </c>
      <c r="K2425">
        <v>1371491244</v>
      </c>
      <c r="L2425" s="11">
        <f t="shared" si="111"/>
        <v>41442.407916666663</v>
      </c>
      <c r="M2425" t="b">
        <v>0</v>
      </c>
      <c r="N2425">
        <v>32</v>
      </c>
      <c r="O2425" t="b">
        <v>1</v>
      </c>
      <c r="P2425" t="s">
        <v>8276</v>
      </c>
      <c r="Q2425" s="6">
        <f>E2425/D2425</f>
        <v>1.0277927272727272</v>
      </c>
      <c r="R2425" s="7">
        <f>IFERROR(E2425/N2425,"N/A")</f>
        <v>88.325937499999995</v>
      </c>
      <c r="S2425" t="str">
        <f t="shared" si="112"/>
        <v>music</v>
      </c>
      <c r="T2425" t="str">
        <f t="shared" si="113"/>
        <v>rock</v>
      </c>
      <c r="Y2425">
        <f t="shared" si="114"/>
        <v>6</v>
      </c>
      <c r="Z2425">
        <f t="shared" si="115"/>
        <v>10</v>
      </c>
    </row>
    <row r="2426" spans="1:26" ht="43.2" x14ac:dyDescent="0.3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 s="11">
        <f t="shared" si="110"/>
        <v>41951.083865740737</v>
      </c>
      <c r="K2426">
        <v>1412845246</v>
      </c>
      <c r="L2426" s="11">
        <f t="shared" si="111"/>
        <v>41921.042199074072</v>
      </c>
      <c r="M2426" t="b">
        <v>0</v>
      </c>
      <c r="N2426">
        <v>78</v>
      </c>
      <c r="O2426" t="b">
        <v>1</v>
      </c>
      <c r="P2426" t="s">
        <v>8271</v>
      </c>
      <c r="Q2426" s="6">
        <f>E2426/D2426</f>
        <v>1.028</v>
      </c>
      <c r="R2426" s="7">
        <f>IFERROR(E2426/N2426,"N/A")</f>
        <v>39.53846153846154</v>
      </c>
      <c r="S2426" t="str">
        <f t="shared" si="112"/>
        <v>theater</v>
      </c>
      <c r="T2426" t="str">
        <f t="shared" si="113"/>
        <v>plays</v>
      </c>
      <c r="Y2426">
        <f t="shared" si="114"/>
        <v>8</v>
      </c>
      <c r="Z2426">
        <f t="shared" si="115"/>
        <v>13</v>
      </c>
    </row>
    <row r="2427" spans="1:26" ht="43.2" x14ac:dyDescent="0.3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 s="11">
        <f t="shared" si="110"/>
        <v>41425.375</v>
      </c>
      <c r="K2427">
        <v>1366999870</v>
      </c>
      <c r="L2427" s="11">
        <f t="shared" si="111"/>
        <v>41390.424421296295</v>
      </c>
      <c r="M2427" t="b">
        <v>0</v>
      </c>
      <c r="N2427">
        <v>37</v>
      </c>
      <c r="O2427" t="b">
        <v>1</v>
      </c>
      <c r="P2427" t="s">
        <v>8300</v>
      </c>
      <c r="Q2427" s="6">
        <f>E2427/D2427</f>
        <v>1.0280254777070064</v>
      </c>
      <c r="R2427" s="7">
        <f>IFERROR(E2427/N2427,"N/A")</f>
        <v>43.621621621621621</v>
      </c>
      <c r="S2427" t="str">
        <f t="shared" si="112"/>
        <v>music</v>
      </c>
      <c r="T2427" t="str">
        <f t="shared" si="113"/>
        <v>classical music</v>
      </c>
      <c r="Y2427">
        <f t="shared" si="114"/>
        <v>6</v>
      </c>
      <c r="Z2427">
        <f t="shared" si="115"/>
        <v>21</v>
      </c>
    </row>
    <row r="2428" spans="1:26" ht="43.2" x14ac:dyDescent="0.3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 s="11">
        <f t="shared" si="110"/>
        <v>42610.834131944437</v>
      </c>
      <c r="K2428">
        <v>1468987269</v>
      </c>
      <c r="L2428" s="11">
        <f t="shared" si="111"/>
        <v>42570.834131944437</v>
      </c>
      <c r="M2428" t="b">
        <v>0</v>
      </c>
      <c r="N2428">
        <v>120</v>
      </c>
      <c r="O2428" t="b">
        <v>1</v>
      </c>
      <c r="P2428" t="s">
        <v>8285</v>
      </c>
      <c r="Q2428" s="6">
        <f>E2428/D2428</f>
        <v>1.0282909090909091</v>
      </c>
      <c r="R2428" s="7">
        <f>IFERROR(E2428/N2428,"N/A")</f>
        <v>47.13</v>
      </c>
      <c r="S2428" t="str">
        <f t="shared" si="112"/>
        <v>photography</v>
      </c>
      <c r="T2428" t="str">
        <f t="shared" si="113"/>
        <v>photobooks</v>
      </c>
      <c r="Y2428">
        <f t="shared" si="114"/>
        <v>12</v>
      </c>
      <c r="Z2428">
        <f t="shared" si="115"/>
        <v>22</v>
      </c>
    </row>
    <row r="2429" spans="1:26" ht="43.2" x14ac:dyDescent="0.3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 s="11">
        <f t="shared" si="110"/>
        <v>42285.666666666664</v>
      </c>
      <c r="K2429">
        <v>1442283562</v>
      </c>
      <c r="L2429" s="11">
        <f t="shared" si="111"/>
        <v>42261.763449074067</v>
      </c>
      <c r="M2429" t="b">
        <v>1</v>
      </c>
      <c r="N2429">
        <v>71</v>
      </c>
      <c r="O2429" t="b">
        <v>1</v>
      </c>
      <c r="P2429" t="s">
        <v>8271</v>
      </c>
      <c r="Q2429" s="6">
        <f>E2429/D2429</f>
        <v>1.028375</v>
      </c>
      <c r="R2429" s="7">
        <f>IFERROR(E2429/N2429,"N/A")</f>
        <v>115.87323943661971</v>
      </c>
      <c r="S2429" t="str">
        <f t="shared" si="112"/>
        <v>theater</v>
      </c>
      <c r="T2429" t="str">
        <f t="shared" si="113"/>
        <v>plays</v>
      </c>
      <c r="Y2429">
        <f t="shared" si="114"/>
        <v>8</v>
      </c>
      <c r="Z2429">
        <f t="shared" si="115"/>
        <v>13</v>
      </c>
    </row>
    <row r="2430" spans="1:26" ht="43.2" x14ac:dyDescent="0.3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 s="11">
        <f t="shared" si="110"/>
        <v>41558.72991898148</v>
      </c>
      <c r="K2430">
        <v>1378949465</v>
      </c>
      <c r="L2430" s="11">
        <f t="shared" si="111"/>
        <v>41528.72991898148</v>
      </c>
      <c r="M2430" t="b">
        <v>0</v>
      </c>
      <c r="N2430">
        <v>208</v>
      </c>
      <c r="O2430" t="b">
        <v>1</v>
      </c>
      <c r="P2430" t="s">
        <v>8269</v>
      </c>
      <c r="Q2430" s="6">
        <f>E2430/D2430</f>
        <v>1.0285405405405406</v>
      </c>
      <c r="R2430" s="7">
        <f>IFERROR(E2430/N2430,"N/A")</f>
        <v>91.480769230769226</v>
      </c>
      <c r="S2430" t="str">
        <f t="shared" si="112"/>
        <v>film &amp; video</v>
      </c>
      <c r="T2430" t="str">
        <f t="shared" si="113"/>
        <v>documentary</v>
      </c>
      <c r="Y2430">
        <f t="shared" si="114"/>
        <v>13</v>
      </c>
      <c r="Z2430">
        <f t="shared" si="115"/>
        <v>24</v>
      </c>
    </row>
    <row r="2431" spans="1:26" ht="43.2" x14ac:dyDescent="0.3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 s="11">
        <f t="shared" si="110"/>
        <v>41812.325590277775</v>
      </c>
      <c r="K2431">
        <v>1401205731</v>
      </c>
      <c r="L2431" s="11">
        <f t="shared" si="111"/>
        <v>41786.325590277775</v>
      </c>
      <c r="M2431" t="b">
        <v>0</v>
      </c>
      <c r="N2431">
        <v>60</v>
      </c>
      <c r="O2431" t="b">
        <v>1</v>
      </c>
      <c r="P2431" t="s">
        <v>8266</v>
      </c>
      <c r="Q2431" s="6">
        <f>E2431/D2431</f>
        <v>1.0285714285714285</v>
      </c>
      <c r="R2431" s="7">
        <f>IFERROR(E2431/N2431,"N/A")</f>
        <v>60</v>
      </c>
      <c r="S2431" t="str">
        <f t="shared" si="112"/>
        <v>film &amp; video</v>
      </c>
      <c r="T2431" t="str">
        <f t="shared" si="113"/>
        <v>shorts</v>
      </c>
      <c r="Y2431">
        <f t="shared" si="114"/>
        <v>13</v>
      </c>
      <c r="Z2431">
        <f t="shared" si="115"/>
        <v>19</v>
      </c>
    </row>
    <row r="2432" spans="1:26" ht="43.2" x14ac:dyDescent="0.3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 s="11">
        <f t="shared" si="110"/>
        <v>42817.8752662037</v>
      </c>
      <c r="K2432">
        <v>1487743223</v>
      </c>
      <c r="L2432" s="11">
        <f t="shared" si="111"/>
        <v>42787.916932870365</v>
      </c>
      <c r="M2432" t="b">
        <v>0</v>
      </c>
      <c r="N2432">
        <v>15</v>
      </c>
      <c r="O2432" t="b">
        <v>0</v>
      </c>
      <c r="P2432" t="s">
        <v>8293</v>
      </c>
      <c r="Q2432" s="6">
        <f>E2432/D2432</f>
        <v>1.0285714285714285</v>
      </c>
      <c r="R2432" s="7">
        <f>IFERROR(E2432/N2432,"N/A")</f>
        <v>24</v>
      </c>
      <c r="S2432" t="str">
        <f t="shared" si="112"/>
        <v>music</v>
      </c>
      <c r="T2432" t="str">
        <f t="shared" si="113"/>
        <v>faith</v>
      </c>
      <c r="Y2432">
        <f t="shared" si="114"/>
        <v>6</v>
      </c>
      <c r="Z2432">
        <f t="shared" si="115"/>
        <v>11</v>
      </c>
    </row>
    <row r="2433" spans="1:26" ht="43.2" x14ac:dyDescent="0.3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 s="11">
        <f t="shared" si="110"/>
        <v>42639.109131944446</v>
      </c>
      <c r="K2433">
        <v>1472294229</v>
      </c>
      <c r="L2433" s="11">
        <f t="shared" si="111"/>
        <v>42609.109131944446</v>
      </c>
      <c r="M2433" t="b">
        <v>0</v>
      </c>
      <c r="N2433">
        <v>27</v>
      </c>
      <c r="O2433" t="b">
        <v>1</v>
      </c>
      <c r="P2433" t="s">
        <v>8271</v>
      </c>
      <c r="Q2433" s="6">
        <f>E2433/D2433</f>
        <v>1.0285857142857142</v>
      </c>
      <c r="R2433" s="7">
        <f>IFERROR(E2433/N2433,"N/A")</f>
        <v>26.667037037037037</v>
      </c>
      <c r="S2433" t="str">
        <f t="shared" si="112"/>
        <v>theater</v>
      </c>
      <c r="T2433" t="str">
        <f t="shared" si="113"/>
        <v>plays</v>
      </c>
      <c r="Y2433">
        <f t="shared" si="114"/>
        <v>8</v>
      </c>
      <c r="Z2433">
        <f t="shared" si="115"/>
        <v>13</v>
      </c>
    </row>
    <row r="2434" spans="1:26" ht="43.2" x14ac:dyDescent="0.3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 s="11">
        <f t="shared" si="110"/>
        <v>42716.399074074077</v>
      </c>
      <c r="K2434">
        <v>1479144880</v>
      </c>
      <c r="L2434" s="11">
        <f t="shared" si="111"/>
        <v>42688.399074074077</v>
      </c>
      <c r="M2434" t="b">
        <v>0</v>
      </c>
      <c r="N2434">
        <v>27</v>
      </c>
      <c r="O2434" t="b">
        <v>1</v>
      </c>
      <c r="P2434" t="s">
        <v>8280</v>
      </c>
      <c r="Q2434" s="6">
        <f>E2434/D2434</f>
        <v>1.0286144578313252</v>
      </c>
      <c r="R2434" s="7">
        <f>IFERROR(E2434/N2434,"N/A")</f>
        <v>50.592592592592595</v>
      </c>
      <c r="S2434" t="str">
        <f t="shared" si="112"/>
        <v>music</v>
      </c>
      <c r="T2434" t="str">
        <f t="shared" si="113"/>
        <v>electronic music</v>
      </c>
      <c r="Y2434">
        <f t="shared" si="114"/>
        <v>6</v>
      </c>
      <c r="Z2434">
        <f t="shared" si="115"/>
        <v>22</v>
      </c>
    </row>
    <row r="2435" spans="1:26" ht="43.2" x14ac:dyDescent="0.3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 s="11">
        <f t="shared" ref="J2435:J2498" si="116">(((I2435/60)/60)/24)+DATE(1970,1,1)+(-8/24)</f>
        <v>41878.708333333328</v>
      </c>
      <c r="K2435">
        <v>1406316312</v>
      </c>
      <c r="L2435" s="11">
        <f t="shared" ref="L2435:L2498" si="117">(((K2435/60)/60)/24)+DATE(1970,1,1)+(-8/24)</f>
        <v>41845.47583333333</v>
      </c>
      <c r="M2435" t="b">
        <v>0</v>
      </c>
      <c r="N2435">
        <v>25</v>
      </c>
      <c r="O2435" t="b">
        <v>1</v>
      </c>
      <c r="P2435" t="s">
        <v>8305</v>
      </c>
      <c r="Q2435" s="6">
        <f>E2435/D2435</f>
        <v>1.0287500000000001</v>
      </c>
      <c r="R2435" s="7">
        <f>IFERROR(E2435/N2435,"N/A")</f>
        <v>329.2</v>
      </c>
      <c r="S2435" t="str">
        <f t="shared" ref="S2435:S2498" si="118">LEFT(P2435,SEARCH("/",P2435,1)-1)</f>
        <v>theater</v>
      </c>
      <c r="T2435" t="str">
        <f t="shared" ref="T2435:T2498" si="119">RIGHT(P2435,(LEN(P2435)-SEARCH("/",P2435)))</f>
        <v>musical</v>
      </c>
      <c r="Y2435">
        <f t="shared" ref="Y2435:Y2498" si="120">SEARCH("/",P2435)</f>
        <v>8</v>
      </c>
      <c r="Z2435">
        <f t="shared" ref="Z2435:Z2498" si="121">LEN(P2435)</f>
        <v>15</v>
      </c>
    </row>
    <row r="2436" spans="1:26" ht="28.8" x14ac:dyDescent="0.3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 s="11">
        <f t="shared" si="116"/>
        <v>42082.4065162037</v>
      </c>
      <c r="K2436">
        <v>1424198723</v>
      </c>
      <c r="L2436" s="11">
        <f t="shared" si="117"/>
        <v>42052.448182870365</v>
      </c>
      <c r="M2436" t="b">
        <v>0</v>
      </c>
      <c r="N2436">
        <v>61</v>
      </c>
      <c r="O2436" t="b">
        <v>1</v>
      </c>
      <c r="P2436" t="s">
        <v>8285</v>
      </c>
      <c r="Q2436" s="6">
        <f>E2436/D2436</f>
        <v>1.0289999999999999</v>
      </c>
      <c r="R2436" s="7">
        <f>IFERROR(E2436/N2436,"N/A")</f>
        <v>168.68852459016392</v>
      </c>
      <c r="S2436" t="str">
        <f t="shared" si="118"/>
        <v>photography</v>
      </c>
      <c r="T2436" t="str">
        <f t="shared" si="119"/>
        <v>photobooks</v>
      </c>
      <c r="Y2436">
        <f t="shared" si="120"/>
        <v>12</v>
      </c>
      <c r="Z2436">
        <f t="shared" si="121"/>
        <v>22</v>
      </c>
    </row>
    <row r="2437" spans="1:26" ht="43.2" x14ac:dyDescent="0.3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 s="11">
        <f t="shared" si="116"/>
        <v>41572.625115740739</v>
      </c>
      <c r="K2437">
        <v>1380150010</v>
      </c>
      <c r="L2437" s="11">
        <f t="shared" si="117"/>
        <v>41542.625115740739</v>
      </c>
      <c r="M2437" t="b">
        <v>0</v>
      </c>
      <c r="N2437">
        <v>60</v>
      </c>
      <c r="O2437" t="b">
        <v>1</v>
      </c>
      <c r="P2437" t="s">
        <v>8302</v>
      </c>
      <c r="Q2437" s="6">
        <f>E2437/D2437</f>
        <v>1.0289999999999999</v>
      </c>
      <c r="R2437" s="7">
        <f>IFERROR(E2437/N2437,"N/A")</f>
        <v>85.75</v>
      </c>
      <c r="S2437" t="str">
        <f t="shared" si="118"/>
        <v>technology</v>
      </c>
      <c r="T2437" t="str">
        <f t="shared" si="119"/>
        <v>makerspaces</v>
      </c>
      <c r="Y2437">
        <f t="shared" si="120"/>
        <v>11</v>
      </c>
      <c r="Z2437">
        <f t="shared" si="121"/>
        <v>22</v>
      </c>
    </row>
    <row r="2438" spans="1:26" ht="43.2" x14ac:dyDescent="0.3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 s="11">
        <f t="shared" si="116"/>
        <v>41822.832638888889</v>
      </c>
      <c r="K2438">
        <v>1402580818</v>
      </c>
      <c r="L2438" s="11">
        <f t="shared" si="117"/>
        <v>41802.240949074068</v>
      </c>
      <c r="M2438" t="b">
        <v>0</v>
      </c>
      <c r="N2438">
        <v>199</v>
      </c>
      <c r="O2438" t="b">
        <v>1</v>
      </c>
      <c r="P2438" t="s">
        <v>8271</v>
      </c>
      <c r="Q2438" s="6">
        <f>E2438/D2438</f>
        <v>1.0290416666666666</v>
      </c>
      <c r="R2438" s="7">
        <f>IFERROR(E2438/N2438,"N/A")</f>
        <v>62.052763819095475</v>
      </c>
      <c r="S2438" t="str">
        <f t="shared" si="118"/>
        <v>theater</v>
      </c>
      <c r="T2438" t="str">
        <f t="shared" si="119"/>
        <v>plays</v>
      </c>
      <c r="Y2438">
        <f t="shared" si="120"/>
        <v>8</v>
      </c>
      <c r="Z2438">
        <f t="shared" si="121"/>
        <v>13</v>
      </c>
    </row>
    <row r="2439" spans="1:26" ht="43.2" x14ac:dyDescent="0.3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 s="11">
        <f t="shared" si="116"/>
        <v>41962.453379629624</v>
      </c>
      <c r="K2439">
        <v>1413827572</v>
      </c>
      <c r="L2439" s="11">
        <f t="shared" si="117"/>
        <v>41932.411712962959</v>
      </c>
      <c r="M2439" t="b">
        <v>0</v>
      </c>
      <c r="N2439">
        <v>75</v>
      </c>
      <c r="O2439" t="b">
        <v>1</v>
      </c>
      <c r="P2439" t="s">
        <v>8265</v>
      </c>
      <c r="Q2439" s="6">
        <f>E2439/D2439</f>
        <v>1.0290999999999999</v>
      </c>
      <c r="R2439" s="7">
        <f>IFERROR(E2439/N2439,"N/A")</f>
        <v>137.21333333333334</v>
      </c>
      <c r="S2439" t="str">
        <f t="shared" si="118"/>
        <v>film &amp; video</v>
      </c>
      <c r="T2439" t="str">
        <f t="shared" si="119"/>
        <v>television</v>
      </c>
      <c r="Y2439">
        <f t="shared" si="120"/>
        <v>13</v>
      </c>
      <c r="Z2439">
        <f t="shared" si="121"/>
        <v>23</v>
      </c>
    </row>
    <row r="2440" spans="1:26" ht="43.2" x14ac:dyDescent="0.3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 s="11">
        <f t="shared" si="116"/>
        <v>42705.402569444443</v>
      </c>
      <c r="K2440">
        <v>1478018382</v>
      </c>
      <c r="L2440" s="11">
        <f t="shared" si="117"/>
        <v>42675.360902777778</v>
      </c>
      <c r="M2440" t="b">
        <v>0</v>
      </c>
      <c r="N2440">
        <v>69</v>
      </c>
      <c r="O2440" t="b">
        <v>1</v>
      </c>
      <c r="P2440" t="s">
        <v>8271</v>
      </c>
      <c r="Q2440" s="6">
        <f>E2440/D2440</f>
        <v>1.0293749999999999</v>
      </c>
      <c r="R2440" s="7">
        <f>IFERROR(E2440/N2440,"N/A")</f>
        <v>23.869565217391305</v>
      </c>
      <c r="S2440" t="str">
        <f t="shared" si="118"/>
        <v>theater</v>
      </c>
      <c r="T2440" t="str">
        <f t="shared" si="119"/>
        <v>plays</v>
      </c>
      <c r="Y2440">
        <f t="shared" si="120"/>
        <v>8</v>
      </c>
      <c r="Z2440">
        <f t="shared" si="121"/>
        <v>13</v>
      </c>
    </row>
    <row r="2441" spans="1:26" ht="43.2" x14ac:dyDescent="0.3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 s="11">
        <f t="shared" si="116"/>
        <v>42341.874999999993</v>
      </c>
      <c r="K2441">
        <v>1445363833</v>
      </c>
      <c r="L2441" s="11">
        <f t="shared" si="117"/>
        <v>42297.414733796293</v>
      </c>
      <c r="M2441" t="b">
        <v>0</v>
      </c>
      <c r="N2441">
        <v>57</v>
      </c>
      <c r="O2441" t="b">
        <v>1</v>
      </c>
      <c r="P2441" t="s">
        <v>8285</v>
      </c>
      <c r="Q2441" s="6">
        <f>E2441/D2441</f>
        <v>1.0294615384615384</v>
      </c>
      <c r="R2441" s="7">
        <f>IFERROR(E2441/N2441,"N/A")</f>
        <v>234.78947368421052</v>
      </c>
      <c r="S2441" t="str">
        <f t="shared" si="118"/>
        <v>photography</v>
      </c>
      <c r="T2441" t="str">
        <f t="shared" si="119"/>
        <v>photobooks</v>
      </c>
      <c r="Y2441">
        <f t="shared" si="120"/>
        <v>12</v>
      </c>
      <c r="Z2441">
        <f t="shared" si="121"/>
        <v>22</v>
      </c>
    </row>
    <row r="2442" spans="1:26" ht="43.2" x14ac:dyDescent="0.3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 s="11">
        <f t="shared" si="116"/>
        <v>41916.28398148148</v>
      </c>
      <c r="K2442">
        <v>1409669336</v>
      </c>
      <c r="L2442" s="11">
        <f t="shared" si="117"/>
        <v>41884.28398148148</v>
      </c>
      <c r="M2442" t="b">
        <v>0</v>
      </c>
      <c r="N2442">
        <v>104</v>
      </c>
      <c r="O2442" t="b">
        <v>1</v>
      </c>
      <c r="P2442" t="s">
        <v>8271</v>
      </c>
      <c r="Q2442" s="6">
        <f>E2442/D2442</f>
        <v>1.0297033333333332</v>
      </c>
      <c r="R2442" s="7">
        <f>IFERROR(E2442/N2442,"N/A")</f>
        <v>297.02980769230766</v>
      </c>
      <c r="S2442" t="str">
        <f t="shared" si="118"/>
        <v>theater</v>
      </c>
      <c r="T2442" t="str">
        <f t="shared" si="119"/>
        <v>plays</v>
      </c>
      <c r="Y2442">
        <f t="shared" si="120"/>
        <v>8</v>
      </c>
      <c r="Z2442">
        <f t="shared" si="121"/>
        <v>13</v>
      </c>
    </row>
    <row r="2443" spans="1:26" ht="57.6" x14ac:dyDescent="0.3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 s="11">
        <f t="shared" si="116"/>
        <v>42495.209571759253</v>
      </c>
      <c r="K2443">
        <v>1459861307</v>
      </c>
      <c r="L2443" s="11">
        <f t="shared" si="117"/>
        <v>42465.209571759253</v>
      </c>
      <c r="M2443" t="b">
        <v>0</v>
      </c>
      <c r="N2443">
        <v>63</v>
      </c>
      <c r="O2443" t="b">
        <v>1</v>
      </c>
      <c r="P2443" t="s">
        <v>8276</v>
      </c>
      <c r="Q2443" s="6">
        <f>E2443/D2443</f>
        <v>1.0297499999999999</v>
      </c>
      <c r="R2443" s="7">
        <f>IFERROR(E2443/N2443,"N/A")</f>
        <v>65.38095238095238</v>
      </c>
      <c r="S2443" t="str">
        <f t="shared" si="118"/>
        <v>music</v>
      </c>
      <c r="T2443" t="str">
        <f t="shared" si="119"/>
        <v>rock</v>
      </c>
      <c r="Y2443">
        <f t="shared" si="120"/>
        <v>6</v>
      </c>
      <c r="Z2443">
        <f t="shared" si="121"/>
        <v>10</v>
      </c>
    </row>
    <row r="2444" spans="1:26" ht="43.2" x14ac:dyDescent="0.3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 s="11">
        <f t="shared" si="116"/>
        <v>41962.019432870373</v>
      </c>
      <c r="K2444">
        <v>1413790079</v>
      </c>
      <c r="L2444" s="11">
        <f t="shared" si="117"/>
        <v>41931.977766203701</v>
      </c>
      <c r="M2444" t="b">
        <v>0</v>
      </c>
      <c r="N2444">
        <v>162</v>
      </c>
      <c r="O2444" t="b">
        <v>1</v>
      </c>
      <c r="P2444" t="s">
        <v>8271</v>
      </c>
      <c r="Q2444" s="6">
        <f>E2444/D2444</f>
        <v>1.0299</v>
      </c>
      <c r="R2444" s="7">
        <f>IFERROR(E2444/N2444,"N/A")</f>
        <v>63.574074074074076</v>
      </c>
      <c r="S2444" t="str">
        <f t="shared" si="118"/>
        <v>theater</v>
      </c>
      <c r="T2444" t="str">
        <f t="shared" si="119"/>
        <v>plays</v>
      </c>
      <c r="Y2444">
        <f t="shared" si="120"/>
        <v>8</v>
      </c>
      <c r="Z2444">
        <f t="shared" si="121"/>
        <v>13</v>
      </c>
    </row>
    <row r="2445" spans="1:26" ht="43.2" x14ac:dyDescent="0.3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 s="11">
        <f t="shared" si="116"/>
        <v>42110.666666666664</v>
      </c>
      <c r="K2445">
        <v>1426714870</v>
      </c>
      <c r="L2445" s="11">
        <f t="shared" si="117"/>
        <v>42081.570254629631</v>
      </c>
      <c r="M2445" t="b">
        <v>0</v>
      </c>
      <c r="N2445">
        <v>443</v>
      </c>
      <c r="O2445" t="b">
        <v>1</v>
      </c>
      <c r="P2445" t="s">
        <v>8295</v>
      </c>
      <c r="Q2445" s="6">
        <f>E2445/D2445</f>
        <v>1.0299897959183673</v>
      </c>
      <c r="R2445" s="7">
        <f>IFERROR(E2445/N2445,"N/A")</f>
        <v>227.85327313769753</v>
      </c>
      <c r="S2445" t="str">
        <f t="shared" si="118"/>
        <v>technology</v>
      </c>
      <c r="T2445" t="str">
        <f t="shared" si="119"/>
        <v>hardware</v>
      </c>
      <c r="Y2445">
        <f t="shared" si="120"/>
        <v>11</v>
      </c>
      <c r="Z2445">
        <f t="shared" si="121"/>
        <v>19</v>
      </c>
    </row>
    <row r="2446" spans="1:26" ht="43.2" x14ac:dyDescent="0.3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 s="11">
        <f t="shared" si="116"/>
        <v>42237.253657407404</v>
      </c>
      <c r="K2446">
        <v>1437573916</v>
      </c>
      <c r="L2446" s="11">
        <f t="shared" si="117"/>
        <v>42207.253657407404</v>
      </c>
      <c r="M2446" t="b">
        <v>1</v>
      </c>
      <c r="N2446">
        <v>119</v>
      </c>
      <c r="O2446" t="b">
        <v>1</v>
      </c>
      <c r="P2446" t="s">
        <v>8269</v>
      </c>
      <c r="Q2446" s="6">
        <f>E2446/D2446</f>
        <v>1.03</v>
      </c>
      <c r="R2446" s="7">
        <f>IFERROR(E2446/N2446,"N/A")</f>
        <v>86.554621848739501</v>
      </c>
      <c r="S2446" t="str">
        <f t="shared" si="118"/>
        <v>film &amp; video</v>
      </c>
      <c r="T2446" t="str">
        <f t="shared" si="119"/>
        <v>documentary</v>
      </c>
      <c r="Y2446">
        <f t="shared" si="120"/>
        <v>13</v>
      </c>
      <c r="Z2446">
        <f t="shared" si="121"/>
        <v>24</v>
      </c>
    </row>
    <row r="2447" spans="1:26" ht="43.2" x14ac:dyDescent="0.3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 s="11">
        <f t="shared" si="116"/>
        <v>41041.662766203699</v>
      </c>
      <c r="K2447">
        <v>1335570863</v>
      </c>
      <c r="L2447" s="11">
        <f t="shared" si="117"/>
        <v>41026.662766203699</v>
      </c>
      <c r="M2447" t="b">
        <v>0</v>
      </c>
      <c r="N2447">
        <v>14</v>
      </c>
      <c r="O2447" t="b">
        <v>1</v>
      </c>
      <c r="P2447" t="s">
        <v>8276</v>
      </c>
      <c r="Q2447" s="6">
        <f>E2447/D2447</f>
        <v>1.03</v>
      </c>
      <c r="R2447" s="7">
        <f>IFERROR(E2447/N2447,"N/A")</f>
        <v>73.571428571428569</v>
      </c>
      <c r="S2447" t="str">
        <f t="shared" si="118"/>
        <v>music</v>
      </c>
      <c r="T2447" t="str">
        <f t="shared" si="119"/>
        <v>rock</v>
      </c>
      <c r="Y2447">
        <f t="shared" si="120"/>
        <v>6</v>
      </c>
      <c r="Z2447">
        <f t="shared" si="121"/>
        <v>10</v>
      </c>
    </row>
    <row r="2448" spans="1:26" ht="57.6" x14ac:dyDescent="0.3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 s="11">
        <f t="shared" si="116"/>
        <v>42166.34243055556</v>
      </c>
      <c r="K2448">
        <v>1430151186</v>
      </c>
      <c r="L2448" s="11">
        <f t="shared" si="117"/>
        <v>42121.34243055556</v>
      </c>
      <c r="M2448" t="b">
        <v>0</v>
      </c>
      <c r="N2448">
        <v>6</v>
      </c>
      <c r="O2448" t="b">
        <v>1</v>
      </c>
      <c r="P2448" t="s">
        <v>8303</v>
      </c>
      <c r="Q2448" s="6">
        <f>E2448/D2448</f>
        <v>1.03</v>
      </c>
      <c r="R2448" s="7">
        <f>IFERROR(E2448/N2448,"N/A")</f>
        <v>120.16666666666667</v>
      </c>
      <c r="S2448" t="str">
        <f t="shared" si="118"/>
        <v>theater</v>
      </c>
      <c r="T2448" t="str">
        <f t="shared" si="119"/>
        <v>spaces</v>
      </c>
      <c r="Y2448">
        <f t="shared" si="120"/>
        <v>8</v>
      </c>
      <c r="Z2448">
        <f t="shared" si="121"/>
        <v>14</v>
      </c>
    </row>
    <row r="2449" spans="1:26" ht="43.2" x14ac:dyDescent="0.3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 s="11">
        <f t="shared" si="116"/>
        <v>41908.545046296291</v>
      </c>
      <c r="K2449">
        <v>1409173492</v>
      </c>
      <c r="L2449" s="11">
        <f t="shared" si="117"/>
        <v>41878.545046296291</v>
      </c>
      <c r="M2449" t="b">
        <v>1</v>
      </c>
      <c r="N2449">
        <v>74</v>
      </c>
      <c r="O2449" t="b">
        <v>1</v>
      </c>
      <c r="P2449" t="s">
        <v>8271</v>
      </c>
      <c r="Q2449" s="6">
        <f>E2449/D2449</f>
        <v>1.03</v>
      </c>
      <c r="R2449" s="7">
        <f>IFERROR(E2449/N2449,"N/A")</f>
        <v>139.18918918918919</v>
      </c>
      <c r="S2449" t="str">
        <f t="shared" si="118"/>
        <v>theater</v>
      </c>
      <c r="T2449" t="str">
        <f t="shared" si="119"/>
        <v>plays</v>
      </c>
      <c r="Y2449">
        <f t="shared" si="120"/>
        <v>8</v>
      </c>
      <c r="Z2449">
        <f t="shared" si="121"/>
        <v>13</v>
      </c>
    </row>
    <row r="2450" spans="1:26" ht="28.8" x14ac:dyDescent="0.3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 s="11">
        <f t="shared" si="116"/>
        <v>42032.583333333336</v>
      </c>
      <c r="K2450">
        <v>1421089938</v>
      </c>
      <c r="L2450" s="11">
        <f t="shared" si="117"/>
        <v>42016.466874999998</v>
      </c>
      <c r="M2450" t="b">
        <v>1</v>
      </c>
      <c r="N2450">
        <v>49</v>
      </c>
      <c r="O2450" t="b">
        <v>1</v>
      </c>
      <c r="P2450" t="s">
        <v>8271</v>
      </c>
      <c r="Q2450" s="6">
        <f>E2450/D2450</f>
        <v>1.03</v>
      </c>
      <c r="R2450" s="7">
        <f>IFERROR(E2450/N2450,"N/A")</f>
        <v>52.551020408163268</v>
      </c>
      <c r="S2450" t="str">
        <f t="shared" si="118"/>
        <v>theater</v>
      </c>
      <c r="T2450" t="str">
        <f t="shared" si="119"/>
        <v>plays</v>
      </c>
      <c r="Y2450">
        <f t="shared" si="120"/>
        <v>8</v>
      </c>
      <c r="Z2450">
        <f t="shared" si="121"/>
        <v>13</v>
      </c>
    </row>
    <row r="2451" spans="1:26" ht="43.2" x14ac:dyDescent="0.3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 s="11">
        <f t="shared" si="116"/>
        <v>42155.874999999993</v>
      </c>
      <c r="K2451">
        <v>1430158198</v>
      </c>
      <c r="L2451" s="11">
        <f t="shared" si="117"/>
        <v>42121.423587962963</v>
      </c>
      <c r="M2451" t="b">
        <v>0</v>
      </c>
      <c r="N2451">
        <v>30</v>
      </c>
      <c r="O2451" t="b">
        <v>1</v>
      </c>
      <c r="P2451" t="s">
        <v>8271</v>
      </c>
      <c r="Q2451" s="6">
        <f>E2451/D2451</f>
        <v>1.03</v>
      </c>
      <c r="R2451" s="7">
        <f>IFERROR(E2451/N2451,"N/A")</f>
        <v>68.666666666666671</v>
      </c>
      <c r="S2451" t="str">
        <f t="shared" si="118"/>
        <v>theater</v>
      </c>
      <c r="T2451" t="str">
        <f t="shared" si="119"/>
        <v>plays</v>
      </c>
      <c r="Y2451">
        <f t="shared" si="120"/>
        <v>8</v>
      </c>
      <c r="Z2451">
        <f t="shared" si="121"/>
        <v>13</v>
      </c>
    </row>
    <row r="2452" spans="1:26" ht="43.2" x14ac:dyDescent="0.3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 s="11">
        <f t="shared" si="116"/>
        <v>42225.333333333336</v>
      </c>
      <c r="K2452">
        <v>1436972472</v>
      </c>
      <c r="L2452" s="11">
        <f t="shared" si="117"/>
        <v>42200.292499999996</v>
      </c>
      <c r="M2452" t="b">
        <v>0</v>
      </c>
      <c r="N2452">
        <v>36</v>
      </c>
      <c r="O2452" t="b">
        <v>1</v>
      </c>
      <c r="P2452" t="s">
        <v>8271</v>
      </c>
      <c r="Q2452" s="6">
        <f>E2452/D2452</f>
        <v>1.03</v>
      </c>
      <c r="R2452" s="7">
        <f>IFERROR(E2452/N2452,"N/A")</f>
        <v>57.222222222222221</v>
      </c>
      <c r="S2452" t="str">
        <f t="shared" si="118"/>
        <v>theater</v>
      </c>
      <c r="T2452" t="str">
        <f t="shared" si="119"/>
        <v>plays</v>
      </c>
      <c r="Y2452">
        <f t="shared" si="120"/>
        <v>8</v>
      </c>
      <c r="Z2452">
        <f t="shared" si="121"/>
        <v>13</v>
      </c>
    </row>
    <row r="2453" spans="1:26" ht="28.8" x14ac:dyDescent="0.3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 s="11">
        <f t="shared" si="116"/>
        <v>41620.874305555553</v>
      </c>
      <c r="K2453">
        <v>1384364561</v>
      </c>
      <c r="L2453" s="11">
        <f t="shared" si="117"/>
        <v>41591.404641203699</v>
      </c>
      <c r="M2453" t="b">
        <v>1</v>
      </c>
      <c r="N2453">
        <v>82</v>
      </c>
      <c r="O2453" t="b">
        <v>1</v>
      </c>
      <c r="P2453" t="s">
        <v>8271</v>
      </c>
      <c r="Q2453" s="6">
        <f>E2453/D2453</f>
        <v>1.030125</v>
      </c>
      <c r="R2453" s="7">
        <f>IFERROR(E2453/N2453,"N/A")</f>
        <v>100.5</v>
      </c>
      <c r="S2453" t="str">
        <f t="shared" si="118"/>
        <v>theater</v>
      </c>
      <c r="T2453" t="str">
        <f t="shared" si="119"/>
        <v>plays</v>
      </c>
      <c r="Y2453">
        <f t="shared" si="120"/>
        <v>8</v>
      </c>
      <c r="Z2453">
        <f t="shared" si="121"/>
        <v>13</v>
      </c>
    </row>
    <row r="2454" spans="1:26" ht="43.2" x14ac:dyDescent="0.3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 s="11">
        <f t="shared" si="116"/>
        <v>41805.850694444445</v>
      </c>
      <c r="K2454">
        <v>1400474329</v>
      </c>
      <c r="L2454" s="11">
        <f t="shared" si="117"/>
        <v>41777.860289351847</v>
      </c>
      <c r="M2454" t="b">
        <v>0</v>
      </c>
      <c r="N2454">
        <v>433</v>
      </c>
      <c r="O2454" t="b">
        <v>1</v>
      </c>
      <c r="P2454" t="s">
        <v>8303</v>
      </c>
      <c r="Q2454" s="6">
        <f>E2454/D2454</f>
        <v>1.0302899999999999</v>
      </c>
      <c r="R2454" s="7">
        <f>IFERROR(E2454/N2454,"N/A")</f>
        <v>118.97113163972287</v>
      </c>
      <c r="S2454" t="str">
        <f t="shared" si="118"/>
        <v>theater</v>
      </c>
      <c r="T2454" t="str">
        <f t="shared" si="119"/>
        <v>spaces</v>
      </c>
      <c r="Y2454">
        <f t="shared" si="120"/>
        <v>8</v>
      </c>
      <c r="Z2454">
        <f t="shared" si="121"/>
        <v>14</v>
      </c>
    </row>
    <row r="2455" spans="1:26" ht="28.8" x14ac:dyDescent="0.3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 s="11">
        <f t="shared" si="116"/>
        <v>41994.833333333336</v>
      </c>
      <c r="K2455">
        <v>1416555262</v>
      </c>
      <c r="L2455" s="11">
        <f t="shared" si="117"/>
        <v>41963.982199074067</v>
      </c>
      <c r="M2455" t="b">
        <v>1</v>
      </c>
      <c r="N2455">
        <v>134</v>
      </c>
      <c r="O2455" t="b">
        <v>1</v>
      </c>
      <c r="P2455" t="s">
        <v>8271</v>
      </c>
      <c r="Q2455" s="6">
        <f>E2455/D2455</f>
        <v>1.0304098360655738</v>
      </c>
      <c r="R2455" s="7">
        <f>IFERROR(E2455/N2455,"N/A")</f>
        <v>93.81343283582089</v>
      </c>
      <c r="S2455" t="str">
        <f t="shared" si="118"/>
        <v>theater</v>
      </c>
      <c r="T2455" t="str">
        <f t="shared" si="119"/>
        <v>plays</v>
      </c>
      <c r="Y2455">
        <f t="shared" si="120"/>
        <v>8</v>
      </c>
      <c r="Z2455">
        <f t="shared" si="121"/>
        <v>13</v>
      </c>
    </row>
    <row r="2456" spans="1:26" ht="43.2" x14ac:dyDescent="0.3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 s="11">
        <f t="shared" si="116"/>
        <v>42536.291666666664</v>
      </c>
      <c r="K2456">
        <v>1463517521</v>
      </c>
      <c r="L2456" s="11">
        <f t="shared" si="117"/>
        <v>42507.526863425919</v>
      </c>
      <c r="M2456" t="b">
        <v>1</v>
      </c>
      <c r="N2456">
        <v>267</v>
      </c>
      <c r="O2456" t="b">
        <v>1</v>
      </c>
      <c r="P2456" t="s">
        <v>8269</v>
      </c>
      <c r="Q2456" s="6">
        <f>E2456/D2456</f>
        <v>1.03088</v>
      </c>
      <c r="R2456" s="7">
        <f>IFERROR(E2456/N2456,"N/A")</f>
        <v>193.04868913857678</v>
      </c>
      <c r="S2456" t="str">
        <f t="shared" si="118"/>
        <v>film &amp; video</v>
      </c>
      <c r="T2456" t="str">
        <f t="shared" si="119"/>
        <v>documentary</v>
      </c>
      <c r="Y2456">
        <f t="shared" si="120"/>
        <v>13</v>
      </c>
      <c r="Z2456">
        <f t="shared" si="121"/>
        <v>24</v>
      </c>
    </row>
    <row r="2457" spans="1:26" ht="43.2" x14ac:dyDescent="0.3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 s="11">
        <f t="shared" si="116"/>
        <v>41675.627777777772</v>
      </c>
      <c r="K2457">
        <v>1389107062</v>
      </c>
      <c r="L2457" s="11">
        <f t="shared" si="117"/>
        <v>41646.294699074075</v>
      </c>
      <c r="M2457" t="b">
        <v>0</v>
      </c>
      <c r="N2457">
        <v>271</v>
      </c>
      <c r="O2457" t="b">
        <v>1</v>
      </c>
      <c r="P2457" t="s">
        <v>8269</v>
      </c>
      <c r="Q2457" s="6">
        <f>E2457/D2457</f>
        <v>1.0309142857142857</v>
      </c>
      <c r="R2457" s="7">
        <f>IFERROR(E2457/N2457,"N/A")</f>
        <v>133.14391143911439</v>
      </c>
      <c r="S2457" t="str">
        <f t="shared" si="118"/>
        <v>film &amp; video</v>
      </c>
      <c r="T2457" t="str">
        <f t="shared" si="119"/>
        <v>documentary</v>
      </c>
      <c r="Y2457">
        <f t="shared" si="120"/>
        <v>13</v>
      </c>
      <c r="Z2457">
        <f t="shared" si="121"/>
        <v>24</v>
      </c>
    </row>
    <row r="2458" spans="1:26" ht="43.2" x14ac:dyDescent="0.3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 s="11">
        <f t="shared" si="116"/>
        <v>41934.700775462959</v>
      </c>
      <c r="K2458">
        <v>1411433347</v>
      </c>
      <c r="L2458" s="11">
        <f t="shared" si="117"/>
        <v>41904.700775462959</v>
      </c>
      <c r="M2458" t="b">
        <v>1</v>
      </c>
      <c r="N2458">
        <v>111</v>
      </c>
      <c r="O2458" t="b">
        <v>1</v>
      </c>
      <c r="P2458" t="s">
        <v>8280</v>
      </c>
      <c r="Q2458" s="6">
        <f>E2458/D2458</f>
        <v>1.0309292094387414</v>
      </c>
      <c r="R2458" s="7">
        <f>IFERROR(E2458/N2458,"N/A")</f>
        <v>69.666666666666671</v>
      </c>
      <c r="S2458" t="str">
        <f t="shared" si="118"/>
        <v>music</v>
      </c>
      <c r="T2458" t="str">
        <f t="shared" si="119"/>
        <v>electronic music</v>
      </c>
      <c r="Y2458">
        <f t="shared" si="120"/>
        <v>6</v>
      </c>
      <c r="Z2458">
        <f t="shared" si="121"/>
        <v>22</v>
      </c>
    </row>
    <row r="2459" spans="1:26" ht="28.8" x14ac:dyDescent="0.3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 s="11">
        <f t="shared" si="116"/>
        <v>41401.314745370371</v>
      </c>
      <c r="K2459">
        <v>1365348794</v>
      </c>
      <c r="L2459" s="11">
        <f t="shared" si="117"/>
        <v>41371.314745370371</v>
      </c>
      <c r="M2459" t="b">
        <v>0</v>
      </c>
      <c r="N2459">
        <v>34</v>
      </c>
      <c r="O2459" t="b">
        <v>1</v>
      </c>
      <c r="P2459" t="s">
        <v>8279</v>
      </c>
      <c r="Q2459" s="6">
        <f>E2459/D2459</f>
        <v>1.031372549019608</v>
      </c>
      <c r="R2459" s="7">
        <f>IFERROR(E2459/N2459,"N/A")</f>
        <v>77.352941176470594</v>
      </c>
      <c r="S2459" t="str">
        <f t="shared" si="118"/>
        <v>music</v>
      </c>
      <c r="T2459" t="str">
        <f t="shared" si="119"/>
        <v>indie rock</v>
      </c>
      <c r="Y2459">
        <f t="shared" si="120"/>
        <v>6</v>
      </c>
      <c r="Z2459">
        <f t="shared" si="121"/>
        <v>16</v>
      </c>
    </row>
    <row r="2460" spans="1:26" ht="43.2" x14ac:dyDescent="0.3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 s="11">
        <f t="shared" si="116"/>
        <v>42279.416666666664</v>
      </c>
      <c r="K2460">
        <v>1441120910</v>
      </c>
      <c r="L2460" s="11">
        <f t="shared" si="117"/>
        <v>42248.306828703695</v>
      </c>
      <c r="M2460" t="b">
        <v>0</v>
      </c>
      <c r="N2460">
        <v>46</v>
      </c>
      <c r="O2460" t="b">
        <v>1</v>
      </c>
      <c r="P2460" t="s">
        <v>8271</v>
      </c>
      <c r="Q2460" s="6">
        <f>E2460/D2460</f>
        <v>1.0315000000000001</v>
      </c>
      <c r="R2460" s="7">
        <f>IFERROR(E2460/N2460,"N/A")</f>
        <v>44.847826086956523</v>
      </c>
      <c r="S2460" t="str">
        <f t="shared" si="118"/>
        <v>theater</v>
      </c>
      <c r="T2460" t="str">
        <f t="shared" si="119"/>
        <v>plays</v>
      </c>
      <c r="Y2460">
        <f t="shared" si="120"/>
        <v>8</v>
      </c>
      <c r="Z2460">
        <f t="shared" si="121"/>
        <v>13</v>
      </c>
    </row>
    <row r="2461" spans="1:26" ht="43.2" x14ac:dyDescent="0.3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 s="11">
        <f t="shared" si="116"/>
        <v>41052.741377314815</v>
      </c>
      <c r="K2461">
        <v>1335232055</v>
      </c>
      <c r="L2461" s="11">
        <f t="shared" si="117"/>
        <v>41022.741377314815</v>
      </c>
      <c r="M2461" t="b">
        <v>0</v>
      </c>
      <c r="N2461">
        <v>36</v>
      </c>
      <c r="O2461" t="b">
        <v>1</v>
      </c>
      <c r="P2461" t="s">
        <v>8279</v>
      </c>
      <c r="Q2461" s="6">
        <f>E2461/D2461</f>
        <v>1.0316400000000001</v>
      </c>
      <c r="R2461" s="7">
        <f>IFERROR(E2461/N2461,"N/A")</f>
        <v>28.65666666666667</v>
      </c>
      <c r="S2461" t="str">
        <f t="shared" si="118"/>
        <v>music</v>
      </c>
      <c r="T2461" t="str">
        <f t="shared" si="119"/>
        <v>indie rock</v>
      </c>
      <c r="Y2461">
        <f t="shared" si="120"/>
        <v>6</v>
      </c>
      <c r="Z2461">
        <f t="shared" si="121"/>
        <v>16</v>
      </c>
    </row>
    <row r="2462" spans="1:26" ht="43.2" x14ac:dyDescent="0.3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 s="11">
        <f t="shared" si="116"/>
        <v>42203.636793981481</v>
      </c>
      <c r="K2462">
        <v>1434669419</v>
      </c>
      <c r="L2462" s="11">
        <f t="shared" si="117"/>
        <v>42173.636793981481</v>
      </c>
      <c r="M2462" t="b">
        <v>0</v>
      </c>
      <c r="N2462">
        <v>58</v>
      </c>
      <c r="O2462" t="b">
        <v>1</v>
      </c>
      <c r="P2462" t="s">
        <v>8271</v>
      </c>
      <c r="Q2462" s="6">
        <f>E2462/D2462</f>
        <v>1.0317033333333334</v>
      </c>
      <c r="R2462" s="7">
        <f>IFERROR(E2462/N2462,"N/A")</f>
        <v>53.363965517241382</v>
      </c>
      <c r="S2462" t="str">
        <f t="shared" si="118"/>
        <v>theater</v>
      </c>
      <c r="T2462" t="str">
        <f t="shared" si="119"/>
        <v>plays</v>
      </c>
      <c r="Y2462">
        <f t="shared" si="120"/>
        <v>8</v>
      </c>
      <c r="Z2462">
        <f t="shared" si="121"/>
        <v>13</v>
      </c>
    </row>
    <row r="2463" spans="1:26" ht="43.2" x14ac:dyDescent="0.3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 s="11">
        <f t="shared" si="116"/>
        <v>41800.833333333328</v>
      </c>
      <c r="K2463">
        <v>1401125238</v>
      </c>
      <c r="L2463" s="11">
        <f t="shared" si="117"/>
        <v>41785.393958333334</v>
      </c>
      <c r="M2463" t="b">
        <v>0</v>
      </c>
      <c r="N2463">
        <v>40</v>
      </c>
      <c r="O2463" t="b">
        <v>1</v>
      </c>
      <c r="P2463" t="s">
        <v>8303</v>
      </c>
      <c r="Q2463" s="6">
        <f>E2463/D2463</f>
        <v>1.0317647058823529</v>
      </c>
      <c r="R2463" s="7">
        <f>IFERROR(E2463/N2463,"N/A")</f>
        <v>87.7</v>
      </c>
      <c r="S2463" t="str">
        <f t="shared" si="118"/>
        <v>theater</v>
      </c>
      <c r="T2463" t="str">
        <f t="shared" si="119"/>
        <v>spaces</v>
      </c>
      <c r="Y2463">
        <f t="shared" si="120"/>
        <v>8</v>
      </c>
      <c r="Z2463">
        <f t="shared" si="121"/>
        <v>14</v>
      </c>
    </row>
    <row r="2464" spans="1:26" ht="43.2" x14ac:dyDescent="0.3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 s="11">
        <f t="shared" si="116"/>
        <v>40558.743749999994</v>
      </c>
      <c r="K2464">
        <v>1293739714</v>
      </c>
      <c r="L2464" s="11">
        <f t="shared" si="117"/>
        <v>40542.505949074075</v>
      </c>
      <c r="M2464" t="b">
        <v>0</v>
      </c>
      <c r="N2464">
        <v>10</v>
      </c>
      <c r="O2464" t="b">
        <v>1</v>
      </c>
      <c r="P2464" t="s">
        <v>8279</v>
      </c>
      <c r="Q2464" s="6">
        <f>E2464/D2464</f>
        <v>1.032</v>
      </c>
      <c r="R2464" s="7">
        <f>IFERROR(E2464/N2464,"N/A")</f>
        <v>51.6</v>
      </c>
      <c r="S2464" t="str">
        <f t="shared" si="118"/>
        <v>music</v>
      </c>
      <c r="T2464" t="str">
        <f t="shared" si="119"/>
        <v>indie rock</v>
      </c>
      <c r="Y2464">
        <f t="shared" si="120"/>
        <v>6</v>
      </c>
      <c r="Z2464">
        <f t="shared" si="121"/>
        <v>16</v>
      </c>
    </row>
    <row r="2465" spans="1:26" ht="43.2" x14ac:dyDescent="0.3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 s="11">
        <f t="shared" si="116"/>
        <v>42132.832638888889</v>
      </c>
      <c r="K2465">
        <v>1428585710</v>
      </c>
      <c r="L2465" s="11">
        <f t="shared" si="117"/>
        <v>42103.223495370366</v>
      </c>
      <c r="M2465" t="b">
        <v>0</v>
      </c>
      <c r="N2465">
        <v>147</v>
      </c>
      <c r="O2465" t="b">
        <v>1</v>
      </c>
      <c r="P2465" t="s">
        <v>8305</v>
      </c>
      <c r="Q2465" s="6">
        <f>E2465/D2465</f>
        <v>1.032</v>
      </c>
      <c r="R2465" s="7">
        <f>IFERROR(E2465/N2465,"N/A")</f>
        <v>175.51020408163265</v>
      </c>
      <c r="S2465" t="str">
        <f t="shared" si="118"/>
        <v>theater</v>
      </c>
      <c r="T2465" t="str">
        <f t="shared" si="119"/>
        <v>musical</v>
      </c>
      <c r="Y2465">
        <f t="shared" si="120"/>
        <v>8</v>
      </c>
      <c r="Z2465">
        <f t="shared" si="121"/>
        <v>15</v>
      </c>
    </row>
    <row r="2466" spans="1:26" ht="43.2" x14ac:dyDescent="0.3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 s="11">
        <f t="shared" si="116"/>
        <v>42552.014479166661</v>
      </c>
      <c r="K2466">
        <v>1464769251</v>
      </c>
      <c r="L2466" s="11">
        <f t="shared" si="117"/>
        <v>42522.014479166661</v>
      </c>
      <c r="M2466" t="b">
        <v>1</v>
      </c>
      <c r="N2466">
        <v>181</v>
      </c>
      <c r="O2466" t="b">
        <v>1</v>
      </c>
      <c r="P2466" t="s">
        <v>8271</v>
      </c>
      <c r="Q2466" s="6">
        <f>E2466/D2466</f>
        <v>1.0320666666666667</v>
      </c>
      <c r="R2466" s="7">
        <f>IFERROR(E2466/N2466,"N/A")</f>
        <v>85.530386740331494</v>
      </c>
      <c r="S2466" t="str">
        <f t="shared" si="118"/>
        <v>theater</v>
      </c>
      <c r="T2466" t="str">
        <f t="shared" si="119"/>
        <v>plays</v>
      </c>
      <c r="Y2466">
        <f t="shared" si="120"/>
        <v>8</v>
      </c>
      <c r="Z2466">
        <f t="shared" si="121"/>
        <v>13</v>
      </c>
    </row>
    <row r="2467" spans="1:26" ht="57.6" x14ac:dyDescent="0.3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 s="11">
        <f t="shared" si="116"/>
        <v>41085.835567129623</v>
      </c>
      <c r="K2467">
        <v>1337659393</v>
      </c>
      <c r="L2467" s="11">
        <f t="shared" si="117"/>
        <v>41050.835567129623</v>
      </c>
      <c r="M2467" t="b">
        <v>1</v>
      </c>
      <c r="N2467">
        <v>447</v>
      </c>
      <c r="O2467" t="b">
        <v>1</v>
      </c>
      <c r="P2467" t="s">
        <v>8269</v>
      </c>
      <c r="Q2467" s="6">
        <f>E2467/D2467</f>
        <v>1.0321061999999999</v>
      </c>
      <c r="R2467" s="7">
        <f>IFERROR(E2467/N2467,"N/A")</f>
        <v>115.44812080536913</v>
      </c>
      <c r="S2467" t="str">
        <f t="shared" si="118"/>
        <v>film &amp; video</v>
      </c>
      <c r="T2467" t="str">
        <f t="shared" si="119"/>
        <v>documentary</v>
      </c>
      <c r="Y2467">
        <f t="shared" si="120"/>
        <v>13</v>
      </c>
      <c r="Z2467">
        <f t="shared" si="121"/>
        <v>24</v>
      </c>
    </row>
    <row r="2468" spans="1:26" ht="43.2" x14ac:dyDescent="0.3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 s="11">
        <f t="shared" si="116"/>
        <v>40828.665266203701</v>
      </c>
      <c r="K2468">
        <v>1315439879</v>
      </c>
      <c r="L2468" s="11">
        <f t="shared" si="117"/>
        <v>40793.665266203701</v>
      </c>
      <c r="M2468" t="b">
        <v>0</v>
      </c>
      <c r="N2468">
        <v>41</v>
      </c>
      <c r="O2468" t="b">
        <v>1</v>
      </c>
      <c r="P2468" t="s">
        <v>8279</v>
      </c>
      <c r="Q2468" s="6">
        <f>E2468/D2468</f>
        <v>1.0325</v>
      </c>
      <c r="R2468" s="7">
        <f>IFERROR(E2468/N2468,"N/A")</f>
        <v>50.365853658536587</v>
      </c>
      <c r="S2468" t="str">
        <f t="shared" si="118"/>
        <v>music</v>
      </c>
      <c r="T2468" t="str">
        <f t="shared" si="119"/>
        <v>indie rock</v>
      </c>
      <c r="Y2468">
        <f t="shared" si="120"/>
        <v>6</v>
      </c>
      <c r="Z2468">
        <f t="shared" si="121"/>
        <v>16</v>
      </c>
    </row>
    <row r="2469" spans="1:26" ht="43.2" x14ac:dyDescent="0.3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 s="11">
        <f t="shared" si="116"/>
        <v>42762.503819444442</v>
      </c>
      <c r="K2469">
        <v>1483646730</v>
      </c>
      <c r="L2469" s="11">
        <f t="shared" si="117"/>
        <v>42740.503819444442</v>
      </c>
      <c r="M2469" t="b">
        <v>0</v>
      </c>
      <c r="N2469">
        <v>93</v>
      </c>
      <c r="O2469" t="b">
        <v>1</v>
      </c>
      <c r="P2469" t="s">
        <v>8303</v>
      </c>
      <c r="Q2469" s="6">
        <f>E2469/D2469</f>
        <v>1.0329411764705883</v>
      </c>
      <c r="R2469" s="7">
        <f>IFERROR(E2469/N2469,"N/A")</f>
        <v>94.408602150537632</v>
      </c>
      <c r="S2469" t="str">
        <f t="shared" si="118"/>
        <v>theater</v>
      </c>
      <c r="T2469" t="str">
        <f t="shared" si="119"/>
        <v>spaces</v>
      </c>
      <c r="Y2469">
        <f t="shared" si="120"/>
        <v>8</v>
      </c>
      <c r="Z2469">
        <f t="shared" si="121"/>
        <v>14</v>
      </c>
    </row>
    <row r="2470" spans="1:26" ht="43.2" x14ac:dyDescent="0.3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 s="11">
        <f t="shared" si="116"/>
        <v>41720.666666666664</v>
      </c>
      <c r="K2470">
        <v>1393882717</v>
      </c>
      <c r="L2470" s="11">
        <f t="shared" si="117"/>
        <v>41701.568483796291</v>
      </c>
      <c r="M2470" t="b">
        <v>0</v>
      </c>
      <c r="N2470">
        <v>108</v>
      </c>
      <c r="O2470" t="b">
        <v>1</v>
      </c>
      <c r="P2470" t="s">
        <v>8266</v>
      </c>
      <c r="Q2470" s="6">
        <f>E2470/D2470</f>
        <v>1.0329622222222221</v>
      </c>
      <c r="R2470" s="7">
        <f>IFERROR(E2470/N2470,"N/A")</f>
        <v>43.040092592592593</v>
      </c>
      <c r="S2470" t="str">
        <f t="shared" si="118"/>
        <v>film &amp; video</v>
      </c>
      <c r="T2470" t="str">
        <f t="shared" si="119"/>
        <v>shorts</v>
      </c>
      <c r="Y2470">
        <f t="shared" si="120"/>
        <v>13</v>
      </c>
      <c r="Z2470">
        <f t="shared" si="121"/>
        <v>19</v>
      </c>
    </row>
    <row r="2471" spans="1:26" ht="43.2" x14ac:dyDescent="0.3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 s="11">
        <f t="shared" si="116"/>
        <v>40920.940833333334</v>
      </c>
      <c r="K2471">
        <v>1321252488</v>
      </c>
      <c r="L2471" s="11">
        <f t="shared" si="117"/>
        <v>40860.940833333334</v>
      </c>
      <c r="M2471" t="b">
        <v>0</v>
      </c>
      <c r="N2471">
        <v>35</v>
      </c>
      <c r="O2471" t="b">
        <v>1</v>
      </c>
      <c r="P2471" t="s">
        <v>8266</v>
      </c>
      <c r="Q2471" s="6">
        <f>E2471/D2471</f>
        <v>1.0333333333333334</v>
      </c>
      <c r="R2471" s="7">
        <f>IFERROR(E2471/N2471,"N/A")</f>
        <v>88.571428571428569</v>
      </c>
      <c r="S2471" t="str">
        <f t="shared" si="118"/>
        <v>film &amp; video</v>
      </c>
      <c r="T2471" t="str">
        <f t="shared" si="119"/>
        <v>shorts</v>
      </c>
      <c r="Y2471">
        <f t="shared" si="120"/>
        <v>13</v>
      </c>
      <c r="Z2471">
        <f t="shared" si="121"/>
        <v>19</v>
      </c>
    </row>
    <row r="2472" spans="1:26" ht="57.6" x14ac:dyDescent="0.3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 s="11">
        <f t="shared" si="116"/>
        <v>40953.492361111108</v>
      </c>
      <c r="K2472">
        <v>1326972107</v>
      </c>
      <c r="L2472" s="11">
        <f t="shared" si="117"/>
        <v>40927.140127314815</v>
      </c>
      <c r="M2472" t="b">
        <v>0</v>
      </c>
      <c r="N2472">
        <v>11</v>
      </c>
      <c r="O2472" t="b">
        <v>1</v>
      </c>
      <c r="P2472" t="s">
        <v>8276</v>
      </c>
      <c r="Q2472" s="6">
        <f>E2472/D2472</f>
        <v>1.0333333333333334</v>
      </c>
      <c r="R2472" s="7">
        <f>IFERROR(E2472/N2472,"N/A")</f>
        <v>28.181818181818183</v>
      </c>
      <c r="S2472" t="str">
        <f t="shared" si="118"/>
        <v>music</v>
      </c>
      <c r="T2472" t="str">
        <f t="shared" si="119"/>
        <v>rock</v>
      </c>
      <c r="Y2472">
        <f t="shared" si="120"/>
        <v>6</v>
      </c>
      <c r="Z2472">
        <f t="shared" si="121"/>
        <v>10</v>
      </c>
    </row>
    <row r="2473" spans="1:26" x14ac:dyDescent="0.3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 s="11">
        <f t="shared" si="116"/>
        <v>40975.874305555553</v>
      </c>
      <c r="K2473">
        <v>1329856839</v>
      </c>
      <c r="L2473" s="11">
        <f t="shared" si="117"/>
        <v>40960.528229166666</v>
      </c>
      <c r="M2473" t="b">
        <v>0</v>
      </c>
      <c r="N2473">
        <v>11</v>
      </c>
      <c r="O2473" t="b">
        <v>1</v>
      </c>
      <c r="P2473" t="s">
        <v>8279</v>
      </c>
      <c r="Q2473" s="6">
        <f>E2473/D2473</f>
        <v>1.0333333333333334</v>
      </c>
      <c r="R2473" s="7">
        <f>IFERROR(E2473/N2473,"N/A")</f>
        <v>56.363636363636367</v>
      </c>
      <c r="S2473" t="str">
        <f t="shared" si="118"/>
        <v>music</v>
      </c>
      <c r="T2473" t="str">
        <f t="shared" si="119"/>
        <v>indie rock</v>
      </c>
      <c r="Y2473">
        <f t="shared" si="120"/>
        <v>6</v>
      </c>
      <c r="Z2473">
        <f t="shared" si="121"/>
        <v>16</v>
      </c>
    </row>
    <row r="2474" spans="1:26" ht="43.2" x14ac:dyDescent="0.3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 s="11">
        <f t="shared" si="116"/>
        <v>42074.656851851854</v>
      </c>
      <c r="K2474">
        <v>1423529152</v>
      </c>
      <c r="L2474" s="11">
        <f t="shared" si="117"/>
        <v>42044.698518518511</v>
      </c>
      <c r="M2474" t="b">
        <v>0</v>
      </c>
      <c r="N2474">
        <v>17</v>
      </c>
      <c r="O2474" t="b">
        <v>1</v>
      </c>
      <c r="P2474" t="s">
        <v>8295</v>
      </c>
      <c r="Q2474" s="6">
        <f>E2474/D2474</f>
        <v>1.0333333333333334</v>
      </c>
      <c r="R2474" s="7">
        <f>IFERROR(E2474/N2474,"N/A")</f>
        <v>18.235294117647058</v>
      </c>
      <c r="S2474" t="str">
        <f t="shared" si="118"/>
        <v>technology</v>
      </c>
      <c r="T2474" t="str">
        <f t="shared" si="119"/>
        <v>hardware</v>
      </c>
      <c r="Y2474">
        <f t="shared" si="120"/>
        <v>11</v>
      </c>
      <c r="Z2474">
        <f t="shared" si="121"/>
        <v>19</v>
      </c>
    </row>
    <row r="2475" spans="1:26" ht="57.6" x14ac:dyDescent="0.3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 s="11">
        <f t="shared" si="116"/>
        <v>42342.459328703706</v>
      </c>
      <c r="K2475">
        <v>1446663686</v>
      </c>
      <c r="L2475" s="11">
        <f t="shared" si="117"/>
        <v>42312.459328703706</v>
      </c>
      <c r="M2475" t="b">
        <v>0</v>
      </c>
      <c r="N2475">
        <v>51</v>
      </c>
      <c r="O2475" t="b">
        <v>1</v>
      </c>
      <c r="P2475" t="s">
        <v>8271</v>
      </c>
      <c r="Q2475" s="6">
        <f>E2475/D2475</f>
        <v>1.0333333333333334</v>
      </c>
      <c r="R2475" s="7">
        <f>IFERROR(E2475/N2475,"N/A")</f>
        <v>60.784313725490193</v>
      </c>
      <c r="S2475" t="str">
        <f t="shared" si="118"/>
        <v>theater</v>
      </c>
      <c r="T2475" t="str">
        <f t="shared" si="119"/>
        <v>plays</v>
      </c>
      <c r="Y2475">
        <f t="shared" si="120"/>
        <v>8</v>
      </c>
      <c r="Z2475">
        <f t="shared" si="121"/>
        <v>13</v>
      </c>
    </row>
    <row r="2476" spans="1:26" ht="43.2" x14ac:dyDescent="0.3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 s="11">
        <f t="shared" si="116"/>
        <v>42157.666666666664</v>
      </c>
      <c r="K2476">
        <v>1430768800</v>
      </c>
      <c r="L2476" s="11">
        <f t="shared" si="117"/>
        <v>42128.490740740737</v>
      </c>
      <c r="M2476" t="b">
        <v>0</v>
      </c>
      <c r="N2476">
        <v>30</v>
      </c>
      <c r="O2476" t="b">
        <v>1</v>
      </c>
      <c r="P2476" t="s">
        <v>8305</v>
      </c>
      <c r="Q2476" s="6">
        <f>E2476/D2476</f>
        <v>1.0334000000000001</v>
      </c>
      <c r="R2476" s="7">
        <f>IFERROR(E2476/N2476,"N/A")</f>
        <v>172.23333333333332</v>
      </c>
      <c r="S2476" t="str">
        <f t="shared" si="118"/>
        <v>theater</v>
      </c>
      <c r="T2476" t="str">
        <f t="shared" si="119"/>
        <v>musical</v>
      </c>
      <c r="Y2476">
        <f t="shared" si="120"/>
        <v>8</v>
      </c>
      <c r="Z2476">
        <f t="shared" si="121"/>
        <v>15</v>
      </c>
    </row>
    <row r="2477" spans="1:26" ht="43.2" x14ac:dyDescent="0.3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 s="11">
        <f t="shared" si="116"/>
        <v>41394.874305555553</v>
      </c>
      <c r="K2477">
        <v>1363960278</v>
      </c>
      <c r="L2477" s="11">
        <f t="shared" si="117"/>
        <v>41355.243958333333</v>
      </c>
      <c r="M2477" t="b">
        <v>0</v>
      </c>
      <c r="N2477">
        <v>119</v>
      </c>
      <c r="O2477" t="b">
        <v>1</v>
      </c>
      <c r="P2477" t="s">
        <v>8269</v>
      </c>
      <c r="Q2477" s="6">
        <f>E2477/D2477</f>
        <v>1.033501</v>
      </c>
      <c r="R2477" s="7">
        <f>IFERROR(E2477/N2477,"N/A")</f>
        <v>86.84882352941176</v>
      </c>
      <c r="S2477" t="str">
        <f t="shared" si="118"/>
        <v>film &amp; video</v>
      </c>
      <c r="T2477" t="str">
        <f t="shared" si="119"/>
        <v>documentary</v>
      </c>
      <c r="Y2477">
        <f t="shared" si="120"/>
        <v>13</v>
      </c>
      <c r="Z2477">
        <f t="shared" si="121"/>
        <v>24</v>
      </c>
    </row>
    <row r="2478" spans="1:26" ht="43.2" x14ac:dyDescent="0.3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 s="11">
        <f t="shared" si="116"/>
        <v>41810.582638888889</v>
      </c>
      <c r="K2478">
        <v>1400867283</v>
      </c>
      <c r="L2478" s="11">
        <f t="shared" si="117"/>
        <v>41782.408368055556</v>
      </c>
      <c r="M2478" t="b">
        <v>1</v>
      </c>
      <c r="N2478">
        <v>145</v>
      </c>
      <c r="O2478" t="b">
        <v>1</v>
      </c>
      <c r="P2478" t="s">
        <v>8285</v>
      </c>
      <c r="Q2478" s="6">
        <f>E2478/D2478</f>
        <v>1.033638888888889</v>
      </c>
      <c r="R2478" s="7">
        <f>IFERROR(E2478/N2478,"N/A")</f>
        <v>64.156896551724131</v>
      </c>
      <c r="S2478" t="str">
        <f t="shared" si="118"/>
        <v>photography</v>
      </c>
      <c r="T2478" t="str">
        <f t="shared" si="119"/>
        <v>photobooks</v>
      </c>
      <c r="Y2478">
        <f t="shared" si="120"/>
        <v>12</v>
      </c>
      <c r="Z2478">
        <f t="shared" si="121"/>
        <v>22</v>
      </c>
    </row>
    <row r="2479" spans="1:26" ht="43.2" x14ac:dyDescent="0.3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 s="11">
        <f t="shared" si="116"/>
        <v>42653.832638888889</v>
      </c>
      <c r="K2479">
        <v>1472594585</v>
      </c>
      <c r="L2479" s="11">
        <f t="shared" si="117"/>
        <v>42612.585474537038</v>
      </c>
      <c r="M2479" t="b">
        <v>0</v>
      </c>
      <c r="N2479">
        <v>114</v>
      </c>
      <c r="O2479" t="b">
        <v>1</v>
      </c>
      <c r="P2479" t="s">
        <v>8271</v>
      </c>
      <c r="Q2479" s="6">
        <f>E2479/D2479</f>
        <v>1.0338000000000001</v>
      </c>
      <c r="R2479" s="7">
        <f>IFERROR(E2479/N2479,"N/A")</f>
        <v>90.684210526315795</v>
      </c>
      <c r="S2479" t="str">
        <f t="shared" si="118"/>
        <v>theater</v>
      </c>
      <c r="T2479" t="str">
        <f t="shared" si="119"/>
        <v>plays</v>
      </c>
      <c r="Y2479">
        <f t="shared" si="120"/>
        <v>8</v>
      </c>
      <c r="Z2479">
        <f t="shared" si="121"/>
        <v>13</v>
      </c>
    </row>
    <row r="2480" spans="1:26" x14ac:dyDescent="0.3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 s="11">
        <f t="shared" si="116"/>
        <v>42711.018240740734</v>
      </c>
      <c r="K2480">
        <v>1478507176</v>
      </c>
      <c r="L2480" s="11">
        <f t="shared" si="117"/>
        <v>42681.018240740734</v>
      </c>
      <c r="M2480" t="b">
        <v>0</v>
      </c>
      <c r="N2480">
        <v>50</v>
      </c>
      <c r="O2480" t="b">
        <v>1</v>
      </c>
      <c r="P2480" t="s">
        <v>8271</v>
      </c>
      <c r="Q2480" s="6">
        <f>E2480/D2480</f>
        <v>1.0339285714285715</v>
      </c>
      <c r="R2480" s="7">
        <f>IFERROR(E2480/N2480,"N/A")</f>
        <v>173.7</v>
      </c>
      <c r="S2480" t="str">
        <f t="shared" si="118"/>
        <v>theater</v>
      </c>
      <c r="T2480" t="str">
        <f t="shared" si="119"/>
        <v>plays</v>
      </c>
      <c r="Y2480">
        <f t="shared" si="120"/>
        <v>8</v>
      </c>
      <c r="Z2480">
        <f t="shared" si="121"/>
        <v>13</v>
      </c>
    </row>
    <row r="2481" spans="1:26" ht="57.6" x14ac:dyDescent="0.3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 s="11">
        <f t="shared" si="116"/>
        <v>40845.341678240737</v>
      </c>
      <c r="K2481">
        <v>1314720721</v>
      </c>
      <c r="L2481" s="11">
        <f t="shared" si="117"/>
        <v>40785.341678240737</v>
      </c>
      <c r="M2481" t="b">
        <v>0</v>
      </c>
      <c r="N2481">
        <v>27</v>
      </c>
      <c r="O2481" t="b">
        <v>1</v>
      </c>
      <c r="P2481" t="s">
        <v>8300</v>
      </c>
      <c r="Q2481" s="6">
        <f>E2481/D2481</f>
        <v>1.034</v>
      </c>
      <c r="R2481" s="7">
        <f>IFERROR(E2481/N2481,"N/A")</f>
        <v>95.740740740740748</v>
      </c>
      <c r="S2481" t="str">
        <f t="shared" si="118"/>
        <v>music</v>
      </c>
      <c r="T2481" t="str">
        <f t="shared" si="119"/>
        <v>classical music</v>
      </c>
      <c r="Y2481">
        <f t="shared" si="120"/>
        <v>6</v>
      </c>
      <c r="Z2481">
        <f t="shared" si="121"/>
        <v>21</v>
      </c>
    </row>
    <row r="2482" spans="1:26" ht="43.2" x14ac:dyDescent="0.3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 s="11">
        <f t="shared" si="116"/>
        <v>42154.515081018515</v>
      </c>
      <c r="K2482">
        <v>1430425303</v>
      </c>
      <c r="L2482" s="11">
        <f t="shared" si="117"/>
        <v>42124.515081018515</v>
      </c>
      <c r="M2482" t="b">
        <v>1</v>
      </c>
      <c r="N2482">
        <v>34</v>
      </c>
      <c r="O2482" t="b">
        <v>1</v>
      </c>
      <c r="P2482" t="s">
        <v>8271</v>
      </c>
      <c r="Q2482" s="6">
        <f>E2482/D2482</f>
        <v>1.034</v>
      </c>
      <c r="R2482" s="7">
        <f>IFERROR(E2482/N2482,"N/A")</f>
        <v>76.029411764705884</v>
      </c>
      <c r="S2482" t="str">
        <f t="shared" si="118"/>
        <v>theater</v>
      </c>
      <c r="T2482" t="str">
        <f t="shared" si="119"/>
        <v>plays</v>
      </c>
      <c r="Y2482">
        <f t="shared" si="120"/>
        <v>8</v>
      </c>
      <c r="Z2482">
        <f t="shared" si="121"/>
        <v>13</v>
      </c>
    </row>
    <row r="2483" spans="1:26" ht="57.6" x14ac:dyDescent="0.3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 s="11">
        <f t="shared" si="116"/>
        <v>42190.363460648143</v>
      </c>
      <c r="K2483">
        <v>1433090603</v>
      </c>
      <c r="L2483" s="11">
        <f t="shared" si="117"/>
        <v>42155.363460648143</v>
      </c>
      <c r="M2483" t="b">
        <v>1</v>
      </c>
      <c r="N2483">
        <v>113</v>
      </c>
      <c r="O2483" t="b">
        <v>1</v>
      </c>
      <c r="P2483" t="s">
        <v>8271</v>
      </c>
      <c r="Q2483" s="6">
        <f>E2483/D2483</f>
        <v>1.0342499999999999</v>
      </c>
      <c r="R2483" s="7">
        <f>IFERROR(E2483/N2483,"N/A")</f>
        <v>36.610619469026545</v>
      </c>
      <c r="S2483" t="str">
        <f t="shared" si="118"/>
        <v>theater</v>
      </c>
      <c r="T2483" t="str">
        <f t="shared" si="119"/>
        <v>plays</v>
      </c>
      <c r="Y2483">
        <f t="shared" si="120"/>
        <v>8</v>
      </c>
      <c r="Z2483">
        <f t="shared" si="121"/>
        <v>13</v>
      </c>
    </row>
    <row r="2484" spans="1:26" ht="43.2" x14ac:dyDescent="0.3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 s="11">
        <f t="shared" si="116"/>
        <v>42346.957638888889</v>
      </c>
      <c r="K2484">
        <v>1446683797</v>
      </c>
      <c r="L2484" s="11">
        <f t="shared" si="117"/>
        <v>42312.692094907405</v>
      </c>
      <c r="M2484" t="b">
        <v>0</v>
      </c>
      <c r="N2484">
        <v>104</v>
      </c>
      <c r="O2484" t="b">
        <v>1</v>
      </c>
      <c r="P2484" t="s">
        <v>8302</v>
      </c>
      <c r="Q2484" s="6">
        <f>E2484/D2484</f>
        <v>1.0342857142857143</v>
      </c>
      <c r="R2484" s="7">
        <f>IFERROR(E2484/N2484,"N/A")</f>
        <v>174.03846153846155</v>
      </c>
      <c r="S2484" t="str">
        <f t="shared" si="118"/>
        <v>technology</v>
      </c>
      <c r="T2484" t="str">
        <f t="shared" si="119"/>
        <v>makerspaces</v>
      </c>
      <c r="Y2484">
        <f t="shared" si="120"/>
        <v>11</v>
      </c>
      <c r="Z2484">
        <f t="shared" si="121"/>
        <v>22</v>
      </c>
    </row>
    <row r="2485" spans="1:26" ht="28.8" x14ac:dyDescent="0.3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 s="11">
        <f t="shared" si="116"/>
        <v>42574.791863425926</v>
      </c>
      <c r="K2485">
        <v>1466737217</v>
      </c>
      <c r="L2485" s="11">
        <f t="shared" si="117"/>
        <v>42544.791863425926</v>
      </c>
      <c r="M2485" t="b">
        <v>0</v>
      </c>
      <c r="N2485">
        <v>47</v>
      </c>
      <c r="O2485" t="b">
        <v>1</v>
      </c>
      <c r="P2485" t="s">
        <v>8277</v>
      </c>
      <c r="Q2485" s="6">
        <f>E2485/D2485</f>
        <v>1.0344827586206897</v>
      </c>
      <c r="R2485" s="7">
        <f>IFERROR(E2485/N2485,"N/A")</f>
        <v>31.914893617021278</v>
      </c>
      <c r="S2485" t="str">
        <f t="shared" si="118"/>
        <v>music</v>
      </c>
      <c r="T2485" t="str">
        <f t="shared" si="119"/>
        <v>metal</v>
      </c>
      <c r="Y2485">
        <f t="shared" si="120"/>
        <v>6</v>
      </c>
      <c r="Z2485">
        <f t="shared" si="121"/>
        <v>11</v>
      </c>
    </row>
    <row r="2486" spans="1:26" ht="43.2" x14ac:dyDescent="0.3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 s="11">
        <f t="shared" si="116"/>
        <v>41813.416666666664</v>
      </c>
      <c r="K2486">
        <v>1401714114</v>
      </c>
      <c r="L2486" s="11">
        <f t="shared" si="117"/>
        <v>41792.209652777776</v>
      </c>
      <c r="M2486" t="b">
        <v>0</v>
      </c>
      <c r="N2486">
        <v>35</v>
      </c>
      <c r="O2486" t="b">
        <v>1</v>
      </c>
      <c r="P2486" t="s">
        <v>8271</v>
      </c>
      <c r="Q2486" s="6">
        <f>E2486/D2486</f>
        <v>1.0346657233816767</v>
      </c>
      <c r="R2486" s="7">
        <f>IFERROR(E2486/N2486,"N/A")</f>
        <v>83.571428571428569</v>
      </c>
      <c r="S2486" t="str">
        <f t="shared" si="118"/>
        <v>theater</v>
      </c>
      <c r="T2486" t="str">
        <f t="shared" si="119"/>
        <v>plays</v>
      </c>
      <c r="Y2486">
        <f t="shared" si="120"/>
        <v>8</v>
      </c>
      <c r="Z2486">
        <f t="shared" si="121"/>
        <v>13</v>
      </c>
    </row>
    <row r="2487" spans="1:26" ht="28.8" x14ac:dyDescent="0.3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 s="11">
        <f t="shared" si="116"/>
        <v>41991.833333333336</v>
      </c>
      <c r="K2487">
        <v>1415824513</v>
      </c>
      <c r="L2487" s="11">
        <f t="shared" si="117"/>
        <v>41955.524456018517</v>
      </c>
      <c r="M2487" t="b">
        <v>1</v>
      </c>
      <c r="N2487">
        <v>167</v>
      </c>
      <c r="O2487" t="b">
        <v>1</v>
      </c>
      <c r="P2487" t="s">
        <v>8285</v>
      </c>
      <c r="Q2487" s="6">
        <f>E2487/D2487</f>
        <v>1.0347222222222223</v>
      </c>
      <c r="R2487" s="7">
        <f>IFERROR(E2487/N2487,"N/A")</f>
        <v>111.52694610778443</v>
      </c>
      <c r="S2487" t="str">
        <f t="shared" si="118"/>
        <v>photography</v>
      </c>
      <c r="T2487" t="str">
        <f t="shared" si="119"/>
        <v>photobooks</v>
      </c>
      <c r="Y2487">
        <f t="shared" si="120"/>
        <v>12</v>
      </c>
      <c r="Z2487">
        <f t="shared" si="121"/>
        <v>22</v>
      </c>
    </row>
    <row r="2488" spans="1:26" ht="43.2" x14ac:dyDescent="0.3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 s="11">
        <f t="shared" si="116"/>
        <v>41882.396886574068</v>
      </c>
      <c r="K2488">
        <v>1406914291</v>
      </c>
      <c r="L2488" s="11">
        <f t="shared" si="117"/>
        <v>41852.396886574068</v>
      </c>
      <c r="M2488" t="b">
        <v>1</v>
      </c>
      <c r="N2488">
        <v>54</v>
      </c>
      <c r="O2488" t="b">
        <v>1</v>
      </c>
      <c r="P2488" t="s">
        <v>8276</v>
      </c>
      <c r="Q2488" s="6">
        <f>E2488/D2488</f>
        <v>1.0349999999999999</v>
      </c>
      <c r="R2488" s="7">
        <f>IFERROR(E2488/N2488,"N/A")</f>
        <v>76.666666666666671</v>
      </c>
      <c r="S2488" t="str">
        <f t="shared" si="118"/>
        <v>music</v>
      </c>
      <c r="T2488" t="str">
        <f t="shared" si="119"/>
        <v>rock</v>
      </c>
      <c r="Y2488">
        <f t="shared" si="120"/>
        <v>6</v>
      </c>
      <c r="Z2488">
        <f t="shared" si="121"/>
        <v>10</v>
      </c>
    </row>
    <row r="2489" spans="1:26" ht="43.2" x14ac:dyDescent="0.3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 s="11">
        <f t="shared" si="116"/>
        <v>41848.271724537037</v>
      </c>
      <c r="K2489">
        <v>1404743477</v>
      </c>
      <c r="L2489" s="11">
        <f t="shared" si="117"/>
        <v>41827.271724537037</v>
      </c>
      <c r="M2489" t="b">
        <v>1</v>
      </c>
      <c r="N2489">
        <v>82</v>
      </c>
      <c r="O2489" t="b">
        <v>1</v>
      </c>
      <c r="P2489" t="s">
        <v>8271</v>
      </c>
      <c r="Q2489" s="6">
        <f>E2489/D2489</f>
        <v>1.0349999999999999</v>
      </c>
      <c r="R2489" s="7">
        <f>IFERROR(E2489/N2489,"N/A")</f>
        <v>63.109756097560975</v>
      </c>
      <c r="S2489" t="str">
        <f t="shared" si="118"/>
        <v>theater</v>
      </c>
      <c r="T2489" t="str">
        <f t="shared" si="119"/>
        <v>plays</v>
      </c>
      <c r="Y2489">
        <f t="shared" si="120"/>
        <v>8</v>
      </c>
      <c r="Z2489">
        <f t="shared" si="121"/>
        <v>13</v>
      </c>
    </row>
    <row r="2490" spans="1:26" ht="43.2" x14ac:dyDescent="0.3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 s="11">
        <f t="shared" si="116"/>
        <v>41875.874305555553</v>
      </c>
      <c r="K2490">
        <v>1407157756</v>
      </c>
      <c r="L2490" s="11">
        <f t="shared" si="117"/>
        <v>41855.214768518512</v>
      </c>
      <c r="M2490" t="b">
        <v>0</v>
      </c>
      <c r="N2490">
        <v>27</v>
      </c>
      <c r="O2490" t="b">
        <v>1</v>
      </c>
      <c r="P2490" t="s">
        <v>8271</v>
      </c>
      <c r="Q2490" s="6">
        <f>E2490/D2490</f>
        <v>1.0349999999999999</v>
      </c>
      <c r="R2490" s="7">
        <f>IFERROR(E2490/N2490,"N/A")</f>
        <v>38.333333333333336</v>
      </c>
      <c r="S2490" t="str">
        <f t="shared" si="118"/>
        <v>theater</v>
      </c>
      <c r="T2490" t="str">
        <f t="shared" si="119"/>
        <v>plays</v>
      </c>
      <c r="Y2490">
        <f t="shared" si="120"/>
        <v>8</v>
      </c>
      <c r="Z2490">
        <f t="shared" si="121"/>
        <v>13</v>
      </c>
    </row>
    <row r="2491" spans="1:26" ht="43.2" x14ac:dyDescent="0.3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 s="11">
        <f t="shared" si="116"/>
        <v>42704.999305555553</v>
      </c>
      <c r="K2491">
        <v>1478030325</v>
      </c>
      <c r="L2491" s="11">
        <f t="shared" si="117"/>
        <v>42675.499131944445</v>
      </c>
      <c r="M2491" t="b">
        <v>0</v>
      </c>
      <c r="N2491">
        <v>44</v>
      </c>
      <c r="O2491" t="b">
        <v>1</v>
      </c>
      <c r="P2491" t="s">
        <v>8271</v>
      </c>
      <c r="Q2491" s="6">
        <f>E2491/D2491</f>
        <v>1.0349999999999999</v>
      </c>
      <c r="R2491" s="7">
        <f>IFERROR(E2491/N2491,"N/A")</f>
        <v>70.568181818181813</v>
      </c>
      <c r="S2491" t="str">
        <f t="shared" si="118"/>
        <v>theater</v>
      </c>
      <c r="T2491" t="str">
        <f t="shared" si="119"/>
        <v>plays</v>
      </c>
      <c r="Y2491">
        <f t="shared" si="120"/>
        <v>8</v>
      </c>
      <c r="Z2491">
        <f t="shared" si="121"/>
        <v>13</v>
      </c>
    </row>
    <row r="2492" spans="1:26" ht="57.6" x14ac:dyDescent="0.3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 s="11">
        <f t="shared" si="116"/>
        <v>42216.040277777771</v>
      </c>
      <c r="K2492">
        <v>1436408308</v>
      </c>
      <c r="L2492" s="11">
        <f t="shared" si="117"/>
        <v>42193.762824074067</v>
      </c>
      <c r="M2492" t="b">
        <v>0</v>
      </c>
      <c r="N2492">
        <v>24</v>
      </c>
      <c r="O2492" t="b">
        <v>1</v>
      </c>
      <c r="P2492" t="s">
        <v>8271</v>
      </c>
      <c r="Q2492" s="6">
        <f>E2492/D2492</f>
        <v>1.0349999999999999</v>
      </c>
      <c r="R2492" s="7">
        <f>IFERROR(E2492/N2492,"N/A")</f>
        <v>43.125</v>
      </c>
      <c r="S2492" t="str">
        <f t="shared" si="118"/>
        <v>theater</v>
      </c>
      <c r="T2492" t="str">
        <f t="shared" si="119"/>
        <v>plays</v>
      </c>
      <c r="Y2492">
        <f t="shared" si="120"/>
        <v>8</v>
      </c>
      <c r="Z2492">
        <f t="shared" si="121"/>
        <v>13</v>
      </c>
    </row>
    <row r="2493" spans="1:26" ht="43.2" x14ac:dyDescent="0.3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 s="11">
        <f t="shared" si="116"/>
        <v>42208.439583333333</v>
      </c>
      <c r="K2493">
        <v>1435670452</v>
      </c>
      <c r="L2493" s="11">
        <f t="shared" si="117"/>
        <v>42185.222824074073</v>
      </c>
      <c r="M2493" t="b">
        <v>0</v>
      </c>
      <c r="N2493">
        <v>28</v>
      </c>
      <c r="O2493" t="b">
        <v>1</v>
      </c>
      <c r="P2493" t="s">
        <v>8271</v>
      </c>
      <c r="Q2493" s="6">
        <f>E2493/D2493</f>
        <v>1.0349999999999999</v>
      </c>
      <c r="R2493" s="7">
        <f>IFERROR(E2493/N2493,"N/A")</f>
        <v>36.964285714285715</v>
      </c>
      <c r="S2493" t="str">
        <f t="shared" si="118"/>
        <v>theater</v>
      </c>
      <c r="T2493" t="str">
        <f t="shared" si="119"/>
        <v>plays</v>
      </c>
      <c r="Y2493">
        <f t="shared" si="120"/>
        <v>8</v>
      </c>
      <c r="Z2493">
        <f t="shared" si="121"/>
        <v>13</v>
      </c>
    </row>
    <row r="2494" spans="1:26" ht="43.2" x14ac:dyDescent="0.3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 s="11">
        <f t="shared" si="116"/>
        <v>42415.915972222218</v>
      </c>
      <c r="K2494">
        <v>1453827436</v>
      </c>
      <c r="L2494" s="11">
        <f t="shared" si="117"/>
        <v>42395.373101851852</v>
      </c>
      <c r="M2494" t="b">
        <v>0</v>
      </c>
      <c r="N2494">
        <v>52</v>
      </c>
      <c r="O2494" t="b">
        <v>1</v>
      </c>
      <c r="P2494" t="s">
        <v>8305</v>
      </c>
      <c r="Q2494" s="6">
        <f>E2494/D2494</f>
        <v>1.0351999999999999</v>
      </c>
      <c r="R2494" s="7">
        <f>IFERROR(E2494/N2494,"N/A")</f>
        <v>99.538461538461533</v>
      </c>
      <c r="S2494" t="str">
        <f t="shared" si="118"/>
        <v>theater</v>
      </c>
      <c r="T2494" t="str">
        <f t="shared" si="119"/>
        <v>musical</v>
      </c>
      <c r="Y2494">
        <f t="shared" si="120"/>
        <v>8</v>
      </c>
      <c r="Z2494">
        <f t="shared" si="121"/>
        <v>15</v>
      </c>
    </row>
    <row r="2495" spans="1:26" ht="57.6" x14ac:dyDescent="0.3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 s="11">
        <f t="shared" si="116"/>
        <v>40793.871041666665</v>
      </c>
      <c r="K2495">
        <v>1312865658</v>
      </c>
      <c r="L2495" s="11">
        <f t="shared" si="117"/>
        <v>40763.871041666665</v>
      </c>
      <c r="M2495" t="b">
        <v>0</v>
      </c>
      <c r="N2495">
        <v>25</v>
      </c>
      <c r="O2495" t="b">
        <v>1</v>
      </c>
      <c r="P2495" t="s">
        <v>8279</v>
      </c>
      <c r="Q2495" s="6">
        <f>E2495/D2495</f>
        <v>1.0353333333333334</v>
      </c>
      <c r="R2495" s="7">
        <f>IFERROR(E2495/N2495,"N/A")</f>
        <v>62.12</v>
      </c>
      <c r="S2495" t="str">
        <f t="shared" si="118"/>
        <v>music</v>
      </c>
      <c r="T2495" t="str">
        <f t="shared" si="119"/>
        <v>indie rock</v>
      </c>
      <c r="Y2495">
        <f t="shared" si="120"/>
        <v>6</v>
      </c>
      <c r="Z2495">
        <f t="shared" si="121"/>
        <v>16</v>
      </c>
    </row>
    <row r="2496" spans="1:26" ht="43.2" x14ac:dyDescent="0.3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 s="11">
        <f t="shared" si="116"/>
        <v>40705.833333333328</v>
      </c>
      <c r="K2496">
        <v>1304129088</v>
      </c>
      <c r="L2496" s="11">
        <f t="shared" si="117"/>
        <v>40662.753333333334</v>
      </c>
      <c r="M2496" t="b">
        <v>0</v>
      </c>
      <c r="N2496">
        <v>87</v>
      </c>
      <c r="O2496" t="b">
        <v>1</v>
      </c>
      <c r="P2496" t="s">
        <v>8276</v>
      </c>
      <c r="Q2496" s="6">
        <f>E2496/D2496</f>
        <v>1.0355555555555556</v>
      </c>
      <c r="R2496" s="7">
        <f>IFERROR(E2496/N2496,"N/A")</f>
        <v>53.5632183908046</v>
      </c>
      <c r="S2496" t="str">
        <f t="shared" si="118"/>
        <v>music</v>
      </c>
      <c r="T2496" t="str">
        <f t="shared" si="119"/>
        <v>rock</v>
      </c>
      <c r="Y2496">
        <f t="shared" si="120"/>
        <v>6</v>
      </c>
      <c r="Z2496">
        <f t="shared" si="121"/>
        <v>10</v>
      </c>
    </row>
    <row r="2497" spans="1:26" ht="43.2" x14ac:dyDescent="0.3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 s="11">
        <f t="shared" si="116"/>
        <v>42284.689490740733</v>
      </c>
      <c r="K2497">
        <v>1442536372</v>
      </c>
      <c r="L2497" s="11">
        <f t="shared" si="117"/>
        <v>42264.689490740733</v>
      </c>
      <c r="M2497" t="b">
        <v>0</v>
      </c>
      <c r="N2497">
        <v>78</v>
      </c>
      <c r="O2497" t="b">
        <v>1</v>
      </c>
      <c r="P2497" t="s">
        <v>8271</v>
      </c>
      <c r="Q2497" s="6">
        <f>E2497/D2497</f>
        <v>1.0356666666666667</v>
      </c>
      <c r="R2497" s="7">
        <f>IFERROR(E2497/N2497,"N/A")</f>
        <v>199.16666666666666</v>
      </c>
      <c r="S2497" t="str">
        <f t="shared" si="118"/>
        <v>theater</v>
      </c>
      <c r="T2497" t="str">
        <f t="shared" si="119"/>
        <v>plays</v>
      </c>
      <c r="Y2497">
        <f t="shared" si="120"/>
        <v>8</v>
      </c>
      <c r="Z2497">
        <f t="shared" si="121"/>
        <v>13</v>
      </c>
    </row>
    <row r="2498" spans="1:26" ht="43.2" x14ac:dyDescent="0.3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 s="11">
        <f t="shared" si="116"/>
        <v>41547.832638888889</v>
      </c>
      <c r="K2498">
        <v>1377252857</v>
      </c>
      <c r="L2498" s="11">
        <f t="shared" si="117"/>
        <v>41509.093252314815</v>
      </c>
      <c r="M2498" t="b">
        <v>0</v>
      </c>
      <c r="N2498">
        <v>13</v>
      </c>
      <c r="O2498" t="b">
        <v>1</v>
      </c>
      <c r="P2498" t="s">
        <v>8300</v>
      </c>
      <c r="Q2498" s="6">
        <f>E2498/D2498</f>
        <v>1.0357142857142858</v>
      </c>
      <c r="R2498" s="7">
        <f>IFERROR(E2498/N2498,"N/A")</f>
        <v>55.769230769230766</v>
      </c>
      <c r="S2498" t="str">
        <f t="shared" si="118"/>
        <v>music</v>
      </c>
      <c r="T2498" t="str">
        <f t="shared" si="119"/>
        <v>classical music</v>
      </c>
      <c r="Y2498">
        <f t="shared" si="120"/>
        <v>6</v>
      </c>
      <c r="Z2498">
        <f t="shared" si="121"/>
        <v>21</v>
      </c>
    </row>
    <row r="2499" spans="1:26" ht="57.6" x14ac:dyDescent="0.3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 s="11">
        <f t="shared" ref="J2499:J2562" si="122">(((I2499/60)/60)/24)+DATE(1970,1,1)+(-8/24)</f>
        <v>42451.500694444439</v>
      </c>
      <c r="K2499">
        <v>1455446303</v>
      </c>
      <c r="L2499" s="11">
        <f t="shared" ref="L2499:L2562" si="123">(((K2499/60)/60)/24)+DATE(1970,1,1)+(-8/24)</f>
        <v>42414.109988425924</v>
      </c>
      <c r="M2499" t="b">
        <v>1</v>
      </c>
      <c r="N2499">
        <v>345</v>
      </c>
      <c r="O2499" t="b">
        <v>1</v>
      </c>
      <c r="P2499" t="s">
        <v>8285</v>
      </c>
      <c r="Q2499" s="6">
        <f>E2499/D2499</f>
        <v>1.0358125</v>
      </c>
      <c r="R2499" s="7">
        <f>IFERROR(E2499/N2499,"N/A")</f>
        <v>48.037681159420288</v>
      </c>
      <c r="S2499" t="str">
        <f t="shared" ref="S2499:S2562" si="124">LEFT(P2499,SEARCH("/",P2499,1)-1)</f>
        <v>photography</v>
      </c>
      <c r="T2499" t="str">
        <f t="shared" ref="T2499:T2562" si="125">RIGHT(P2499,(LEN(P2499)-SEARCH("/",P2499)))</f>
        <v>photobooks</v>
      </c>
      <c r="Y2499">
        <f t="shared" ref="Y2499:Y2562" si="126">SEARCH("/",P2499)</f>
        <v>12</v>
      </c>
      <c r="Z2499">
        <f t="shared" ref="Z2499:Z2562" si="127">LEN(P2499)</f>
        <v>22</v>
      </c>
    </row>
    <row r="2500" spans="1:26" ht="43.2" x14ac:dyDescent="0.3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 s="11">
        <f t="shared" si="122"/>
        <v>42493.624999999993</v>
      </c>
      <c r="K2500">
        <v>1459865945</v>
      </c>
      <c r="L2500" s="11">
        <f t="shared" si="123"/>
        <v>42465.263252314813</v>
      </c>
      <c r="M2500" t="b">
        <v>1</v>
      </c>
      <c r="N2500">
        <v>148</v>
      </c>
      <c r="O2500" t="b">
        <v>1</v>
      </c>
      <c r="P2500" t="s">
        <v>8303</v>
      </c>
      <c r="Q2500" s="6">
        <f>E2500/D2500</f>
        <v>1.0358333333333334</v>
      </c>
      <c r="R2500" s="7">
        <f>IFERROR(E2500/N2500,"N/A")</f>
        <v>125.97972972972973</v>
      </c>
      <c r="S2500" t="str">
        <f t="shared" si="124"/>
        <v>theater</v>
      </c>
      <c r="T2500" t="str">
        <f t="shared" si="125"/>
        <v>spaces</v>
      </c>
      <c r="Y2500">
        <f t="shared" si="126"/>
        <v>8</v>
      </c>
      <c r="Z2500">
        <f t="shared" si="127"/>
        <v>14</v>
      </c>
    </row>
    <row r="2501" spans="1:26" ht="43.2" x14ac:dyDescent="0.3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 s="11">
        <f t="shared" si="122"/>
        <v>42039.957638888889</v>
      </c>
      <c r="K2501">
        <v>1421252084</v>
      </c>
      <c r="L2501" s="11">
        <f t="shared" si="123"/>
        <v>42018.343564814808</v>
      </c>
      <c r="M2501" t="b">
        <v>0</v>
      </c>
      <c r="N2501">
        <v>76</v>
      </c>
      <c r="O2501" t="b">
        <v>1</v>
      </c>
      <c r="P2501" t="s">
        <v>8271</v>
      </c>
      <c r="Q2501" s="6">
        <f>E2501/D2501</f>
        <v>1.0358333333333334</v>
      </c>
      <c r="R2501" s="7">
        <f>IFERROR(E2501/N2501,"N/A")</f>
        <v>81.776315789473685</v>
      </c>
      <c r="S2501" t="str">
        <f t="shared" si="124"/>
        <v>theater</v>
      </c>
      <c r="T2501" t="str">
        <f t="shared" si="125"/>
        <v>plays</v>
      </c>
      <c r="Y2501">
        <f t="shared" si="126"/>
        <v>8</v>
      </c>
      <c r="Z2501">
        <f t="shared" si="127"/>
        <v>13</v>
      </c>
    </row>
    <row r="2502" spans="1:26" ht="43.2" x14ac:dyDescent="0.3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 s="11">
        <f t="shared" si="122"/>
        <v>42308.833333333336</v>
      </c>
      <c r="K2502">
        <v>1443739388</v>
      </c>
      <c r="L2502" s="11">
        <f t="shared" si="123"/>
        <v>42278.613287037035</v>
      </c>
      <c r="M2502" t="b">
        <v>1</v>
      </c>
      <c r="N2502">
        <v>498</v>
      </c>
      <c r="O2502" t="b">
        <v>1</v>
      </c>
      <c r="P2502" t="s">
        <v>8269</v>
      </c>
      <c r="Q2502" s="6">
        <f>E2502/D2502</f>
        <v>1.036144</v>
      </c>
      <c r="R2502" s="7">
        <f>IFERROR(E2502/N2502,"N/A")</f>
        <v>156.04578313253012</v>
      </c>
      <c r="S2502" t="str">
        <f t="shared" si="124"/>
        <v>film &amp; video</v>
      </c>
      <c r="T2502" t="str">
        <f t="shared" si="125"/>
        <v>documentary</v>
      </c>
      <c r="Y2502">
        <f t="shared" si="126"/>
        <v>13</v>
      </c>
      <c r="Z2502">
        <f t="shared" si="127"/>
        <v>24</v>
      </c>
    </row>
    <row r="2503" spans="1:26" ht="57.6" x14ac:dyDescent="0.3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 s="11">
        <f t="shared" si="122"/>
        <v>42242.624999999993</v>
      </c>
      <c r="K2503">
        <v>1439122800</v>
      </c>
      <c r="L2503" s="11">
        <f t="shared" si="123"/>
        <v>42225.180555555555</v>
      </c>
      <c r="M2503" t="b">
        <v>0</v>
      </c>
      <c r="N2503">
        <v>38</v>
      </c>
      <c r="O2503" t="b">
        <v>1</v>
      </c>
      <c r="P2503" t="s">
        <v>8271</v>
      </c>
      <c r="Q2503" s="6">
        <f>E2503/D2503</f>
        <v>1.0365</v>
      </c>
      <c r="R2503" s="7">
        <f>IFERROR(E2503/N2503,"N/A")</f>
        <v>54.55263157894737</v>
      </c>
      <c r="S2503" t="str">
        <f t="shared" si="124"/>
        <v>theater</v>
      </c>
      <c r="T2503" t="str">
        <f t="shared" si="125"/>
        <v>plays</v>
      </c>
      <c r="Y2503">
        <f t="shared" si="126"/>
        <v>8</v>
      </c>
      <c r="Z2503">
        <f t="shared" si="127"/>
        <v>13</v>
      </c>
    </row>
    <row r="2504" spans="1:26" ht="28.8" x14ac:dyDescent="0.3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 s="11">
        <f t="shared" si="122"/>
        <v>41562.670023148145</v>
      </c>
      <c r="K2504">
        <v>1380585890</v>
      </c>
      <c r="L2504" s="11">
        <f t="shared" si="123"/>
        <v>41547.670023148145</v>
      </c>
      <c r="M2504" t="b">
        <v>0</v>
      </c>
      <c r="N2504">
        <v>20</v>
      </c>
      <c r="O2504" t="b">
        <v>1</v>
      </c>
      <c r="P2504" t="s">
        <v>8276</v>
      </c>
      <c r="Q2504" s="6">
        <f>E2504/D2504</f>
        <v>1.0366666666666666</v>
      </c>
      <c r="R2504" s="7">
        <f>IFERROR(E2504/N2504,"N/A")</f>
        <v>77.75</v>
      </c>
      <c r="S2504" t="str">
        <f t="shared" si="124"/>
        <v>music</v>
      </c>
      <c r="T2504" t="str">
        <f t="shared" si="125"/>
        <v>rock</v>
      </c>
      <c r="Y2504">
        <f t="shared" si="126"/>
        <v>6</v>
      </c>
      <c r="Z2504">
        <f t="shared" si="127"/>
        <v>10</v>
      </c>
    </row>
    <row r="2505" spans="1:26" ht="28.8" x14ac:dyDescent="0.3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 s="11">
        <f t="shared" si="122"/>
        <v>41690.533946759257</v>
      </c>
      <c r="K2505">
        <v>1389041333</v>
      </c>
      <c r="L2505" s="11">
        <f t="shared" si="123"/>
        <v>41645.533946759257</v>
      </c>
      <c r="M2505" t="b">
        <v>0</v>
      </c>
      <c r="N2505">
        <v>82</v>
      </c>
      <c r="O2505" t="b">
        <v>1</v>
      </c>
      <c r="P2505" t="s">
        <v>8276</v>
      </c>
      <c r="Q2505" s="6">
        <f>E2505/D2505</f>
        <v>1.0366666666666666</v>
      </c>
      <c r="R2505" s="7">
        <f>IFERROR(E2505/N2505,"N/A")</f>
        <v>75.853658536585371</v>
      </c>
      <c r="S2505" t="str">
        <f t="shared" si="124"/>
        <v>music</v>
      </c>
      <c r="T2505" t="str">
        <f t="shared" si="125"/>
        <v>rock</v>
      </c>
      <c r="Y2505">
        <f t="shared" si="126"/>
        <v>6</v>
      </c>
      <c r="Z2505">
        <f t="shared" si="127"/>
        <v>10</v>
      </c>
    </row>
    <row r="2506" spans="1:26" ht="43.2" x14ac:dyDescent="0.3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 s="11">
        <f t="shared" si="122"/>
        <v>41136.719733796293</v>
      </c>
      <c r="K2506">
        <v>1342487785</v>
      </c>
      <c r="L2506" s="11">
        <f t="shared" si="123"/>
        <v>41106.719733796293</v>
      </c>
      <c r="M2506" t="b">
        <v>1</v>
      </c>
      <c r="N2506">
        <v>96</v>
      </c>
      <c r="O2506" t="b">
        <v>1</v>
      </c>
      <c r="P2506" t="s">
        <v>8269</v>
      </c>
      <c r="Q2506" s="6">
        <f>E2506/D2506</f>
        <v>1.0371999999999999</v>
      </c>
      <c r="R2506" s="7">
        <f>IFERROR(E2506/N2506,"N/A")</f>
        <v>54.020833333333336</v>
      </c>
      <c r="S2506" t="str">
        <f t="shared" si="124"/>
        <v>film &amp; video</v>
      </c>
      <c r="T2506" t="str">
        <f t="shared" si="125"/>
        <v>documentary</v>
      </c>
      <c r="Y2506">
        <f t="shared" si="126"/>
        <v>13</v>
      </c>
      <c r="Z2506">
        <f t="shared" si="127"/>
        <v>24</v>
      </c>
    </row>
    <row r="2507" spans="1:26" ht="43.2" x14ac:dyDescent="0.3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 s="11">
        <f t="shared" si="122"/>
        <v>42792.874305555553</v>
      </c>
      <c r="K2507">
        <v>1486661793</v>
      </c>
      <c r="L2507" s="11">
        <f t="shared" si="123"/>
        <v>42775.400381944441</v>
      </c>
      <c r="M2507" t="b">
        <v>0</v>
      </c>
      <c r="N2507">
        <v>115</v>
      </c>
      <c r="O2507" t="b">
        <v>1</v>
      </c>
      <c r="P2507" t="s">
        <v>8303</v>
      </c>
      <c r="Q2507" s="6">
        <f>E2507/D2507</f>
        <v>1.0373000000000001</v>
      </c>
      <c r="R2507" s="7">
        <f>IFERROR(E2507/N2507,"N/A")</f>
        <v>90.2</v>
      </c>
      <c r="S2507" t="str">
        <f t="shared" si="124"/>
        <v>theater</v>
      </c>
      <c r="T2507" t="str">
        <f t="shared" si="125"/>
        <v>spaces</v>
      </c>
      <c r="Y2507">
        <f t="shared" si="126"/>
        <v>8</v>
      </c>
      <c r="Z2507">
        <f t="shared" si="127"/>
        <v>14</v>
      </c>
    </row>
    <row r="2508" spans="1:26" ht="43.2" x14ac:dyDescent="0.3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 s="11">
        <f t="shared" si="122"/>
        <v>41279.41575231481</v>
      </c>
      <c r="K2508">
        <v>1354816721</v>
      </c>
      <c r="L2508" s="11">
        <f t="shared" si="123"/>
        <v>41249.41575231481</v>
      </c>
      <c r="M2508" t="b">
        <v>0</v>
      </c>
      <c r="N2508">
        <v>49</v>
      </c>
      <c r="O2508" t="b">
        <v>1</v>
      </c>
      <c r="P2508" t="s">
        <v>8274</v>
      </c>
      <c r="Q2508" s="6">
        <f>E2508/D2508</f>
        <v>1.0375000000000001</v>
      </c>
      <c r="R2508" s="7">
        <f>IFERROR(E2508/N2508,"N/A")</f>
        <v>42.346938775510203</v>
      </c>
      <c r="S2508" t="str">
        <f t="shared" si="124"/>
        <v>publishing</v>
      </c>
      <c r="T2508" t="str">
        <f t="shared" si="125"/>
        <v>nonfiction</v>
      </c>
      <c r="Y2508">
        <f t="shared" si="126"/>
        <v>11</v>
      </c>
      <c r="Z2508">
        <f t="shared" si="127"/>
        <v>21</v>
      </c>
    </row>
    <row r="2509" spans="1:26" ht="28.8" x14ac:dyDescent="0.3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 s="11">
        <f t="shared" si="122"/>
        <v>42816.315162037034</v>
      </c>
      <c r="K2509">
        <v>1485016430</v>
      </c>
      <c r="L2509" s="11">
        <f t="shared" si="123"/>
        <v>42756.356828703698</v>
      </c>
      <c r="M2509" t="b">
        <v>0</v>
      </c>
      <c r="N2509">
        <v>45</v>
      </c>
      <c r="O2509" t="b">
        <v>0</v>
      </c>
      <c r="P2509" t="s">
        <v>8303</v>
      </c>
      <c r="Q2509" s="6">
        <f>E2509/D2509</f>
        <v>1.0375000000000001</v>
      </c>
      <c r="R2509" s="7">
        <f>IFERROR(E2509/N2509,"N/A")</f>
        <v>922.22222222222217</v>
      </c>
      <c r="S2509" t="str">
        <f t="shared" si="124"/>
        <v>theater</v>
      </c>
      <c r="T2509" t="str">
        <f t="shared" si="125"/>
        <v>spaces</v>
      </c>
      <c r="Y2509">
        <f t="shared" si="126"/>
        <v>8</v>
      </c>
      <c r="Z2509">
        <f t="shared" si="127"/>
        <v>14</v>
      </c>
    </row>
    <row r="2510" spans="1:26" ht="43.2" x14ac:dyDescent="0.3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 s="11">
        <f t="shared" si="122"/>
        <v>42056.587094907409</v>
      </c>
      <c r="K2510">
        <v>1421964325</v>
      </c>
      <c r="L2510" s="11">
        <f t="shared" si="123"/>
        <v>42026.587094907409</v>
      </c>
      <c r="M2510" t="b">
        <v>0</v>
      </c>
      <c r="N2510">
        <v>46</v>
      </c>
      <c r="O2510" t="b">
        <v>1</v>
      </c>
      <c r="P2510" t="s">
        <v>8271</v>
      </c>
      <c r="Q2510" s="6">
        <f>E2510/D2510</f>
        <v>1.0375000000000001</v>
      </c>
      <c r="R2510" s="7">
        <f>IFERROR(E2510/N2510,"N/A")</f>
        <v>27.065217391304348</v>
      </c>
      <c r="S2510" t="str">
        <f t="shared" si="124"/>
        <v>theater</v>
      </c>
      <c r="T2510" t="str">
        <f t="shared" si="125"/>
        <v>plays</v>
      </c>
      <c r="Y2510">
        <f t="shared" si="126"/>
        <v>8</v>
      </c>
      <c r="Z2510">
        <f t="shared" si="127"/>
        <v>13</v>
      </c>
    </row>
    <row r="2511" spans="1:26" ht="86.4" x14ac:dyDescent="0.3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 s="11">
        <f t="shared" si="122"/>
        <v>41771.833333333328</v>
      </c>
      <c r="K2511">
        <v>1398983245</v>
      </c>
      <c r="L2511" s="11">
        <f t="shared" si="123"/>
        <v>41760.602372685185</v>
      </c>
      <c r="M2511" t="b">
        <v>0</v>
      </c>
      <c r="N2511">
        <v>39</v>
      </c>
      <c r="O2511" t="b">
        <v>1</v>
      </c>
      <c r="P2511" t="s">
        <v>8271</v>
      </c>
      <c r="Q2511" s="6">
        <f>E2511/D2511</f>
        <v>1.0376000000000001</v>
      </c>
      <c r="R2511" s="7">
        <f>IFERROR(E2511/N2511,"N/A")</f>
        <v>66.512820512820511</v>
      </c>
      <c r="S2511" t="str">
        <f t="shared" si="124"/>
        <v>theater</v>
      </c>
      <c r="T2511" t="str">
        <f t="shared" si="125"/>
        <v>plays</v>
      </c>
      <c r="Y2511">
        <f t="shared" si="126"/>
        <v>8</v>
      </c>
      <c r="Z2511">
        <f t="shared" si="127"/>
        <v>13</v>
      </c>
    </row>
    <row r="2512" spans="1:26" ht="43.2" x14ac:dyDescent="0.3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 s="11">
        <f t="shared" si="122"/>
        <v>42241.295277777775</v>
      </c>
      <c r="K2512">
        <v>1437923112</v>
      </c>
      <c r="L2512" s="11">
        <f t="shared" si="123"/>
        <v>42211.295277777775</v>
      </c>
      <c r="M2512" t="b">
        <v>0</v>
      </c>
      <c r="N2512">
        <v>140</v>
      </c>
      <c r="O2512" t="b">
        <v>1</v>
      </c>
      <c r="P2512" t="s">
        <v>8285</v>
      </c>
      <c r="Q2512" s="6">
        <f>E2512/D2512</f>
        <v>1.0376666666666667</v>
      </c>
      <c r="R2512" s="7">
        <f>IFERROR(E2512/N2512,"N/A")</f>
        <v>111.17857142857143</v>
      </c>
      <c r="S2512" t="str">
        <f t="shared" si="124"/>
        <v>photography</v>
      </c>
      <c r="T2512" t="str">
        <f t="shared" si="125"/>
        <v>photobooks</v>
      </c>
      <c r="Y2512">
        <f t="shared" si="126"/>
        <v>12</v>
      </c>
      <c r="Z2512">
        <f t="shared" si="127"/>
        <v>22</v>
      </c>
    </row>
    <row r="2513" spans="1:26" ht="43.2" x14ac:dyDescent="0.3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 s="11">
        <f t="shared" si="122"/>
        <v>41658.500347222223</v>
      </c>
      <c r="K2513">
        <v>1387569630</v>
      </c>
      <c r="L2513" s="11">
        <f t="shared" si="123"/>
        <v>41628.500347222223</v>
      </c>
      <c r="M2513" t="b">
        <v>0</v>
      </c>
      <c r="N2513">
        <v>52</v>
      </c>
      <c r="O2513" t="b">
        <v>1</v>
      </c>
      <c r="P2513" t="s">
        <v>8276</v>
      </c>
      <c r="Q2513" s="6">
        <f>E2513/D2513</f>
        <v>1.03775</v>
      </c>
      <c r="R2513" s="7">
        <f>IFERROR(E2513/N2513,"N/A")</f>
        <v>79.82692307692308</v>
      </c>
      <c r="S2513" t="str">
        <f t="shared" si="124"/>
        <v>music</v>
      </c>
      <c r="T2513" t="str">
        <f t="shared" si="125"/>
        <v>rock</v>
      </c>
      <c r="Y2513">
        <f t="shared" si="126"/>
        <v>6</v>
      </c>
      <c r="Z2513">
        <f t="shared" si="127"/>
        <v>10</v>
      </c>
    </row>
    <row r="2514" spans="1:26" x14ac:dyDescent="0.3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 s="11">
        <f t="shared" si="122"/>
        <v>41974.499363425923</v>
      </c>
      <c r="K2514">
        <v>1414781945</v>
      </c>
      <c r="L2514" s="11">
        <f t="shared" si="123"/>
        <v>41943.457696759258</v>
      </c>
      <c r="M2514" t="b">
        <v>0</v>
      </c>
      <c r="N2514">
        <v>78</v>
      </c>
      <c r="O2514" t="b">
        <v>1</v>
      </c>
      <c r="P2514" t="s">
        <v>8300</v>
      </c>
      <c r="Q2514" s="6">
        <f>E2514/D2514</f>
        <v>1.03775</v>
      </c>
      <c r="R2514" s="7">
        <f>IFERROR(E2514/N2514,"N/A")</f>
        <v>266.08974358974359</v>
      </c>
      <c r="S2514" t="str">
        <f t="shared" si="124"/>
        <v>music</v>
      </c>
      <c r="T2514" t="str">
        <f t="shared" si="125"/>
        <v>classical music</v>
      </c>
      <c r="Y2514">
        <f t="shared" si="126"/>
        <v>6</v>
      </c>
      <c r="Z2514">
        <f t="shared" si="127"/>
        <v>21</v>
      </c>
    </row>
    <row r="2515" spans="1:26" ht="43.2" x14ac:dyDescent="0.3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 s="11">
        <f t="shared" si="122"/>
        <v>41386.541666666664</v>
      </c>
      <c r="K2515">
        <v>1363981723</v>
      </c>
      <c r="L2515" s="11">
        <f t="shared" si="123"/>
        <v>41355.492164351846</v>
      </c>
      <c r="M2515" t="b">
        <v>1</v>
      </c>
      <c r="N2515">
        <v>45</v>
      </c>
      <c r="O2515" t="b">
        <v>1</v>
      </c>
      <c r="P2515" t="s">
        <v>8276</v>
      </c>
      <c r="Q2515" s="6">
        <f>E2515/D2515</f>
        <v>1.038</v>
      </c>
      <c r="R2515" s="7">
        <f>IFERROR(E2515/N2515,"N/A")</f>
        <v>46.133333333333333</v>
      </c>
      <c r="S2515" t="str">
        <f t="shared" si="124"/>
        <v>music</v>
      </c>
      <c r="T2515" t="str">
        <f t="shared" si="125"/>
        <v>rock</v>
      </c>
      <c r="Y2515">
        <f t="shared" si="126"/>
        <v>6</v>
      </c>
      <c r="Z2515">
        <f t="shared" si="127"/>
        <v>10</v>
      </c>
    </row>
    <row r="2516" spans="1:26" ht="43.2" x14ac:dyDescent="0.3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 s="11">
        <f t="shared" si="122"/>
        <v>40178.652083333334</v>
      </c>
      <c r="K2516">
        <v>1257444140</v>
      </c>
      <c r="L2516" s="11">
        <f t="shared" si="123"/>
        <v>40122.418287037035</v>
      </c>
      <c r="M2516" t="b">
        <v>0</v>
      </c>
      <c r="N2516">
        <v>15</v>
      </c>
      <c r="O2516" t="b">
        <v>1</v>
      </c>
      <c r="P2516" t="s">
        <v>8276</v>
      </c>
      <c r="Q2516" s="6">
        <f>E2516/D2516</f>
        <v>1.038</v>
      </c>
      <c r="R2516" s="7">
        <f>IFERROR(E2516/N2516,"N/A")</f>
        <v>34.6</v>
      </c>
      <c r="S2516" t="str">
        <f t="shared" si="124"/>
        <v>music</v>
      </c>
      <c r="T2516" t="str">
        <f t="shared" si="125"/>
        <v>rock</v>
      </c>
      <c r="Y2516">
        <f t="shared" si="126"/>
        <v>6</v>
      </c>
      <c r="Z2516">
        <f t="shared" si="127"/>
        <v>10</v>
      </c>
    </row>
    <row r="2517" spans="1:26" ht="43.2" x14ac:dyDescent="0.3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 s="11">
        <f t="shared" si="122"/>
        <v>40816.791666666664</v>
      </c>
      <c r="K2517">
        <v>1314577097</v>
      </c>
      <c r="L2517" s="11">
        <f t="shared" si="123"/>
        <v>40783.679363425923</v>
      </c>
      <c r="M2517" t="b">
        <v>0</v>
      </c>
      <c r="N2517">
        <v>86</v>
      </c>
      <c r="O2517" t="b">
        <v>1</v>
      </c>
      <c r="P2517" t="s">
        <v>8279</v>
      </c>
      <c r="Q2517" s="6">
        <f>E2517/D2517</f>
        <v>1.038</v>
      </c>
      <c r="R2517" s="7">
        <f>IFERROR(E2517/N2517,"N/A")</f>
        <v>90.523255813953483</v>
      </c>
      <c r="S2517" t="str">
        <f t="shared" si="124"/>
        <v>music</v>
      </c>
      <c r="T2517" t="str">
        <f t="shared" si="125"/>
        <v>indie rock</v>
      </c>
      <c r="Y2517">
        <f t="shared" si="126"/>
        <v>6</v>
      </c>
      <c r="Z2517">
        <f t="shared" si="127"/>
        <v>16</v>
      </c>
    </row>
    <row r="2518" spans="1:26" ht="57.6" x14ac:dyDescent="0.3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 s="11">
        <f t="shared" si="122"/>
        <v>42173.127789351849</v>
      </c>
      <c r="K2518">
        <v>1432033441</v>
      </c>
      <c r="L2518" s="11">
        <f t="shared" si="123"/>
        <v>42143.127789351849</v>
      </c>
      <c r="M2518" t="b">
        <v>0</v>
      </c>
      <c r="N2518">
        <v>45</v>
      </c>
      <c r="O2518" t="b">
        <v>1</v>
      </c>
      <c r="P2518" t="s">
        <v>8271</v>
      </c>
      <c r="Q2518" s="6">
        <f>E2518/D2518</f>
        <v>1.038</v>
      </c>
      <c r="R2518" s="7">
        <f>IFERROR(E2518/N2518,"N/A")</f>
        <v>34.6</v>
      </c>
      <c r="S2518" t="str">
        <f t="shared" si="124"/>
        <v>theater</v>
      </c>
      <c r="T2518" t="str">
        <f t="shared" si="125"/>
        <v>plays</v>
      </c>
      <c r="Y2518">
        <f t="shared" si="126"/>
        <v>8</v>
      </c>
      <c r="Z2518">
        <f t="shared" si="127"/>
        <v>13</v>
      </c>
    </row>
    <row r="2519" spans="1:26" ht="43.2" x14ac:dyDescent="0.3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 s="11">
        <f t="shared" si="122"/>
        <v>40762.508912037032</v>
      </c>
      <c r="K2519">
        <v>1310155970</v>
      </c>
      <c r="L2519" s="11">
        <f t="shared" si="123"/>
        <v>40732.508912037032</v>
      </c>
      <c r="M2519" t="b">
        <v>0</v>
      </c>
      <c r="N2519">
        <v>73</v>
      </c>
      <c r="O2519" t="b">
        <v>1</v>
      </c>
      <c r="P2519" t="s">
        <v>8269</v>
      </c>
      <c r="Q2519" s="6">
        <f>E2519/D2519</f>
        <v>1.0381199999999999</v>
      </c>
      <c r="R2519" s="7">
        <f>IFERROR(E2519/N2519,"N/A")</f>
        <v>711.04109589041093</v>
      </c>
      <c r="S2519" t="str">
        <f t="shared" si="124"/>
        <v>film &amp; video</v>
      </c>
      <c r="T2519" t="str">
        <f t="shared" si="125"/>
        <v>documentary</v>
      </c>
      <c r="Y2519">
        <f t="shared" si="126"/>
        <v>13</v>
      </c>
      <c r="Z2519">
        <f t="shared" si="127"/>
        <v>24</v>
      </c>
    </row>
    <row r="2520" spans="1:26" ht="43.2" x14ac:dyDescent="0.3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 s="11">
        <f t="shared" si="122"/>
        <v>42103.624236111107</v>
      </c>
      <c r="K2520">
        <v>1426028334</v>
      </c>
      <c r="L2520" s="11">
        <f t="shared" si="123"/>
        <v>42073.624236111107</v>
      </c>
      <c r="M2520" t="b">
        <v>1</v>
      </c>
      <c r="N2520">
        <v>343</v>
      </c>
      <c r="O2520" t="b">
        <v>1</v>
      </c>
      <c r="P2520" t="s">
        <v>8288</v>
      </c>
      <c r="Q2520" s="6">
        <f>E2520/D2520</f>
        <v>1.03840625</v>
      </c>
      <c r="R2520" s="7">
        <f>IFERROR(E2520/N2520,"N/A")</f>
        <v>96.877551020408163</v>
      </c>
      <c r="S2520" t="str">
        <f t="shared" si="124"/>
        <v>publishing</v>
      </c>
      <c r="T2520" t="str">
        <f t="shared" si="125"/>
        <v>radio &amp; podcasts</v>
      </c>
      <c r="Y2520">
        <f t="shared" si="126"/>
        <v>11</v>
      </c>
      <c r="Z2520">
        <f t="shared" si="127"/>
        <v>27</v>
      </c>
    </row>
    <row r="2521" spans="1:26" ht="43.2" x14ac:dyDescent="0.3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 s="11">
        <f t="shared" si="122"/>
        <v>41590.915972222218</v>
      </c>
      <c r="K2521">
        <v>1381430646</v>
      </c>
      <c r="L2521" s="11">
        <f t="shared" si="123"/>
        <v>41557.447291666664</v>
      </c>
      <c r="M2521" t="b">
        <v>0</v>
      </c>
      <c r="N2521">
        <v>128</v>
      </c>
      <c r="O2521" t="b">
        <v>1</v>
      </c>
      <c r="P2521" t="s">
        <v>8276</v>
      </c>
      <c r="Q2521" s="6">
        <f>E2521/D2521</f>
        <v>1.0386666666666666</v>
      </c>
      <c r="R2521" s="7">
        <f>IFERROR(E2521/N2521,"N/A")</f>
        <v>60.859375</v>
      </c>
      <c r="S2521" t="str">
        <f t="shared" si="124"/>
        <v>music</v>
      </c>
      <c r="T2521" t="str">
        <f t="shared" si="125"/>
        <v>rock</v>
      </c>
      <c r="Y2521">
        <f t="shared" si="126"/>
        <v>6</v>
      </c>
      <c r="Z2521">
        <f t="shared" si="127"/>
        <v>10</v>
      </c>
    </row>
    <row r="2522" spans="1:26" ht="28.8" x14ac:dyDescent="0.3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 s="11">
        <f t="shared" si="122"/>
        <v>41858.181793981479</v>
      </c>
      <c r="K2522">
        <v>1404822107</v>
      </c>
      <c r="L2522" s="11">
        <f t="shared" si="123"/>
        <v>41828.181793981479</v>
      </c>
      <c r="M2522" t="b">
        <v>0</v>
      </c>
      <c r="N2522">
        <v>150</v>
      </c>
      <c r="O2522" t="b">
        <v>1</v>
      </c>
      <c r="P2522" t="s">
        <v>8265</v>
      </c>
      <c r="Q2522" s="6">
        <f>E2522/D2522</f>
        <v>1.0389999999999999</v>
      </c>
      <c r="R2522" s="7">
        <f>IFERROR(E2522/N2522,"N/A")</f>
        <v>69.266666666666666</v>
      </c>
      <c r="S2522" t="str">
        <f t="shared" si="124"/>
        <v>film &amp; video</v>
      </c>
      <c r="T2522" t="str">
        <f t="shared" si="125"/>
        <v>television</v>
      </c>
      <c r="Y2522">
        <f t="shared" si="126"/>
        <v>13</v>
      </c>
      <c r="Z2522">
        <f t="shared" si="127"/>
        <v>23</v>
      </c>
    </row>
    <row r="2523" spans="1:26" ht="43.2" x14ac:dyDescent="0.3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 s="11">
        <f t="shared" si="122"/>
        <v>42749.708101851851</v>
      </c>
      <c r="K2523">
        <v>1479257980</v>
      </c>
      <c r="L2523" s="11">
        <f t="shared" si="123"/>
        <v>42689.708101851851</v>
      </c>
      <c r="M2523" t="b">
        <v>0</v>
      </c>
      <c r="N2523">
        <v>54</v>
      </c>
      <c r="O2523" t="b">
        <v>1</v>
      </c>
      <c r="P2523" t="s">
        <v>8271</v>
      </c>
      <c r="Q2523" s="6">
        <f>E2523/D2523</f>
        <v>1.0389999999999999</v>
      </c>
      <c r="R2523" s="7">
        <f>IFERROR(E2523/N2523,"N/A")</f>
        <v>96.203703703703709</v>
      </c>
      <c r="S2523" t="str">
        <f t="shared" si="124"/>
        <v>theater</v>
      </c>
      <c r="T2523" t="str">
        <f t="shared" si="125"/>
        <v>plays</v>
      </c>
      <c r="Y2523">
        <f t="shared" si="126"/>
        <v>8</v>
      </c>
      <c r="Z2523">
        <f t="shared" si="127"/>
        <v>13</v>
      </c>
    </row>
    <row r="2524" spans="1:26" ht="57.6" x14ac:dyDescent="0.3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 s="11">
        <f t="shared" si="122"/>
        <v>40421.822222222218</v>
      </c>
      <c r="K2524">
        <v>1279651084</v>
      </c>
      <c r="L2524" s="11">
        <f t="shared" si="123"/>
        <v>40379.443101851852</v>
      </c>
      <c r="M2524" t="b">
        <v>0</v>
      </c>
      <c r="N2524">
        <v>229</v>
      </c>
      <c r="O2524" t="b">
        <v>1</v>
      </c>
      <c r="P2524" t="s">
        <v>8269</v>
      </c>
      <c r="Q2524" s="6">
        <f>E2524/D2524</f>
        <v>1.0390027322404372</v>
      </c>
      <c r="R2524" s="7">
        <f>IFERROR(E2524/N2524,"N/A")</f>
        <v>56.460043668122275</v>
      </c>
      <c r="S2524" t="str">
        <f t="shared" si="124"/>
        <v>film &amp; video</v>
      </c>
      <c r="T2524" t="str">
        <f t="shared" si="125"/>
        <v>documentary</v>
      </c>
      <c r="Y2524">
        <f t="shared" si="126"/>
        <v>13</v>
      </c>
      <c r="Z2524">
        <f t="shared" si="127"/>
        <v>24</v>
      </c>
    </row>
    <row r="2525" spans="1:26" ht="43.2" x14ac:dyDescent="0.3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 s="11">
        <f t="shared" si="122"/>
        <v>42468.452789351846</v>
      </c>
      <c r="K2525">
        <v>1457553121</v>
      </c>
      <c r="L2525" s="11">
        <f t="shared" si="123"/>
        <v>42438.494456018518</v>
      </c>
      <c r="M2525" t="b">
        <v>1</v>
      </c>
      <c r="N2525">
        <v>29</v>
      </c>
      <c r="O2525" t="b">
        <v>1</v>
      </c>
      <c r="P2525" t="s">
        <v>8269</v>
      </c>
      <c r="Q2525" s="6">
        <f>E2525/D2525</f>
        <v>1.0394285714285714</v>
      </c>
      <c r="R2525" s="7">
        <f>IFERROR(E2525/N2525,"N/A")</f>
        <v>125.44827586206897</v>
      </c>
      <c r="S2525" t="str">
        <f t="shared" si="124"/>
        <v>film &amp; video</v>
      </c>
      <c r="T2525" t="str">
        <f t="shared" si="125"/>
        <v>documentary</v>
      </c>
      <c r="Y2525">
        <f t="shared" si="126"/>
        <v>13</v>
      </c>
      <c r="Z2525">
        <f t="shared" si="127"/>
        <v>24</v>
      </c>
    </row>
    <row r="2526" spans="1:26" ht="57.6" x14ac:dyDescent="0.3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 s="11">
        <f t="shared" si="122"/>
        <v>42469.401076388887</v>
      </c>
      <c r="K2526">
        <v>1455043053</v>
      </c>
      <c r="L2526" s="11">
        <f t="shared" si="123"/>
        <v>42409.442743055559</v>
      </c>
      <c r="M2526" t="b">
        <v>0</v>
      </c>
      <c r="N2526">
        <v>273</v>
      </c>
      <c r="O2526" t="b">
        <v>1</v>
      </c>
      <c r="P2526" t="s">
        <v>8285</v>
      </c>
      <c r="Q2526" s="6">
        <f>E2526/D2526</f>
        <v>1.0395714285714286</v>
      </c>
      <c r="R2526" s="7">
        <f>IFERROR(E2526/N2526,"N/A")</f>
        <v>79.967032967032964</v>
      </c>
      <c r="S2526" t="str">
        <f t="shared" si="124"/>
        <v>photography</v>
      </c>
      <c r="T2526" t="str">
        <f t="shared" si="125"/>
        <v>photobooks</v>
      </c>
      <c r="Y2526">
        <f t="shared" si="126"/>
        <v>12</v>
      </c>
      <c r="Z2526">
        <f t="shared" si="127"/>
        <v>22</v>
      </c>
    </row>
    <row r="2527" spans="1:26" ht="43.2" x14ac:dyDescent="0.3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 s="11">
        <f t="shared" si="122"/>
        <v>41698.273136574069</v>
      </c>
      <c r="K2527">
        <v>1391005999</v>
      </c>
      <c r="L2527" s="11">
        <f t="shared" si="123"/>
        <v>41668.273136574069</v>
      </c>
      <c r="M2527" t="b">
        <v>0</v>
      </c>
      <c r="N2527">
        <v>65</v>
      </c>
      <c r="O2527" t="b">
        <v>1</v>
      </c>
      <c r="P2527" t="s">
        <v>8269</v>
      </c>
      <c r="Q2527" s="6">
        <f>E2527/D2527</f>
        <v>1.0397333333333334</v>
      </c>
      <c r="R2527" s="7">
        <f>IFERROR(E2527/N2527,"N/A")</f>
        <v>239.93846153846152</v>
      </c>
      <c r="S2527" t="str">
        <f t="shared" si="124"/>
        <v>film &amp; video</v>
      </c>
      <c r="T2527" t="str">
        <f t="shared" si="125"/>
        <v>documentary</v>
      </c>
      <c r="Y2527">
        <f t="shared" si="126"/>
        <v>13</v>
      </c>
      <c r="Z2527">
        <f t="shared" si="127"/>
        <v>24</v>
      </c>
    </row>
    <row r="2528" spans="1:26" ht="28.8" x14ac:dyDescent="0.3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 s="11">
        <f t="shared" si="122"/>
        <v>42455.36041666667</v>
      </c>
      <c r="K2528">
        <v>1456421940</v>
      </c>
      <c r="L2528" s="11">
        <f t="shared" si="123"/>
        <v>42425.402083333327</v>
      </c>
      <c r="M2528" t="b">
        <v>0</v>
      </c>
      <c r="N2528">
        <v>115</v>
      </c>
      <c r="O2528" t="b">
        <v>1</v>
      </c>
      <c r="P2528" t="s">
        <v>8305</v>
      </c>
      <c r="Q2528" s="6">
        <f>E2528/D2528</f>
        <v>1.0398000000000001</v>
      </c>
      <c r="R2528" s="7">
        <f>IFERROR(E2528/N2528,"N/A")</f>
        <v>135.62608695652173</v>
      </c>
      <c r="S2528" t="str">
        <f t="shared" si="124"/>
        <v>theater</v>
      </c>
      <c r="T2528" t="str">
        <f t="shared" si="125"/>
        <v>musical</v>
      </c>
      <c r="Y2528">
        <f t="shared" si="126"/>
        <v>8</v>
      </c>
      <c r="Z2528">
        <f t="shared" si="127"/>
        <v>15</v>
      </c>
    </row>
    <row r="2529" spans="1:26" ht="43.2" x14ac:dyDescent="0.3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 s="11">
        <f t="shared" si="122"/>
        <v>41736.384513888886</v>
      </c>
      <c r="K2529">
        <v>1395162822</v>
      </c>
      <c r="L2529" s="11">
        <f t="shared" si="123"/>
        <v>41716.384513888886</v>
      </c>
      <c r="M2529" t="b">
        <v>0</v>
      </c>
      <c r="N2529">
        <v>12</v>
      </c>
      <c r="O2529" t="b">
        <v>1</v>
      </c>
      <c r="P2529" t="s">
        <v>8266</v>
      </c>
      <c r="Q2529" s="6">
        <f>E2529/D2529</f>
        <v>1.04</v>
      </c>
      <c r="R2529" s="7">
        <f>IFERROR(E2529/N2529,"N/A")</f>
        <v>21.666666666666668</v>
      </c>
      <c r="S2529" t="str">
        <f t="shared" si="124"/>
        <v>film &amp; video</v>
      </c>
      <c r="T2529" t="str">
        <f t="shared" si="125"/>
        <v>shorts</v>
      </c>
      <c r="Y2529">
        <f t="shared" si="126"/>
        <v>13</v>
      </c>
      <c r="Z2529">
        <f t="shared" si="127"/>
        <v>19</v>
      </c>
    </row>
    <row r="2530" spans="1:26" ht="43.2" x14ac:dyDescent="0.3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 s="11">
        <f t="shared" si="122"/>
        <v>41741.75</v>
      </c>
      <c r="K2530">
        <v>1395277318</v>
      </c>
      <c r="L2530" s="11">
        <f t="shared" si="123"/>
        <v>41717.709699074068</v>
      </c>
      <c r="M2530" t="b">
        <v>0</v>
      </c>
      <c r="N2530">
        <v>81</v>
      </c>
      <c r="O2530" t="b">
        <v>1</v>
      </c>
      <c r="P2530" t="s">
        <v>8266</v>
      </c>
      <c r="Q2530" s="6">
        <f>E2530/D2530</f>
        <v>1.04</v>
      </c>
      <c r="R2530" s="7">
        <f>IFERROR(E2530/N2530,"N/A")</f>
        <v>64.197530864197532</v>
      </c>
      <c r="S2530" t="str">
        <f t="shared" si="124"/>
        <v>film &amp; video</v>
      </c>
      <c r="T2530" t="str">
        <f t="shared" si="125"/>
        <v>shorts</v>
      </c>
      <c r="Y2530">
        <f t="shared" si="126"/>
        <v>13</v>
      </c>
      <c r="Z2530">
        <f t="shared" si="127"/>
        <v>19</v>
      </c>
    </row>
    <row r="2531" spans="1:26" ht="43.2" x14ac:dyDescent="0.3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 s="11">
        <f t="shared" si="122"/>
        <v>40666.340567129628</v>
      </c>
      <c r="K2531">
        <v>1301847025</v>
      </c>
      <c r="L2531" s="11">
        <f t="shared" si="123"/>
        <v>40636.340567129628</v>
      </c>
      <c r="M2531" t="b">
        <v>0</v>
      </c>
      <c r="N2531">
        <v>27</v>
      </c>
      <c r="O2531" t="b">
        <v>1</v>
      </c>
      <c r="P2531" t="s">
        <v>8276</v>
      </c>
      <c r="Q2531" s="6">
        <f>E2531/D2531</f>
        <v>1.04</v>
      </c>
      <c r="R2531" s="7">
        <f>IFERROR(E2531/N2531,"N/A")</f>
        <v>38.518518518518519</v>
      </c>
      <c r="S2531" t="str">
        <f t="shared" si="124"/>
        <v>music</v>
      </c>
      <c r="T2531" t="str">
        <f t="shared" si="125"/>
        <v>rock</v>
      </c>
      <c r="Y2531">
        <f t="shared" si="126"/>
        <v>6</v>
      </c>
      <c r="Z2531">
        <f t="shared" si="127"/>
        <v>10</v>
      </c>
    </row>
    <row r="2532" spans="1:26" ht="28.8" x14ac:dyDescent="0.3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 s="11">
        <f t="shared" si="122"/>
        <v>41465.369444444441</v>
      </c>
      <c r="K2532">
        <v>1371569202</v>
      </c>
      <c r="L2532" s="11">
        <f t="shared" si="123"/>
        <v>41443.310208333329</v>
      </c>
      <c r="M2532" t="b">
        <v>0</v>
      </c>
      <c r="N2532">
        <v>12</v>
      </c>
      <c r="O2532" t="b">
        <v>1</v>
      </c>
      <c r="P2532" t="s">
        <v>8276</v>
      </c>
      <c r="Q2532" s="6">
        <f>E2532/D2532</f>
        <v>1.04</v>
      </c>
      <c r="R2532" s="7">
        <f>IFERROR(E2532/N2532,"N/A")</f>
        <v>86.666666666666671</v>
      </c>
      <c r="S2532" t="str">
        <f t="shared" si="124"/>
        <v>music</v>
      </c>
      <c r="T2532" t="str">
        <f t="shared" si="125"/>
        <v>rock</v>
      </c>
      <c r="Y2532">
        <f t="shared" si="126"/>
        <v>6</v>
      </c>
      <c r="Z2532">
        <f t="shared" si="127"/>
        <v>10</v>
      </c>
    </row>
    <row r="2533" spans="1:26" ht="57.6" x14ac:dyDescent="0.3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 s="11">
        <f t="shared" si="122"/>
        <v>42564.468055555553</v>
      </c>
      <c r="K2533">
        <v>1463253240</v>
      </c>
      <c r="L2533" s="11">
        <f t="shared" si="123"/>
        <v>42504.468055555553</v>
      </c>
      <c r="M2533" t="b">
        <v>0</v>
      </c>
      <c r="N2533">
        <v>16</v>
      </c>
      <c r="O2533" t="b">
        <v>1</v>
      </c>
      <c r="P2533" t="s">
        <v>8276</v>
      </c>
      <c r="Q2533" s="6">
        <f>E2533/D2533</f>
        <v>1.04</v>
      </c>
      <c r="R2533" s="7">
        <f>IFERROR(E2533/N2533,"N/A")</f>
        <v>32.5</v>
      </c>
      <c r="S2533" t="str">
        <f t="shared" si="124"/>
        <v>music</v>
      </c>
      <c r="T2533" t="str">
        <f t="shared" si="125"/>
        <v>rock</v>
      </c>
      <c r="Y2533">
        <f t="shared" si="126"/>
        <v>6</v>
      </c>
      <c r="Z2533">
        <f t="shared" si="127"/>
        <v>10</v>
      </c>
    </row>
    <row r="2534" spans="1:26" ht="57.6" x14ac:dyDescent="0.3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 s="11">
        <f t="shared" si="122"/>
        <v>42765.386724537035</v>
      </c>
      <c r="K2534">
        <v>1481908613</v>
      </c>
      <c r="L2534" s="11">
        <f t="shared" si="123"/>
        <v>42720.386724537035</v>
      </c>
      <c r="M2534" t="b">
        <v>0</v>
      </c>
      <c r="N2534">
        <v>4</v>
      </c>
      <c r="O2534" t="b">
        <v>0</v>
      </c>
      <c r="P2534" t="s">
        <v>8273</v>
      </c>
      <c r="Q2534" s="6">
        <f>E2534/D2534</f>
        <v>1.04</v>
      </c>
      <c r="R2534" s="7">
        <f>IFERROR(E2534/N2534,"N/A")</f>
        <v>1300</v>
      </c>
      <c r="S2534" t="str">
        <f t="shared" si="124"/>
        <v>technology</v>
      </c>
      <c r="T2534" t="str">
        <f t="shared" si="125"/>
        <v>wearables</v>
      </c>
      <c r="Y2534">
        <f t="shared" si="126"/>
        <v>11</v>
      </c>
      <c r="Z2534">
        <f t="shared" si="127"/>
        <v>20</v>
      </c>
    </row>
    <row r="2535" spans="1:26" ht="57.6" x14ac:dyDescent="0.3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 s="11">
        <f t="shared" si="122"/>
        <v>42460.327210648145</v>
      </c>
      <c r="K2535">
        <v>1456851071</v>
      </c>
      <c r="L2535" s="11">
        <f t="shared" si="123"/>
        <v>42430.36887731481</v>
      </c>
      <c r="M2535" t="b">
        <v>0</v>
      </c>
      <c r="N2535">
        <v>11</v>
      </c>
      <c r="O2535" t="b">
        <v>1</v>
      </c>
      <c r="P2535" t="s">
        <v>8276</v>
      </c>
      <c r="Q2535" s="6">
        <f>E2535/D2535</f>
        <v>1.04</v>
      </c>
      <c r="R2535" s="7">
        <f>IFERROR(E2535/N2535,"N/A")</f>
        <v>47.272727272727273</v>
      </c>
      <c r="S2535" t="str">
        <f t="shared" si="124"/>
        <v>music</v>
      </c>
      <c r="T2535" t="str">
        <f t="shared" si="125"/>
        <v>rock</v>
      </c>
      <c r="Y2535">
        <f t="shared" si="126"/>
        <v>6</v>
      </c>
      <c r="Z2535">
        <f t="shared" si="127"/>
        <v>10</v>
      </c>
    </row>
    <row r="2536" spans="1:26" ht="43.2" x14ac:dyDescent="0.3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 s="11">
        <f t="shared" si="122"/>
        <v>40648.832638888889</v>
      </c>
      <c r="K2536">
        <v>1301524585</v>
      </c>
      <c r="L2536" s="11">
        <f t="shared" si="123"/>
        <v>40632.608622685184</v>
      </c>
      <c r="M2536" t="b">
        <v>0</v>
      </c>
      <c r="N2536">
        <v>45</v>
      </c>
      <c r="O2536" t="b">
        <v>1</v>
      </c>
      <c r="P2536" t="s">
        <v>8279</v>
      </c>
      <c r="Q2536" s="6">
        <f>E2536/D2536</f>
        <v>1.04</v>
      </c>
      <c r="R2536" s="7">
        <f>IFERROR(E2536/N2536,"N/A")</f>
        <v>57.777777777777779</v>
      </c>
      <c r="S2536" t="str">
        <f t="shared" si="124"/>
        <v>music</v>
      </c>
      <c r="T2536" t="str">
        <f t="shared" si="125"/>
        <v>indie rock</v>
      </c>
      <c r="Y2536">
        <f t="shared" si="126"/>
        <v>6</v>
      </c>
      <c r="Z2536">
        <f t="shared" si="127"/>
        <v>16</v>
      </c>
    </row>
    <row r="2537" spans="1:26" ht="43.2" x14ac:dyDescent="0.3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 s="11">
        <f t="shared" si="122"/>
        <v>40223.875</v>
      </c>
      <c r="K2537">
        <v>1263474049</v>
      </c>
      <c r="L2537" s="11">
        <f t="shared" si="123"/>
        <v>40192.20890046296</v>
      </c>
      <c r="M2537" t="b">
        <v>1</v>
      </c>
      <c r="N2537">
        <v>22</v>
      </c>
      <c r="O2537" t="b">
        <v>1</v>
      </c>
      <c r="P2537" t="s">
        <v>8279</v>
      </c>
      <c r="Q2537" s="6">
        <f>E2537/D2537</f>
        <v>1.04</v>
      </c>
      <c r="R2537" s="7">
        <f>IFERROR(E2537/N2537,"N/A")</f>
        <v>18.90909090909091</v>
      </c>
      <c r="S2537" t="str">
        <f t="shared" si="124"/>
        <v>music</v>
      </c>
      <c r="T2537" t="str">
        <f t="shared" si="125"/>
        <v>indie rock</v>
      </c>
      <c r="Y2537">
        <f t="shared" si="126"/>
        <v>6</v>
      </c>
      <c r="Z2537">
        <f t="shared" si="127"/>
        <v>16</v>
      </c>
    </row>
    <row r="2538" spans="1:26" ht="57.6" x14ac:dyDescent="0.3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 s="11">
        <f t="shared" si="122"/>
        <v>42081.374999999993</v>
      </c>
      <c r="K2538">
        <v>1424825479</v>
      </c>
      <c r="L2538" s="11">
        <f t="shared" si="123"/>
        <v>42059.702303240738</v>
      </c>
      <c r="M2538" t="b">
        <v>0</v>
      </c>
      <c r="N2538">
        <v>132</v>
      </c>
      <c r="O2538" t="b">
        <v>1</v>
      </c>
      <c r="P2538" t="s">
        <v>8271</v>
      </c>
      <c r="Q2538" s="6">
        <f>E2538/D2538</f>
        <v>1.04</v>
      </c>
      <c r="R2538" s="7">
        <f>IFERROR(E2538/N2538,"N/A")</f>
        <v>19.696969696969695</v>
      </c>
      <c r="S2538" t="str">
        <f t="shared" si="124"/>
        <v>theater</v>
      </c>
      <c r="T2538" t="str">
        <f t="shared" si="125"/>
        <v>plays</v>
      </c>
      <c r="Y2538">
        <f t="shared" si="126"/>
        <v>8</v>
      </c>
      <c r="Z2538">
        <f t="shared" si="127"/>
        <v>13</v>
      </c>
    </row>
    <row r="2539" spans="1:26" ht="43.2" x14ac:dyDescent="0.3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 s="11">
        <f t="shared" si="122"/>
        <v>41249.75</v>
      </c>
      <c r="K2539">
        <v>1352766300</v>
      </c>
      <c r="L2539" s="11">
        <f t="shared" si="123"/>
        <v>41225.684027777774</v>
      </c>
      <c r="M2539" t="b">
        <v>1</v>
      </c>
      <c r="N2539">
        <v>25</v>
      </c>
      <c r="O2539" t="b">
        <v>1</v>
      </c>
      <c r="P2539" t="s">
        <v>8271</v>
      </c>
      <c r="Q2539" s="6">
        <f>E2539/D2539</f>
        <v>1.04</v>
      </c>
      <c r="R2539" s="7">
        <f>IFERROR(E2539/N2539,"N/A")</f>
        <v>52</v>
      </c>
      <c r="S2539" t="str">
        <f t="shared" si="124"/>
        <v>theater</v>
      </c>
      <c r="T2539" t="str">
        <f t="shared" si="125"/>
        <v>plays</v>
      </c>
      <c r="Y2539">
        <f t="shared" si="126"/>
        <v>8</v>
      </c>
      <c r="Z2539">
        <f t="shared" si="127"/>
        <v>13</v>
      </c>
    </row>
    <row r="2540" spans="1:26" ht="43.2" x14ac:dyDescent="0.3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 s="11">
        <f t="shared" si="122"/>
        <v>42350.768425925926</v>
      </c>
      <c r="K2540">
        <v>1447381592</v>
      </c>
      <c r="L2540" s="11">
        <f t="shared" si="123"/>
        <v>42320.768425925926</v>
      </c>
      <c r="M2540" t="b">
        <v>0</v>
      </c>
      <c r="N2540">
        <v>3</v>
      </c>
      <c r="O2540" t="b">
        <v>1</v>
      </c>
      <c r="P2540" t="s">
        <v>8271</v>
      </c>
      <c r="Q2540" s="6">
        <f>E2540/D2540</f>
        <v>1.04</v>
      </c>
      <c r="R2540" s="7">
        <f>IFERROR(E2540/N2540,"N/A")</f>
        <v>866.66666666666663</v>
      </c>
      <c r="S2540" t="str">
        <f t="shared" si="124"/>
        <v>theater</v>
      </c>
      <c r="T2540" t="str">
        <f t="shared" si="125"/>
        <v>plays</v>
      </c>
      <c r="Y2540">
        <f t="shared" si="126"/>
        <v>8</v>
      </c>
      <c r="Z2540">
        <f t="shared" si="127"/>
        <v>13</v>
      </c>
    </row>
    <row r="2541" spans="1:26" ht="43.2" x14ac:dyDescent="0.3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 s="11">
        <f t="shared" si="122"/>
        <v>41938.791666666664</v>
      </c>
      <c r="K2541">
        <v>1412836990</v>
      </c>
      <c r="L2541" s="11">
        <f t="shared" si="123"/>
        <v>41920.946643518517</v>
      </c>
      <c r="M2541" t="b">
        <v>0</v>
      </c>
      <c r="N2541">
        <v>6</v>
      </c>
      <c r="O2541" t="b">
        <v>1</v>
      </c>
      <c r="P2541" t="s">
        <v>8271</v>
      </c>
      <c r="Q2541" s="6">
        <f>E2541/D2541</f>
        <v>1.04</v>
      </c>
      <c r="R2541" s="7">
        <f>IFERROR(E2541/N2541,"N/A")</f>
        <v>52</v>
      </c>
      <c r="S2541" t="str">
        <f t="shared" si="124"/>
        <v>theater</v>
      </c>
      <c r="T2541" t="str">
        <f t="shared" si="125"/>
        <v>plays</v>
      </c>
      <c r="Y2541">
        <f t="shared" si="126"/>
        <v>8</v>
      </c>
      <c r="Z2541">
        <f t="shared" si="127"/>
        <v>13</v>
      </c>
    </row>
    <row r="2542" spans="1:26" ht="43.2" x14ac:dyDescent="0.3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 s="11">
        <f t="shared" si="122"/>
        <v>41806.379560185182</v>
      </c>
      <c r="K2542">
        <v>1400691994</v>
      </c>
      <c r="L2542" s="11">
        <f t="shared" si="123"/>
        <v>41780.379560185182</v>
      </c>
      <c r="M2542" t="b">
        <v>0</v>
      </c>
      <c r="N2542">
        <v>8</v>
      </c>
      <c r="O2542" t="b">
        <v>1</v>
      </c>
      <c r="P2542" t="s">
        <v>8271</v>
      </c>
      <c r="Q2542" s="6">
        <f>E2542/D2542</f>
        <v>1.04</v>
      </c>
      <c r="R2542" s="7">
        <f>IFERROR(E2542/N2542,"N/A")</f>
        <v>97.5</v>
      </c>
      <c r="S2542" t="str">
        <f t="shared" si="124"/>
        <v>theater</v>
      </c>
      <c r="T2542" t="str">
        <f t="shared" si="125"/>
        <v>plays</v>
      </c>
      <c r="Y2542">
        <f t="shared" si="126"/>
        <v>8</v>
      </c>
      <c r="Z2542">
        <f t="shared" si="127"/>
        <v>13</v>
      </c>
    </row>
    <row r="2543" spans="1:26" ht="43.2" x14ac:dyDescent="0.3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 s="11">
        <f t="shared" si="122"/>
        <v>41861.332638888889</v>
      </c>
      <c r="K2543">
        <v>1404833442</v>
      </c>
      <c r="L2543" s="11">
        <f t="shared" si="123"/>
        <v>41828.312986111108</v>
      </c>
      <c r="M2543" t="b">
        <v>0</v>
      </c>
      <c r="N2543">
        <v>9</v>
      </c>
      <c r="O2543" t="b">
        <v>1</v>
      </c>
      <c r="P2543" t="s">
        <v>8271</v>
      </c>
      <c r="Q2543" s="6">
        <f>E2543/D2543</f>
        <v>1.04</v>
      </c>
      <c r="R2543" s="7">
        <f>IFERROR(E2543/N2543,"N/A")</f>
        <v>57.777777777777779</v>
      </c>
      <c r="S2543" t="str">
        <f t="shared" si="124"/>
        <v>theater</v>
      </c>
      <c r="T2543" t="str">
        <f t="shared" si="125"/>
        <v>plays</v>
      </c>
      <c r="Y2543">
        <f t="shared" si="126"/>
        <v>8</v>
      </c>
      <c r="Z2543">
        <f t="shared" si="127"/>
        <v>13</v>
      </c>
    </row>
    <row r="2544" spans="1:26" ht="43.2" x14ac:dyDescent="0.3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 s="11">
        <f t="shared" si="122"/>
        <v>42725.160069444442</v>
      </c>
      <c r="K2544">
        <v>1477133430</v>
      </c>
      <c r="L2544" s="11">
        <f t="shared" si="123"/>
        <v>42665.118402777771</v>
      </c>
      <c r="M2544" t="b">
        <v>0</v>
      </c>
      <c r="N2544">
        <v>9</v>
      </c>
      <c r="O2544" t="b">
        <v>1</v>
      </c>
      <c r="P2544" t="s">
        <v>8271</v>
      </c>
      <c r="Q2544" s="6">
        <f>E2544/D2544</f>
        <v>1.04</v>
      </c>
      <c r="R2544" s="7">
        <f>IFERROR(E2544/N2544,"N/A")</f>
        <v>26</v>
      </c>
      <c r="S2544" t="str">
        <f t="shared" si="124"/>
        <v>theater</v>
      </c>
      <c r="T2544" t="str">
        <f t="shared" si="125"/>
        <v>plays</v>
      </c>
      <c r="Y2544">
        <f t="shared" si="126"/>
        <v>8</v>
      </c>
      <c r="Z2544">
        <f t="shared" si="127"/>
        <v>13</v>
      </c>
    </row>
    <row r="2545" spans="1:26" ht="57.6" x14ac:dyDescent="0.3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 s="11">
        <f t="shared" si="122"/>
        <v>40156.433333333334</v>
      </c>
      <c r="K2545">
        <v>1253726650</v>
      </c>
      <c r="L2545" s="11">
        <f t="shared" si="123"/>
        <v>40079.391782407409</v>
      </c>
      <c r="M2545" t="b">
        <v>1</v>
      </c>
      <c r="N2545">
        <v>200</v>
      </c>
      <c r="O2545" t="b">
        <v>1</v>
      </c>
      <c r="P2545" t="s">
        <v>8279</v>
      </c>
      <c r="Q2545" s="6">
        <f>E2545/D2545</f>
        <v>1.0404266666666666</v>
      </c>
      <c r="R2545" s="7">
        <f>IFERROR(E2545/N2545,"N/A")</f>
        <v>78.031999999999996</v>
      </c>
      <c r="S2545" t="str">
        <f t="shared" si="124"/>
        <v>music</v>
      </c>
      <c r="T2545" t="str">
        <f t="shared" si="125"/>
        <v>indie rock</v>
      </c>
      <c r="Y2545">
        <f t="shared" si="126"/>
        <v>6</v>
      </c>
      <c r="Z2545">
        <f t="shared" si="127"/>
        <v>16</v>
      </c>
    </row>
    <row r="2546" spans="1:26" ht="43.2" x14ac:dyDescent="0.3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 s="11">
        <f t="shared" si="122"/>
        <v>42363.679791666662</v>
      </c>
      <c r="K2546">
        <v>1448497134</v>
      </c>
      <c r="L2546" s="11">
        <f t="shared" si="123"/>
        <v>42333.679791666662</v>
      </c>
      <c r="M2546" t="b">
        <v>0</v>
      </c>
      <c r="N2546">
        <v>78</v>
      </c>
      <c r="O2546" t="b">
        <v>1</v>
      </c>
      <c r="P2546" t="s">
        <v>8274</v>
      </c>
      <c r="Q2546" s="6">
        <f>E2546/D2546</f>
        <v>1.0405</v>
      </c>
      <c r="R2546" s="7">
        <f>IFERROR(E2546/N2546,"N/A")</f>
        <v>66.698717948717942</v>
      </c>
      <c r="S2546" t="str">
        <f t="shared" si="124"/>
        <v>publishing</v>
      </c>
      <c r="T2546" t="str">
        <f t="shared" si="125"/>
        <v>nonfiction</v>
      </c>
      <c r="Y2546">
        <f t="shared" si="126"/>
        <v>11</v>
      </c>
      <c r="Z2546">
        <f t="shared" si="127"/>
        <v>21</v>
      </c>
    </row>
    <row r="2547" spans="1:26" ht="43.2" x14ac:dyDescent="0.3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 s="11">
        <f t="shared" si="122"/>
        <v>40148.375</v>
      </c>
      <c r="K2547">
        <v>1252908330</v>
      </c>
      <c r="L2547" s="11">
        <f t="shared" si="123"/>
        <v>40069.920486111107</v>
      </c>
      <c r="M2547" t="b">
        <v>0</v>
      </c>
      <c r="N2547">
        <v>29</v>
      </c>
      <c r="O2547" t="b">
        <v>1</v>
      </c>
      <c r="P2547" t="s">
        <v>8276</v>
      </c>
      <c r="Q2547" s="6">
        <f>E2547/D2547</f>
        <v>1.0406666666666666</v>
      </c>
      <c r="R2547" s="7">
        <f>IFERROR(E2547/N2547,"N/A")</f>
        <v>53.827586206896555</v>
      </c>
      <c r="S2547" t="str">
        <f t="shared" si="124"/>
        <v>music</v>
      </c>
      <c r="T2547" t="str">
        <f t="shared" si="125"/>
        <v>rock</v>
      </c>
      <c r="Y2547">
        <f t="shared" si="126"/>
        <v>6</v>
      </c>
      <c r="Z2547">
        <f t="shared" si="127"/>
        <v>10</v>
      </c>
    </row>
    <row r="2548" spans="1:26" ht="43.2" x14ac:dyDescent="0.3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 s="11">
        <f t="shared" si="122"/>
        <v>40908.999305555553</v>
      </c>
      <c r="K2548">
        <v>1321852592</v>
      </c>
      <c r="L2548" s="11">
        <f t="shared" si="123"/>
        <v>40867.886481481481</v>
      </c>
      <c r="M2548" t="b">
        <v>1</v>
      </c>
      <c r="N2548">
        <v>150</v>
      </c>
      <c r="O2548" t="b">
        <v>1</v>
      </c>
      <c r="P2548" t="s">
        <v>8269</v>
      </c>
      <c r="Q2548" s="6">
        <f>E2548/D2548</f>
        <v>1.0410165</v>
      </c>
      <c r="R2548" s="7">
        <f>IFERROR(E2548/N2548,"N/A")</f>
        <v>138.8022</v>
      </c>
      <c r="S2548" t="str">
        <f t="shared" si="124"/>
        <v>film &amp; video</v>
      </c>
      <c r="T2548" t="str">
        <f t="shared" si="125"/>
        <v>documentary</v>
      </c>
      <c r="Y2548">
        <f t="shared" si="126"/>
        <v>13</v>
      </c>
      <c r="Z2548">
        <f t="shared" si="127"/>
        <v>24</v>
      </c>
    </row>
    <row r="2549" spans="1:26" ht="43.2" x14ac:dyDescent="0.3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 s="11">
        <f t="shared" si="122"/>
        <v>41765.671168981477</v>
      </c>
      <c r="K2549">
        <v>1396829189</v>
      </c>
      <c r="L2549" s="11">
        <f t="shared" si="123"/>
        <v>41735.671168981477</v>
      </c>
      <c r="M2549" t="b">
        <v>1</v>
      </c>
      <c r="N2549">
        <v>104</v>
      </c>
      <c r="O2549" t="b">
        <v>1</v>
      </c>
      <c r="P2549" t="s">
        <v>8279</v>
      </c>
      <c r="Q2549" s="6">
        <f>E2549/D2549</f>
        <v>1.0411111111111111</v>
      </c>
      <c r="R2549" s="7">
        <f>IFERROR(E2549/N2549,"N/A")</f>
        <v>90.09615384615384</v>
      </c>
      <c r="S2549" t="str">
        <f t="shared" si="124"/>
        <v>music</v>
      </c>
      <c r="T2549" t="str">
        <f t="shared" si="125"/>
        <v>indie rock</v>
      </c>
      <c r="Y2549">
        <f t="shared" si="126"/>
        <v>6</v>
      </c>
      <c r="Z2549">
        <f t="shared" si="127"/>
        <v>16</v>
      </c>
    </row>
    <row r="2550" spans="1:26" ht="43.2" x14ac:dyDescent="0.3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 s="11">
        <f t="shared" si="122"/>
        <v>42078.230578703697</v>
      </c>
      <c r="K2550">
        <v>1423405922</v>
      </c>
      <c r="L2550" s="11">
        <f t="shared" si="123"/>
        <v>42043.272245370368</v>
      </c>
      <c r="M2550" t="b">
        <v>0</v>
      </c>
      <c r="N2550">
        <v>159</v>
      </c>
      <c r="O2550" t="b">
        <v>1</v>
      </c>
      <c r="P2550" t="s">
        <v>8269</v>
      </c>
      <c r="Q2550" s="6">
        <f>E2550/D2550</f>
        <v>1.04112</v>
      </c>
      <c r="R2550" s="7">
        <f>IFERROR(E2550/N2550,"N/A")</f>
        <v>81.84905660377359</v>
      </c>
      <c r="S2550" t="str">
        <f t="shared" si="124"/>
        <v>film &amp; video</v>
      </c>
      <c r="T2550" t="str">
        <f t="shared" si="125"/>
        <v>documentary</v>
      </c>
      <c r="Y2550">
        <f t="shared" si="126"/>
        <v>13</v>
      </c>
      <c r="Z2550">
        <f t="shared" si="127"/>
        <v>24</v>
      </c>
    </row>
    <row r="2551" spans="1:26" ht="43.2" x14ac:dyDescent="0.3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 s="11">
        <f t="shared" si="122"/>
        <v>42141.416666666664</v>
      </c>
      <c r="K2551">
        <v>1429133323</v>
      </c>
      <c r="L2551" s="11">
        <f t="shared" si="123"/>
        <v>42109.561608796292</v>
      </c>
      <c r="M2551" t="b">
        <v>0</v>
      </c>
      <c r="N2551">
        <v>70</v>
      </c>
      <c r="O2551" t="b">
        <v>1</v>
      </c>
      <c r="P2551" t="s">
        <v>8285</v>
      </c>
      <c r="Q2551" s="6">
        <f>E2551/D2551</f>
        <v>1.0412571428571429</v>
      </c>
      <c r="R2551" s="7">
        <f>IFERROR(E2551/N2551,"N/A")</f>
        <v>130.15714285714284</v>
      </c>
      <c r="S2551" t="str">
        <f t="shared" si="124"/>
        <v>photography</v>
      </c>
      <c r="T2551" t="str">
        <f t="shared" si="125"/>
        <v>photobooks</v>
      </c>
      <c r="Y2551">
        <f t="shared" si="126"/>
        <v>12</v>
      </c>
      <c r="Z2551">
        <f t="shared" si="127"/>
        <v>22</v>
      </c>
    </row>
    <row r="2552" spans="1:26" ht="43.2" x14ac:dyDescent="0.3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 s="11">
        <f t="shared" si="122"/>
        <v>40835.75</v>
      </c>
      <c r="K2552">
        <v>1317788623</v>
      </c>
      <c r="L2552" s="11">
        <f t="shared" si="123"/>
        <v>40820.849803240737</v>
      </c>
      <c r="M2552" t="b">
        <v>1</v>
      </c>
      <c r="N2552">
        <v>36</v>
      </c>
      <c r="O2552" t="b">
        <v>1</v>
      </c>
      <c r="P2552" t="s">
        <v>8269</v>
      </c>
      <c r="Q2552" s="6">
        <f>E2552/D2552</f>
        <v>1.04129</v>
      </c>
      <c r="R2552" s="7">
        <f>IFERROR(E2552/N2552,"N/A")</f>
        <v>28.924722222222222</v>
      </c>
      <c r="S2552" t="str">
        <f t="shared" si="124"/>
        <v>film &amp; video</v>
      </c>
      <c r="T2552" t="str">
        <f t="shared" si="125"/>
        <v>documentary</v>
      </c>
      <c r="Y2552">
        <f t="shared" si="126"/>
        <v>13</v>
      </c>
      <c r="Z2552">
        <f t="shared" si="127"/>
        <v>24</v>
      </c>
    </row>
    <row r="2553" spans="1:26" ht="43.2" x14ac:dyDescent="0.3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 s="11">
        <f t="shared" si="122"/>
        <v>42353.631643518522</v>
      </c>
      <c r="K2553">
        <v>1447628974</v>
      </c>
      <c r="L2553" s="11">
        <f t="shared" si="123"/>
        <v>42323.631643518522</v>
      </c>
      <c r="M2553" t="b">
        <v>0</v>
      </c>
      <c r="N2553">
        <v>45</v>
      </c>
      <c r="O2553" t="b">
        <v>1</v>
      </c>
      <c r="P2553" t="s">
        <v>8265</v>
      </c>
      <c r="Q2553" s="6">
        <f>E2553/D2553</f>
        <v>1.0416666666666667</v>
      </c>
      <c r="R2553" s="7">
        <f>IFERROR(E2553/N2553,"N/A")</f>
        <v>194.44444444444446</v>
      </c>
      <c r="S2553" t="str">
        <f t="shared" si="124"/>
        <v>film &amp; video</v>
      </c>
      <c r="T2553" t="str">
        <f t="shared" si="125"/>
        <v>television</v>
      </c>
      <c r="Y2553">
        <f t="shared" si="126"/>
        <v>13</v>
      </c>
      <c r="Z2553">
        <f t="shared" si="127"/>
        <v>23</v>
      </c>
    </row>
    <row r="2554" spans="1:26" ht="43.2" x14ac:dyDescent="0.3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 s="11">
        <f t="shared" si="122"/>
        <v>42307.250138888885</v>
      </c>
      <c r="K2554">
        <v>1443621612</v>
      </c>
      <c r="L2554" s="11">
        <f t="shared" si="123"/>
        <v>42277.250138888885</v>
      </c>
      <c r="M2554" t="b">
        <v>1</v>
      </c>
      <c r="N2554">
        <v>21</v>
      </c>
      <c r="O2554" t="b">
        <v>1</v>
      </c>
      <c r="P2554" t="s">
        <v>8271</v>
      </c>
      <c r="Q2554" s="6">
        <f>E2554/D2554</f>
        <v>1.0416666666666667</v>
      </c>
      <c r="R2554" s="7">
        <f>IFERROR(E2554/N2554,"N/A")</f>
        <v>59.523809523809526</v>
      </c>
      <c r="S2554" t="str">
        <f t="shared" si="124"/>
        <v>theater</v>
      </c>
      <c r="T2554" t="str">
        <f t="shared" si="125"/>
        <v>plays</v>
      </c>
      <c r="Y2554">
        <f t="shared" si="126"/>
        <v>8</v>
      </c>
      <c r="Z2554">
        <f t="shared" si="127"/>
        <v>13</v>
      </c>
    </row>
    <row r="2555" spans="1:26" ht="28.8" x14ac:dyDescent="0.3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 s="11">
        <f t="shared" si="122"/>
        <v>42460.083333333336</v>
      </c>
      <c r="K2555">
        <v>1456827573</v>
      </c>
      <c r="L2555" s="11">
        <f t="shared" si="123"/>
        <v>42430.096909722219</v>
      </c>
      <c r="M2555" t="b">
        <v>0</v>
      </c>
      <c r="N2555">
        <v>141</v>
      </c>
      <c r="O2555" t="b">
        <v>1</v>
      </c>
      <c r="P2555" t="s">
        <v>8285</v>
      </c>
      <c r="Q2555" s="6">
        <f>E2555/D2555</f>
        <v>1.0416766467065868</v>
      </c>
      <c r="R2555" s="7">
        <f>IFERROR(E2555/N2555,"N/A")</f>
        <v>123.37588652482269</v>
      </c>
      <c r="S2555" t="str">
        <f t="shared" si="124"/>
        <v>photography</v>
      </c>
      <c r="T2555" t="str">
        <f t="shared" si="125"/>
        <v>photobooks</v>
      </c>
      <c r="Y2555">
        <f t="shared" si="126"/>
        <v>12</v>
      </c>
      <c r="Z2555">
        <f t="shared" si="127"/>
        <v>22</v>
      </c>
    </row>
    <row r="2556" spans="1:26" ht="43.2" x14ac:dyDescent="0.3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 s="11">
        <f t="shared" si="122"/>
        <v>41235.583333333328</v>
      </c>
      <c r="K2556">
        <v>1350061821</v>
      </c>
      <c r="L2556" s="11">
        <f t="shared" si="123"/>
        <v>41194.382187499999</v>
      </c>
      <c r="M2556" t="b">
        <v>0</v>
      </c>
      <c r="N2556">
        <v>157</v>
      </c>
      <c r="O2556" t="b">
        <v>1</v>
      </c>
      <c r="P2556" t="s">
        <v>8276</v>
      </c>
      <c r="Q2556" s="6">
        <f>E2556/D2556</f>
        <v>1.042</v>
      </c>
      <c r="R2556" s="7">
        <f>IFERROR(E2556/N2556,"N/A")</f>
        <v>66.369426751592357</v>
      </c>
      <c r="S2556" t="str">
        <f t="shared" si="124"/>
        <v>music</v>
      </c>
      <c r="T2556" t="str">
        <f t="shared" si="125"/>
        <v>rock</v>
      </c>
      <c r="Y2556">
        <f t="shared" si="126"/>
        <v>6</v>
      </c>
      <c r="Z2556">
        <f t="shared" si="127"/>
        <v>10</v>
      </c>
    </row>
    <row r="2557" spans="1:26" ht="43.2" x14ac:dyDescent="0.3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 s="11">
        <f t="shared" si="122"/>
        <v>42126.541666666664</v>
      </c>
      <c r="K2557">
        <v>1428358567</v>
      </c>
      <c r="L2557" s="11">
        <f t="shared" si="123"/>
        <v>42100.594525462955</v>
      </c>
      <c r="M2557" t="b">
        <v>0</v>
      </c>
      <c r="N2557">
        <v>14</v>
      </c>
      <c r="O2557" t="b">
        <v>1</v>
      </c>
      <c r="P2557" t="s">
        <v>8271</v>
      </c>
      <c r="Q2557" s="6">
        <f>E2557/D2557</f>
        <v>1.042</v>
      </c>
      <c r="R2557" s="7">
        <f>IFERROR(E2557/N2557,"N/A")</f>
        <v>186.07142857142858</v>
      </c>
      <c r="S2557" t="str">
        <f t="shared" si="124"/>
        <v>theater</v>
      </c>
      <c r="T2557" t="str">
        <f t="shared" si="125"/>
        <v>plays</v>
      </c>
      <c r="Y2557">
        <f t="shared" si="126"/>
        <v>8</v>
      </c>
      <c r="Z2557">
        <f t="shared" si="127"/>
        <v>13</v>
      </c>
    </row>
    <row r="2558" spans="1:26" ht="43.2" x14ac:dyDescent="0.3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 s="11">
        <f t="shared" si="122"/>
        <v>41027.717858796292</v>
      </c>
      <c r="K2558">
        <v>1333070023</v>
      </c>
      <c r="L2558" s="11">
        <f t="shared" si="123"/>
        <v>40997.717858796292</v>
      </c>
      <c r="M2558" t="b">
        <v>1</v>
      </c>
      <c r="N2558">
        <v>321</v>
      </c>
      <c r="O2558" t="b">
        <v>1</v>
      </c>
      <c r="P2558" t="s">
        <v>8301</v>
      </c>
      <c r="Q2558" s="6">
        <f>E2558/D2558</f>
        <v>1.0421799999999999</v>
      </c>
      <c r="R2558" s="7">
        <f>IFERROR(E2558/N2558,"N/A")</f>
        <v>64.933333333333323</v>
      </c>
      <c r="S2558" t="str">
        <f t="shared" si="124"/>
        <v>technology</v>
      </c>
      <c r="T2558" t="str">
        <f t="shared" si="125"/>
        <v>space exploration</v>
      </c>
      <c r="Y2558">
        <f t="shared" si="126"/>
        <v>11</v>
      </c>
      <c r="Z2558">
        <f t="shared" si="127"/>
        <v>28</v>
      </c>
    </row>
    <row r="2559" spans="1:26" ht="43.2" x14ac:dyDescent="0.3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 s="11">
        <f t="shared" si="122"/>
        <v>41798.832638888889</v>
      </c>
      <c r="K2559">
        <v>1399504664</v>
      </c>
      <c r="L2559" s="11">
        <f t="shared" si="123"/>
        <v>41766.637314814812</v>
      </c>
      <c r="M2559" t="b">
        <v>1</v>
      </c>
      <c r="N2559">
        <v>96</v>
      </c>
      <c r="O2559" t="b">
        <v>1</v>
      </c>
      <c r="P2559" t="s">
        <v>8276</v>
      </c>
      <c r="Q2559" s="6">
        <f>E2559/D2559</f>
        <v>1.0424</v>
      </c>
      <c r="R2559" s="7">
        <f>IFERROR(E2559/N2559,"N/A")</f>
        <v>27.145833333333332</v>
      </c>
      <c r="S2559" t="str">
        <f t="shared" si="124"/>
        <v>music</v>
      </c>
      <c r="T2559" t="str">
        <f t="shared" si="125"/>
        <v>rock</v>
      </c>
      <c r="Y2559">
        <f t="shared" si="126"/>
        <v>6</v>
      </c>
      <c r="Z2559">
        <f t="shared" si="127"/>
        <v>10</v>
      </c>
    </row>
    <row r="2560" spans="1:26" ht="28.8" x14ac:dyDescent="0.3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 s="11">
        <f t="shared" si="122"/>
        <v>40992.705729166664</v>
      </c>
      <c r="K2560">
        <v>1328752575</v>
      </c>
      <c r="L2560" s="11">
        <f t="shared" si="123"/>
        <v>40947.747395833328</v>
      </c>
      <c r="M2560" t="b">
        <v>0</v>
      </c>
      <c r="N2560">
        <v>76</v>
      </c>
      <c r="O2560" t="b">
        <v>1</v>
      </c>
      <c r="P2560" t="s">
        <v>8300</v>
      </c>
      <c r="Q2560" s="6">
        <f>E2560/D2560</f>
        <v>1.0428333333333333</v>
      </c>
      <c r="R2560" s="7">
        <f>IFERROR(E2560/N2560,"N/A")</f>
        <v>82.328947368421055</v>
      </c>
      <c r="S2560" t="str">
        <f t="shared" si="124"/>
        <v>music</v>
      </c>
      <c r="T2560" t="str">
        <f t="shared" si="125"/>
        <v>classical music</v>
      </c>
      <c r="Y2560">
        <f t="shared" si="126"/>
        <v>6</v>
      </c>
      <c r="Z2560">
        <f t="shared" si="127"/>
        <v>21</v>
      </c>
    </row>
    <row r="2561" spans="1:26" ht="43.2" x14ac:dyDescent="0.3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 s="11">
        <f t="shared" si="122"/>
        <v>41796.625</v>
      </c>
      <c r="K2561">
        <v>1400675841</v>
      </c>
      <c r="L2561" s="11">
        <f t="shared" si="123"/>
        <v>41780.192604166667</v>
      </c>
      <c r="M2561" t="b">
        <v>0</v>
      </c>
      <c r="N2561">
        <v>20</v>
      </c>
      <c r="O2561" t="b">
        <v>1</v>
      </c>
      <c r="P2561" t="s">
        <v>8271</v>
      </c>
      <c r="Q2561" s="6">
        <f>E2561/D2561</f>
        <v>1.0428571428571429</v>
      </c>
      <c r="R2561" s="7">
        <f>IFERROR(E2561/N2561,"N/A")</f>
        <v>36.5</v>
      </c>
      <c r="S2561" t="str">
        <f t="shared" si="124"/>
        <v>theater</v>
      </c>
      <c r="T2561" t="str">
        <f t="shared" si="125"/>
        <v>plays</v>
      </c>
      <c r="Y2561">
        <f t="shared" si="126"/>
        <v>8</v>
      </c>
      <c r="Z2561">
        <f t="shared" si="127"/>
        <v>13</v>
      </c>
    </row>
    <row r="2562" spans="1:26" ht="57.6" x14ac:dyDescent="0.3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 s="11">
        <f t="shared" si="122"/>
        <v>41929.833333333328</v>
      </c>
      <c r="K2562">
        <v>1408624622</v>
      </c>
      <c r="L2562" s="11">
        <f t="shared" si="123"/>
        <v>41872.192384259259</v>
      </c>
      <c r="M2562" t="b">
        <v>0</v>
      </c>
      <c r="N2562">
        <v>37</v>
      </c>
      <c r="O2562" t="b">
        <v>1</v>
      </c>
      <c r="P2562" t="s">
        <v>8295</v>
      </c>
      <c r="Q2562" s="6">
        <f>E2562/D2562</f>
        <v>1.0430333333333333</v>
      </c>
      <c r="R2562" s="7">
        <f>IFERROR(E2562/N2562,"N/A")</f>
        <v>845.70270270270271</v>
      </c>
      <c r="S2562" t="str">
        <f t="shared" si="124"/>
        <v>technology</v>
      </c>
      <c r="T2562" t="str">
        <f t="shared" si="125"/>
        <v>hardware</v>
      </c>
      <c r="Y2562">
        <f t="shared" si="126"/>
        <v>11</v>
      </c>
      <c r="Z2562">
        <f t="shared" si="127"/>
        <v>19</v>
      </c>
    </row>
    <row r="2563" spans="1:26" ht="43.2" x14ac:dyDescent="0.3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 s="11">
        <f t="shared" ref="J2563:J2626" si="128">(((I2563/60)/60)/24)+DATE(1970,1,1)+(-8/24)</f>
        <v>42166.749999999993</v>
      </c>
      <c r="K2563">
        <v>1431354258</v>
      </c>
      <c r="L2563" s="11">
        <f t="shared" ref="L2563:L2626" si="129">(((K2563/60)/60)/24)+DATE(1970,1,1)+(-8/24)</f>
        <v>42135.266874999994</v>
      </c>
      <c r="M2563" t="b">
        <v>0</v>
      </c>
      <c r="N2563">
        <v>270</v>
      </c>
      <c r="O2563" t="b">
        <v>1</v>
      </c>
      <c r="P2563" t="s">
        <v>8271</v>
      </c>
      <c r="Q2563" s="6">
        <f>E2563/D2563</f>
        <v>1.043047619047619</v>
      </c>
      <c r="R2563" s="7">
        <f>IFERROR(E2563/N2563,"N/A")</f>
        <v>81.125925925925927</v>
      </c>
      <c r="S2563" t="str">
        <f t="shared" ref="S2563:S2626" si="130">LEFT(P2563,SEARCH("/",P2563,1)-1)</f>
        <v>theater</v>
      </c>
      <c r="T2563" t="str">
        <f t="shared" ref="T2563:T2626" si="131">RIGHT(P2563,(LEN(P2563)-SEARCH("/",P2563)))</f>
        <v>plays</v>
      </c>
      <c r="Y2563">
        <f t="shared" ref="Y2563:Y2626" si="132">SEARCH("/",P2563)</f>
        <v>8</v>
      </c>
      <c r="Z2563">
        <f t="shared" ref="Z2563:Z2626" si="133">LEN(P2563)</f>
        <v>13</v>
      </c>
    </row>
    <row r="2564" spans="1:26" ht="43.2" x14ac:dyDescent="0.3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 s="11">
        <f t="shared" si="128"/>
        <v>41560.832638888889</v>
      </c>
      <c r="K2564">
        <v>1378735983</v>
      </c>
      <c r="L2564" s="11">
        <f t="shared" si="129"/>
        <v>41526.259062500001</v>
      </c>
      <c r="M2564" t="b">
        <v>1</v>
      </c>
      <c r="N2564">
        <v>39</v>
      </c>
      <c r="O2564" t="b">
        <v>1</v>
      </c>
      <c r="P2564" t="s">
        <v>8277</v>
      </c>
      <c r="Q2564" s="6">
        <f>E2564/D2564</f>
        <v>1.0431999999999999</v>
      </c>
      <c r="R2564" s="7">
        <f>IFERROR(E2564/N2564,"N/A")</f>
        <v>66.871794871794876</v>
      </c>
      <c r="S2564" t="str">
        <f t="shared" si="130"/>
        <v>music</v>
      </c>
      <c r="T2564" t="str">
        <f t="shared" si="131"/>
        <v>metal</v>
      </c>
      <c r="Y2564">
        <f t="shared" si="132"/>
        <v>6</v>
      </c>
      <c r="Z2564">
        <f t="shared" si="133"/>
        <v>11</v>
      </c>
    </row>
    <row r="2565" spans="1:26" ht="43.2" x14ac:dyDescent="0.3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 s="11">
        <f t="shared" si="128"/>
        <v>41790.832638888889</v>
      </c>
      <c r="K2565">
        <v>1399286589</v>
      </c>
      <c r="L2565" s="11">
        <f t="shared" si="129"/>
        <v>41764.113298611104</v>
      </c>
      <c r="M2565" t="b">
        <v>0</v>
      </c>
      <c r="N2565">
        <v>28</v>
      </c>
      <c r="O2565" t="b">
        <v>1</v>
      </c>
      <c r="P2565" t="s">
        <v>8271</v>
      </c>
      <c r="Q2565" s="6">
        <f>E2565/D2565</f>
        <v>1.0433333333333332</v>
      </c>
      <c r="R2565" s="7">
        <f>IFERROR(E2565/N2565,"N/A")</f>
        <v>55.892857142857146</v>
      </c>
      <c r="S2565" t="str">
        <f t="shared" si="130"/>
        <v>theater</v>
      </c>
      <c r="T2565" t="str">
        <f t="shared" si="131"/>
        <v>plays</v>
      </c>
      <c r="Y2565">
        <f t="shared" si="132"/>
        <v>8</v>
      </c>
      <c r="Z2565">
        <f t="shared" si="133"/>
        <v>13</v>
      </c>
    </row>
    <row r="2566" spans="1:26" ht="43.2" x14ac:dyDescent="0.3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 s="11">
        <f t="shared" si="128"/>
        <v>42579.332384259258</v>
      </c>
      <c r="K2566">
        <v>1467129518</v>
      </c>
      <c r="L2566" s="11">
        <f t="shared" si="129"/>
        <v>42549.332384259258</v>
      </c>
      <c r="M2566" t="b">
        <v>0</v>
      </c>
      <c r="N2566">
        <v>47</v>
      </c>
      <c r="O2566" t="b">
        <v>1</v>
      </c>
      <c r="P2566" t="s">
        <v>8271</v>
      </c>
      <c r="Q2566" s="6">
        <f>E2566/D2566</f>
        <v>1.0435000000000001</v>
      </c>
      <c r="R2566" s="7">
        <f>IFERROR(E2566/N2566,"N/A")</f>
        <v>177.61702127659575</v>
      </c>
      <c r="S2566" t="str">
        <f t="shared" si="130"/>
        <v>theater</v>
      </c>
      <c r="T2566" t="str">
        <f t="shared" si="131"/>
        <v>plays</v>
      </c>
      <c r="Y2566">
        <f t="shared" si="132"/>
        <v>8</v>
      </c>
      <c r="Z2566">
        <f t="shared" si="133"/>
        <v>13</v>
      </c>
    </row>
    <row r="2567" spans="1:26" ht="43.2" x14ac:dyDescent="0.3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 s="11">
        <f t="shared" si="128"/>
        <v>42020.665300925924</v>
      </c>
      <c r="K2567">
        <v>1418860682</v>
      </c>
      <c r="L2567" s="11">
        <f t="shared" si="129"/>
        <v>41990.665300925924</v>
      </c>
      <c r="M2567" t="b">
        <v>0</v>
      </c>
      <c r="N2567">
        <v>53</v>
      </c>
      <c r="O2567" t="b">
        <v>1</v>
      </c>
      <c r="P2567" t="s">
        <v>8271</v>
      </c>
      <c r="Q2567" s="6">
        <f>E2567/D2567</f>
        <v>1.0435000000000001</v>
      </c>
      <c r="R2567" s="7">
        <f>IFERROR(E2567/N2567,"N/A")</f>
        <v>39.377358490566039</v>
      </c>
      <c r="S2567" t="str">
        <f t="shared" si="130"/>
        <v>theater</v>
      </c>
      <c r="T2567" t="str">
        <f t="shared" si="131"/>
        <v>plays</v>
      </c>
      <c r="Y2567">
        <f t="shared" si="132"/>
        <v>8</v>
      </c>
      <c r="Z2567">
        <f t="shared" si="133"/>
        <v>13</v>
      </c>
    </row>
    <row r="2568" spans="1:26" ht="43.2" x14ac:dyDescent="0.3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 s="11">
        <f t="shared" si="128"/>
        <v>41400.466851851852</v>
      </c>
      <c r="K2568">
        <v>1365275536</v>
      </c>
      <c r="L2568" s="11">
        <f t="shared" si="129"/>
        <v>41370.466851851852</v>
      </c>
      <c r="M2568" t="b">
        <v>0</v>
      </c>
      <c r="N2568">
        <v>148</v>
      </c>
      <c r="O2568" t="b">
        <v>1</v>
      </c>
      <c r="P2568" t="s">
        <v>8276</v>
      </c>
      <c r="Q2568" s="6">
        <f>E2568/D2568</f>
        <v>1.043625</v>
      </c>
      <c r="R2568" s="7">
        <f>IFERROR(E2568/N2568,"N/A")</f>
        <v>56.412162162162161</v>
      </c>
      <c r="S2568" t="str">
        <f t="shared" si="130"/>
        <v>music</v>
      </c>
      <c r="T2568" t="str">
        <f t="shared" si="131"/>
        <v>rock</v>
      </c>
      <c r="Y2568">
        <f t="shared" si="132"/>
        <v>6</v>
      </c>
      <c r="Z2568">
        <f t="shared" si="133"/>
        <v>10</v>
      </c>
    </row>
    <row r="2569" spans="1:26" ht="43.2" x14ac:dyDescent="0.3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 s="11">
        <f t="shared" si="128"/>
        <v>42723.854548611103</v>
      </c>
      <c r="K2569">
        <v>1479184233</v>
      </c>
      <c r="L2569" s="11">
        <f t="shared" si="129"/>
        <v>42688.854548611103</v>
      </c>
      <c r="M2569" t="b">
        <v>1</v>
      </c>
      <c r="N2569">
        <v>736</v>
      </c>
      <c r="O2569" t="b">
        <v>1</v>
      </c>
      <c r="P2569" t="s">
        <v>8269</v>
      </c>
      <c r="Q2569" s="6">
        <f>E2569/D2569</f>
        <v>1.04396</v>
      </c>
      <c r="R2569" s="7">
        <f>IFERROR(E2569/N2569,"N/A")</f>
        <v>70.921195652173907</v>
      </c>
      <c r="S2569" t="str">
        <f t="shared" si="130"/>
        <v>film &amp; video</v>
      </c>
      <c r="T2569" t="str">
        <f t="shared" si="131"/>
        <v>documentary</v>
      </c>
      <c r="Y2569">
        <f t="shared" si="132"/>
        <v>13</v>
      </c>
      <c r="Z2569">
        <f t="shared" si="133"/>
        <v>24</v>
      </c>
    </row>
    <row r="2570" spans="1:26" ht="43.2" x14ac:dyDescent="0.3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 s="11">
        <f t="shared" si="128"/>
        <v>42521.589548611104</v>
      </c>
      <c r="K2570">
        <v>1462140537</v>
      </c>
      <c r="L2570" s="11">
        <f t="shared" si="129"/>
        <v>42491.589548611104</v>
      </c>
      <c r="M2570" t="b">
        <v>0</v>
      </c>
      <c r="N2570">
        <v>72</v>
      </c>
      <c r="O2570" t="b">
        <v>1</v>
      </c>
      <c r="P2570" t="s">
        <v>8271</v>
      </c>
      <c r="Q2570" s="6">
        <f>E2570/D2570</f>
        <v>1.044</v>
      </c>
      <c r="R2570" s="7">
        <f>IFERROR(E2570/N2570,"N/A")</f>
        <v>145</v>
      </c>
      <c r="S2570" t="str">
        <f t="shared" si="130"/>
        <v>theater</v>
      </c>
      <c r="T2570" t="str">
        <f t="shared" si="131"/>
        <v>plays</v>
      </c>
      <c r="Y2570">
        <f t="shared" si="132"/>
        <v>8</v>
      </c>
      <c r="Z2570">
        <f t="shared" si="133"/>
        <v>13</v>
      </c>
    </row>
    <row r="2571" spans="1:26" ht="28.8" x14ac:dyDescent="0.3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 s="11">
        <f t="shared" si="128"/>
        <v>40056.833333333328</v>
      </c>
      <c r="K2571">
        <v>1247504047</v>
      </c>
      <c r="L2571" s="11">
        <f t="shared" si="129"/>
        <v>40007.37091435185</v>
      </c>
      <c r="M2571" t="b">
        <v>1</v>
      </c>
      <c r="N2571">
        <v>68</v>
      </c>
      <c r="O2571" t="b">
        <v>1</v>
      </c>
      <c r="P2571" t="s">
        <v>8276</v>
      </c>
      <c r="Q2571" s="6">
        <f>E2571/D2571</f>
        <v>1.0442100000000001</v>
      </c>
      <c r="R2571" s="7">
        <f>IFERROR(E2571/N2571,"N/A")</f>
        <v>46.06808823529412</v>
      </c>
      <c r="S2571" t="str">
        <f t="shared" si="130"/>
        <v>music</v>
      </c>
      <c r="T2571" t="str">
        <f t="shared" si="131"/>
        <v>rock</v>
      </c>
      <c r="Y2571">
        <f t="shared" si="132"/>
        <v>6</v>
      </c>
      <c r="Z2571">
        <f t="shared" si="133"/>
        <v>10</v>
      </c>
    </row>
    <row r="2572" spans="1:26" ht="57.6" x14ac:dyDescent="0.3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 s="11">
        <f t="shared" si="128"/>
        <v>42337.624999999993</v>
      </c>
      <c r="K2572">
        <v>1445791811</v>
      </c>
      <c r="L2572" s="11">
        <f t="shared" si="129"/>
        <v>42302.368182870363</v>
      </c>
      <c r="M2572" t="b">
        <v>0</v>
      </c>
      <c r="N2572">
        <v>51</v>
      </c>
      <c r="O2572" t="b">
        <v>1</v>
      </c>
      <c r="P2572" t="s">
        <v>8271</v>
      </c>
      <c r="Q2572" s="6">
        <f>E2572/D2572</f>
        <v>1.0442857142857143</v>
      </c>
      <c r="R2572" s="7">
        <f>IFERROR(E2572/N2572,"N/A")</f>
        <v>71.666666666666671</v>
      </c>
      <c r="S2572" t="str">
        <f t="shared" si="130"/>
        <v>theater</v>
      </c>
      <c r="T2572" t="str">
        <f t="shared" si="131"/>
        <v>plays</v>
      </c>
      <c r="Y2572">
        <f t="shared" si="132"/>
        <v>8</v>
      </c>
      <c r="Z2572">
        <f t="shared" si="133"/>
        <v>13</v>
      </c>
    </row>
    <row r="2573" spans="1:26" ht="57.6" x14ac:dyDescent="0.3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 s="11">
        <f t="shared" si="128"/>
        <v>41972.661782407398</v>
      </c>
      <c r="K2573">
        <v>1414277578</v>
      </c>
      <c r="L2573" s="11">
        <f t="shared" si="129"/>
        <v>41937.620115740734</v>
      </c>
      <c r="M2573" t="b">
        <v>0</v>
      </c>
      <c r="N2573">
        <v>28</v>
      </c>
      <c r="O2573" t="b">
        <v>1</v>
      </c>
      <c r="P2573" t="s">
        <v>8271</v>
      </c>
      <c r="Q2573" s="6">
        <f>E2573/D2573</f>
        <v>1.0443333333333333</v>
      </c>
      <c r="R2573" s="7">
        <f>IFERROR(E2573/N2573,"N/A")</f>
        <v>111.89285714285714</v>
      </c>
      <c r="S2573" t="str">
        <f t="shared" si="130"/>
        <v>theater</v>
      </c>
      <c r="T2573" t="str">
        <f t="shared" si="131"/>
        <v>plays</v>
      </c>
      <c r="Y2573">
        <f t="shared" si="132"/>
        <v>8</v>
      </c>
      <c r="Z2573">
        <f t="shared" si="133"/>
        <v>13</v>
      </c>
    </row>
    <row r="2574" spans="1:26" x14ac:dyDescent="0.3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 s="11">
        <f t="shared" si="128"/>
        <v>40793.358090277776</v>
      </c>
      <c r="K2574">
        <v>1312821339</v>
      </c>
      <c r="L2574" s="11">
        <f t="shared" si="129"/>
        <v>40763.358090277776</v>
      </c>
      <c r="M2574" t="b">
        <v>0</v>
      </c>
      <c r="N2574">
        <v>71</v>
      </c>
      <c r="O2574" t="b">
        <v>1</v>
      </c>
      <c r="P2574" t="s">
        <v>8276</v>
      </c>
      <c r="Q2574" s="6">
        <f>E2574/D2574</f>
        <v>1.0443750000000001</v>
      </c>
      <c r="R2574" s="7">
        <f>IFERROR(E2574/N2574,"N/A")</f>
        <v>117.67605633802818</v>
      </c>
      <c r="S2574" t="str">
        <f t="shared" si="130"/>
        <v>music</v>
      </c>
      <c r="T2574" t="str">
        <f t="shared" si="131"/>
        <v>rock</v>
      </c>
      <c r="Y2574">
        <f t="shared" si="132"/>
        <v>6</v>
      </c>
      <c r="Z2574">
        <f t="shared" si="133"/>
        <v>10</v>
      </c>
    </row>
    <row r="2575" spans="1:26" ht="43.2" x14ac:dyDescent="0.3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 s="11">
        <f t="shared" si="128"/>
        <v>41097.407534722224</v>
      </c>
      <c r="K2575">
        <v>1339091211</v>
      </c>
      <c r="L2575" s="11">
        <f t="shared" si="129"/>
        <v>41067.407534722224</v>
      </c>
      <c r="M2575" t="b">
        <v>1</v>
      </c>
      <c r="N2575">
        <v>81</v>
      </c>
      <c r="O2575" t="b">
        <v>1</v>
      </c>
      <c r="P2575" t="s">
        <v>8276</v>
      </c>
      <c r="Q2575" s="6">
        <f>E2575/D2575</f>
        <v>1.0444</v>
      </c>
      <c r="R2575" s="7">
        <f>IFERROR(E2575/N2575,"N/A")</f>
        <v>64.46913580246914</v>
      </c>
      <c r="S2575" t="str">
        <f t="shared" si="130"/>
        <v>music</v>
      </c>
      <c r="T2575" t="str">
        <f t="shared" si="131"/>
        <v>rock</v>
      </c>
      <c r="Y2575">
        <f t="shared" si="132"/>
        <v>6</v>
      </c>
      <c r="Z2575">
        <f t="shared" si="133"/>
        <v>10</v>
      </c>
    </row>
    <row r="2576" spans="1:26" ht="28.8" x14ac:dyDescent="0.3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 s="11">
        <f t="shared" si="128"/>
        <v>42124.907372685186</v>
      </c>
      <c r="K2576">
        <v>1427867197</v>
      </c>
      <c r="L2576" s="11">
        <f t="shared" si="129"/>
        <v>42094.907372685186</v>
      </c>
      <c r="M2576" t="b">
        <v>0</v>
      </c>
      <c r="N2576">
        <v>23</v>
      </c>
      <c r="O2576" t="b">
        <v>1</v>
      </c>
      <c r="P2576" t="s">
        <v>8295</v>
      </c>
      <c r="Q2576" s="6">
        <f>E2576/D2576</f>
        <v>1.0444</v>
      </c>
      <c r="R2576" s="7">
        <f>IFERROR(E2576/N2576,"N/A")</f>
        <v>340.56521739130437</v>
      </c>
      <c r="S2576" t="str">
        <f t="shared" si="130"/>
        <v>technology</v>
      </c>
      <c r="T2576" t="str">
        <f t="shared" si="131"/>
        <v>hardware</v>
      </c>
      <c r="Y2576">
        <f t="shared" si="132"/>
        <v>11</v>
      </c>
      <c r="Z2576">
        <f t="shared" si="133"/>
        <v>19</v>
      </c>
    </row>
    <row r="2577" spans="1:26" ht="28.8" x14ac:dyDescent="0.3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 s="11">
        <f t="shared" si="128"/>
        <v>42214.332928240743</v>
      </c>
      <c r="K2577">
        <v>1436975965</v>
      </c>
      <c r="L2577" s="11">
        <f t="shared" si="129"/>
        <v>42200.332928240743</v>
      </c>
      <c r="M2577" t="b">
        <v>0</v>
      </c>
      <c r="N2577">
        <v>380</v>
      </c>
      <c r="O2577" t="b">
        <v>1</v>
      </c>
      <c r="P2577" t="s">
        <v>8297</v>
      </c>
      <c r="Q2577" s="6">
        <f>E2577/D2577</f>
        <v>1.0445405405405406</v>
      </c>
      <c r="R2577" s="7">
        <f>IFERROR(E2577/N2577,"N/A")</f>
        <v>50.852631578947367</v>
      </c>
      <c r="S2577" t="str">
        <f t="shared" si="130"/>
        <v>games</v>
      </c>
      <c r="T2577" t="str">
        <f t="shared" si="131"/>
        <v>tabletop games</v>
      </c>
      <c r="Y2577">
        <f t="shared" si="132"/>
        <v>6</v>
      </c>
      <c r="Z2577">
        <f t="shared" si="133"/>
        <v>20</v>
      </c>
    </row>
    <row r="2578" spans="1:26" ht="43.2" x14ac:dyDescent="0.3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 s="11">
        <f t="shared" si="128"/>
        <v>42211.416666666664</v>
      </c>
      <c r="K2578">
        <v>1435117889</v>
      </c>
      <c r="L2578" s="11">
        <f t="shared" si="129"/>
        <v>42178.827418981477</v>
      </c>
      <c r="M2578" t="b">
        <v>0</v>
      </c>
      <c r="N2578">
        <v>276</v>
      </c>
      <c r="O2578" t="b">
        <v>1</v>
      </c>
      <c r="P2578" t="s">
        <v>8273</v>
      </c>
      <c r="Q2578" s="6">
        <f>E2578/D2578</f>
        <v>1.0446206037108834</v>
      </c>
      <c r="R2578" s="7">
        <f>IFERROR(E2578/N2578,"N/A")</f>
        <v>109.33695652173913</v>
      </c>
      <c r="S2578" t="str">
        <f t="shared" si="130"/>
        <v>technology</v>
      </c>
      <c r="T2578" t="str">
        <f t="shared" si="131"/>
        <v>wearables</v>
      </c>
      <c r="Y2578">
        <f t="shared" si="132"/>
        <v>11</v>
      </c>
      <c r="Z2578">
        <f t="shared" si="133"/>
        <v>20</v>
      </c>
    </row>
    <row r="2579" spans="1:26" ht="43.2" x14ac:dyDescent="0.3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 s="11">
        <f t="shared" si="128"/>
        <v>42652.434143518512</v>
      </c>
      <c r="K2579">
        <v>1473445510</v>
      </c>
      <c r="L2579" s="11">
        <f t="shared" si="129"/>
        <v>42622.434143518512</v>
      </c>
      <c r="M2579" t="b">
        <v>0</v>
      </c>
      <c r="N2579">
        <v>64</v>
      </c>
      <c r="O2579" t="b">
        <v>1</v>
      </c>
      <c r="P2579" t="s">
        <v>8303</v>
      </c>
      <c r="Q2579" s="6">
        <f>E2579/D2579</f>
        <v>1.0449999999999999</v>
      </c>
      <c r="R2579" s="7">
        <f>IFERROR(E2579/N2579,"N/A")</f>
        <v>48.984375</v>
      </c>
      <c r="S2579" t="str">
        <f t="shared" si="130"/>
        <v>theater</v>
      </c>
      <c r="T2579" t="str">
        <f t="shared" si="131"/>
        <v>spaces</v>
      </c>
      <c r="Y2579">
        <f t="shared" si="132"/>
        <v>8</v>
      </c>
      <c r="Z2579">
        <f t="shared" si="133"/>
        <v>14</v>
      </c>
    </row>
    <row r="2580" spans="1:26" ht="28.8" x14ac:dyDescent="0.3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 s="11">
        <f t="shared" si="128"/>
        <v>42187.659791666665</v>
      </c>
      <c r="K2580">
        <v>1433980206</v>
      </c>
      <c r="L2580" s="11">
        <f t="shared" si="129"/>
        <v>42165.659791666665</v>
      </c>
      <c r="M2580" t="b">
        <v>0</v>
      </c>
      <c r="N2580">
        <v>40</v>
      </c>
      <c r="O2580" t="b">
        <v>1</v>
      </c>
      <c r="P2580" t="s">
        <v>8271</v>
      </c>
      <c r="Q2580" s="6">
        <f>E2580/D2580</f>
        <v>1.0451515151515152</v>
      </c>
      <c r="R2580" s="7">
        <f>IFERROR(E2580/N2580,"N/A")</f>
        <v>86.224999999999994</v>
      </c>
      <c r="S2580" t="str">
        <f t="shared" si="130"/>
        <v>theater</v>
      </c>
      <c r="T2580" t="str">
        <f t="shared" si="131"/>
        <v>plays</v>
      </c>
      <c r="Y2580">
        <f t="shared" si="132"/>
        <v>8</v>
      </c>
      <c r="Z2580">
        <f t="shared" si="133"/>
        <v>13</v>
      </c>
    </row>
    <row r="2581" spans="1:26" ht="43.2" x14ac:dyDescent="0.3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 s="11">
        <f t="shared" si="128"/>
        <v>42726.29111111111</v>
      </c>
      <c r="K2581">
        <v>1479826752</v>
      </c>
      <c r="L2581" s="11">
        <f t="shared" si="129"/>
        <v>42696.29111111111</v>
      </c>
      <c r="M2581" t="b">
        <v>0</v>
      </c>
      <c r="N2581">
        <v>175</v>
      </c>
      <c r="O2581" t="b">
        <v>1</v>
      </c>
      <c r="P2581" t="s">
        <v>8271</v>
      </c>
      <c r="Q2581" s="6">
        <f>E2581/D2581</f>
        <v>1.0451666666666666</v>
      </c>
      <c r="R2581" s="7">
        <f>IFERROR(E2581/N2581,"N/A")</f>
        <v>89.585714285714289</v>
      </c>
      <c r="S2581" t="str">
        <f t="shared" si="130"/>
        <v>theater</v>
      </c>
      <c r="T2581" t="str">
        <f t="shared" si="131"/>
        <v>plays</v>
      </c>
      <c r="Y2581">
        <f t="shared" si="132"/>
        <v>8</v>
      </c>
      <c r="Z2581">
        <f t="shared" si="133"/>
        <v>13</v>
      </c>
    </row>
    <row r="2582" spans="1:26" ht="43.2" x14ac:dyDescent="0.3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 s="11">
        <f t="shared" si="128"/>
        <v>42283.36442129629</v>
      </c>
      <c r="K2582">
        <v>1441125886</v>
      </c>
      <c r="L2582" s="11">
        <f t="shared" si="129"/>
        <v>42248.36442129629</v>
      </c>
      <c r="M2582" t="b">
        <v>0</v>
      </c>
      <c r="N2582">
        <v>65</v>
      </c>
      <c r="O2582" t="b">
        <v>1</v>
      </c>
      <c r="P2582" t="s">
        <v>8271</v>
      </c>
      <c r="Q2582" s="6">
        <f>E2582/D2582</f>
        <v>1.0451999999999999</v>
      </c>
      <c r="R2582" s="7">
        <f>IFERROR(E2582/N2582,"N/A")</f>
        <v>80.400000000000006</v>
      </c>
      <c r="S2582" t="str">
        <f t="shared" si="130"/>
        <v>theater</v>
      </c>
      <c r="T2582" t="str">
        <f t="shared" si="131"/>
        <v>plays</v>
      </c>
      <c r="Y2582">
        <f t="shared" si="132"/>
        <v>8</v>
      </c>
      <c r="Z2582">
        <f t="shared" si="133"/>
        <v>13</v>
      </c>
    </row>
    <row r="2583" spans="1:26" ht="43.2" x14ac:dyDescent="0.3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 s="11">
        <f t="shared" si="128"/>
        <v>42372.847303240742</v>
      </c>
      <c r="K2583">
        <v>1449116407</v>
      </c>
      <c r="L2583" s="11">
        <f t="shared" si="129"/>
        <v>42340.847303240742</v>
      </c>
      <c r="M2583" t="b">
        <v>0</v>
      </c>
      <c r="N2583">
        <v>46</v>
      </c>
      <c r="O2583" t="b">
        <v>1</v>
      </c>
      <c r="P2583" t="s">
        <v>8271</v>
      </c>
      <c r="Q2583" s="6">
        <f>E2583/D2583</f>
        <v>1.0454285714285714</v>
      </c>
      <c r="R2583" s="7">
        <f>IFERROR(E2583/N2583,"N/A")</f>
        <v>79.543478260869563</v>
      </c>
      <c r="S2583" t="str">
        <f t="shared" si="130"/>
        <v>theater</v>
      </c>
      <c r="T2583" t="str">
        <f t="shared" si="131"/>
        <v>plays</v>
      </c>
      <c r="Y2583">
        <f t="shared" si="132"/>
        <v>8</v>
      </c>
      <c r="Z2583">
        <f t="shared" si="133"/>
        <v>13</v>
      </c>
    </row>
    <row r="2584" spans="1:26" ht="43.2" x14ac:dyDescent="0.3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 s="11">
        <f t="shared" si="128"/>
        <v>40768.625</v>
      </c>
      <c r="K2584">
        <v>1310693986</v>
      </c>
      <c r="L2584" s="11">
        <f t="shared" si="129"/>
        <v>40738.735949074071</v>
      </c>
      <c r="M2584" t="b">
        <v>0</v>
      </c>
      <c r="N2584">
        <v>37</v>
      </c>
      <c r="O2584" t="b">
        <v>1</v>
      </c>
      <c r="P2584" t="s">
        <v>8266</v>
      </c>
      <c r="Q2584" s="6">
        <f>E2584/D2584</f>
        <v>1.0455692307692308</v>
      </c>
      <c r="R2584" s="7">
        <f>IFERROR(E2584/N2584,"N/A")</f>
        <v>91.840540540540545</v>
      </c>
      <c r="S2584" t="str">
        <f t="shared" si="130"/>
        <v>film &amp; video</v>
      </c>
      <c r="T2584" t="str">
        <f t="shared" si="131"/>
        <v>shorts</v>
      </c>
      <c r="Y2584">
        <f t="shared" si="132"/>
        <v>13</v>
      </c>
      <c r="Z2584">
        <f t="shared" si="133"/>
        <v>19</v>
      </c>
    </row>
    <row r="2585" spans="1:26" ht="43.2" x14ac:dyDescent="0.3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 s="11">
        <f t="shared" si="128"/>
        <v>42170.343518518515</v>
      </c>
      <c r="K2585">
        <v>1432484080</v>
      </c>
      <c r="L2585" s="11">
        <f t="shared" si="129"/>
        <v>42148.343518518515</v>
      </c>
      <c r="M2585" t="b">
        <v>0</v>
      </c>
      <c r="N2585">
        <v>111</v>
      </c>
      <c r="O2585" t="b">
        <v>1</v>
      </c>
      <c r="P2585" t="s">
        <v>8271</v>
      </c>
      <c r="Q2585" s="6">
        <f>E2585/D2585</f>
        <v>1.0457142857142858</v>
      </c>
      <c r="R2585" s="7">
        <f>IFERROR(E2585/N2585,"N/A")</f>
        <v>32.972972972972975</v>
      </c>
      <c r="S2585" t="str">
        <f t="shared" si="130"/>
        <v>theater</v>
      </c>
      <c r="T2585" t="str">
        <f t="shared" si="131"/>
        <v>plays</v>
      </c>
      <c r="Y2585">
        <f t="shared" si="132"/>
        <v>8</v>
      </c>
      <c r="Z2585">
        <f t="shared" si="133"/>
        <v>13</v>
      </c>
    </row>
    <row r="2586" spans="1:26" ht="43.2" x14ac:dyDescent="0.3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 s="11">
        <f t="shared" si="128"/>
        <v>42251.291666666664</v>
      </c>
      <c r="K2586">
        <v>1438873007</v>
      </c>
      <c r="L2586" s="11">
        <f t="shared" si="129"/>
        <v>42222.28943287037</v>
      </c>
      <c r="M2586" t="b">
        <v>0</v>
      </c>
      <c r="N2586">
        <v>56</v>
      </c>
      <c r="O2586" t="b">
        <v>1</v>
      </c>
      <c r="P2586" t="s">
        <v>8302</v>
      </c>
      <c r="Q2586" s="6">
        <f>E2586/D2586</f>
        <v>1.0459624999999999</v>
      </c>
      <c r="R2586" s="7">
        <f>IFERROR(E2586/N2586,"N/A")</f>
        <v>373.55803571428572</v>
      </c>
      <c r="S2586" t="str">
        <f t="shared" si="130"/>
        <v>technology</v>
      </c>
      <c r="T2586" t="str">
        <f t="shared" si="131"/>
        <v>makerspaces</v>
      </c>
      <c r="Y2586">
        <f t="shared" si="132"/>
        <v>11</v>
      </c>
      <c r="Z2586">
        <f t="shared" si="133"/>
        <v>22</v>
      </c>
    </row>
    <row r="2587" spans="1:26" ht="43.2" x14ac:dyDescent="0.3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 s="11">
        <f t="shared" si="128"/>
        <v>40331.736805555556</v>
      </c>
      <c r="K2587">
        <v>1274705803</v>
      </c>
      <c r="L2587" s="11">
        <f t="shared" si="129"/>
        <v>40322.206053240734</v>
      </c>
      <c r="M2587" t="b">
        <v>0</v>
      </c>
      <c r="N2587">
        <v>25</v>
      </c>
      <c r="O2587" t="b">
        <v>1</v>
      </c>
      <c r="P2587" t="s">
        <v>8266</v>
      </c>
      <c r="Q2587" s="6">
        <f>E2587/D2587</f>
        <v>1.046</v>
      </c>
      <c r="R2587" s="7">
        <f>IFERROR(E2587/N2587,"N/A")</f>
        <v>104.6</v>
      </c>
      <c r="S2587" t="str">
        <f t="shared" si="130"/>
        <v>film &amp; video</v>
      </c>
      <c r="T2587" t="str">
        <f t="shared" si="131"/>
        <v>shorts</v>
      </c>
      <c r="Y2587">
        <f t="shared" si="132"/>
        <v>13</v>
      </c>
      <c r="Z2587">
        <f t="shared" si="133"/>
        <v>19</v>
      </c>
    </row>
    <row r="2588" spans="1:26" ht="43.2" x14ac:dyDescent="0.3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 s="11">
        <f t="shared" si="128"/>
        <v>42004.874999999993</v>
      </c>
      <c r="K2588">
        <v>1416977259</v>
      </c>
      <c r="L2588" s="11">
        <f t="shared" si="129"/>
        <v>41968.866423611107</v>
      </c>
      <c r="M2588" t="b">
        <v>0</v>
      </c>
      <c r="N2588">
        <v>23</v>
      </c>
      <c r="O2588" t="b">
        <v>1</v>
      </c>
      <c r="P2588" t="s">
        <v>8271</v>
      </c>
      <c r="Q2588" s="6">
        <f>E2588/D2588</f>
        <v>1.046</v>
      </c>
      <c r="R2588" s="7">
        <f>IFERROR(E2588/N2588,"N/A")</f>
        <v>45.478260869565219</v>
      </c>
      <c r="S2588" t="str">
        <f t="shared" si="130"/>
        <v>theater</v>
      </c>
      <c r="T2588" t="str">
        <f t="shared" si="131"/>
        <v>plays</v>
      </c>
      <c r="Y2588">
        <f t="shared" si="132"/>
        <v>8</v>
      </c>
      <c r="Z2588">
        <f t="shared" si="133"/>
        <v>13</v>
      </c>
    </row>
    <row r="2589" spans="1:26" ht="43.2" x14ac:dyDescent="0.3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 s="11">
        <f t="shared" si="128"/>
        <v>40929.404861111107</v>
      </c>
      <c r="K2589">
        <v>1325007780</v>
      </c>
      <c r="L2589" s="11">
        <f t="shared" si="129"/>
        <v>40904.404861111107</v>
      </c>
      <c r="M2589" t="b">
        <v>1</v>
      </c>
      <c r="N2589">
        <v>760</v>
      </c>
      <c r="O2589" t="b">
        <v>1</v>
      </c>
      <c r="P2589" t="s">
        <v>8269</v>
      </c>
      <c r="Q2589" s="6">
        <f>E2589/D2589</f>
        <v>1.0462615</v>
      </c>
      <c r="R2589" s="7">
        <f>IFERROR(E2589/N2589,"N/A")</f>
        <v>55.066394736842106</v>
      </c>
      <c r="S2589" t="str">
        <f t="shared" si="130"/>
        <v>film &amp; video</v>
      </c>
      <c r="T2589" t="str">
        <f t="shared" si="131"/>
        <v>documentary</v>
      </c>
      <c r="Y2589">
        <f t="shared" si="132"/>
        <v>13</v>
      </c>
      <c r="Z2589">
        <f t="shared" si="133"/>
        <v>24</v>
      </c>
    </row>
    <row r="2590" spans="1:26" ht="43.2" x14ac:dyDescent="0.3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 s="11">
        <f t="shared" si="128"/>
        <v>42674.874305555553</v>
      </c>
      <c r="K2590">
        <v>1475460819</v>
      </c>
      <c r="L2590" s="11">
        <f t="shared" si="129"/>
        <v>42645.759479166663</v>
      </c>
      <c r="M2590" t="b">
        <v>0</v>
      </c>
      <c r="N2590">
        <v>56</v>
      </c>
      <c r="O2590" t="b">
        <v>1</v>
      </c>
      <c r="P2590" t="s">
        <v>8271</v>
      </c>
      <c r="Q2590" s="6">
        <f>E2590/D2590</f>
        <v>1.0464</v>
      </c>
      <c r="R2590" s="7">
        <f>IFERROR(E2590/N2590,"N/A")</f>
        <v>93.428571428571431</v>
      </c>
      <c r="S2590" t="str">
        <f t="shared" si="130"/>
        <v>theater</v>
      </c>
      <c r="T2590" t="str">
        <f t="shared" si="131"/>
        <v>plays</v>
      </c>
      <c r="Y2590">
        <f t="shared" si="132"/>
        <v>8</v>
      </c>
      <c r="Z2590">
        <f t="shared" si="133"/>
        <v>13</v>
      </c>
    </row>
    <row r="2591" spans="1:26" ht="43.2" x14ac:dyDescent="0.3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 s="11">
        <f t="shared" si="128"/>
        <v>42488.347592592596</v>
      </c>
      <c r="K2591">
        <v>1459268432</v>
      </c>
      <c r="L2591" s="11">
        <f t="shared" si="129"/>
        <v>42458.347592592596</v>
      </c>
      <c r="M2591" t="b">
        <v>0</v>
      </c>
      <c r="N2591">
        <v>33</v>
      </c>
      <c r="O2591" t="b">
        <v>1</v>
      </c>
      <c r="P2591" t="s">
        <v>8271</v>
      </c>
      <c r="Q2591" s="6">
        <f>E2591/D2591</f>
        <v>1.0465</v>
      </c>
      <c r="R2591" s="7">
        <f>IFERROR(E2591/N2591,"N/A")</f>
        <v>63.424242424242422</v>
      </c>
      <c r="S2591" t="str">
        <f t="shared" si="130"/>
        <v>theater</v>
      </c>
      <c r="T2591" t="str">
        <f t="shared" si="131"/>
        <v>plays</v>
      </c>
      <c r="Y2591">
        <f t="shared" si="132"/>
        <v>8</v>
      </c>
      <c r="Z2591">
        <f t="shared" si="133"/>
        <v>13</v>
      </c>
    </row>
    <row r="2592" spans="1:26" ht="43.2" x14ac:dyDescent="0.3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 s="11">
        <f t="shared" si="128"/>
        <v>42309.624999999993</v>
      </c>
      <c r="K2592">
        <v>1443036470</v>
      </c>
      <c r="L2592" s="11">
        <f t="shared" si="129"/>
        <v>42270.477662037032</v>
      </c>
      <c r="M2592" t="b">
        <v>0</v>
      </c>
      <c r="N2592">
        <v>48</v>
      </c>
      <c r="O2592" t="b">
        <v>1</v>
      </c>
      <c r="P2592" t="s">
        <v>8271</v>
      </c>
      <c r="Q2592" s="6">
        <f>E2592/D2592</f>
        <v>1.0466666666666666</v>
      </c>
      <c r="R2592" s="7">
        <f>IFERROR(E2592/N2592,"N/A")</f>
        <v>327.08333333333331</v>
      </c>
      <c r="S2592" t="str">
        <f t="shared" si="130"/>
        <v>theater</v>
      </c>
      <c r="T2592" t="str">
        <f t="shared" si="131"/>
        <v>plays</v>
      </c>
      <c r="Y2592">
        <f t="shared" si="132"/>
        <v>8</v>
      </c>
      <c r="Z2592">
        <f t="shared" si="133"/>
        <v>13</v>
      </c>
    </row>
    <row r="2593" spans="1:26" ht="43.2" x14ac:dyDescent="0.3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 s="11">
        <f t="shared" si="128"/>
        <v>42180.421979166662</v>
      </c>
      <c r="K2593">
        <v>1432663659</v>
      </c>
      <c r="L2593" s="11">
        <f t="shared" si="129"/>
        <v>42150.421979166662</v>
      </c>
      <c r="M2593" t="b">
        <v>0</v>
      </c>
      <c r="N2593">
        <v>29</v>
      </c>
      <c r="O2593" t="b">
        <v>1</v>
      </c>
      <c r="P2593" t="s">
        <v>8271</v>
      </c>
      <c r="Q2593" s="6">
        <f>E2593/D2593</f>
        <v>1.0466666666666666</v>
      </c>
      <c r="R2593" s="7">
        <f>IFERROR(E2593/N2593,"N/A")</f>
        <v>54.137931034482762</v>
      </c>
      <c r="S2593" t="str">
        <f t="shared" si="130"/>
        <v>theater</v>
      </c>
      <c r="T2593" t="str">
        <f t="shared" si="131"/>
        <v>plays</v>
      </c>
      <c r="Y2593">
        <f t="shared" si="132"/>
        <v>8</v>
      </c>
      <c r="Z2593">
        <f t="shared" si="133"/>
        <v>13</v>
      </c>
    </row>
    <row r="2594" spans="1:26" ht="43.2" x14ac:dyDescent="0.3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 s="11">
        <f t="shared" si="128"/>
        <v>42419.781655092585</v>
      </c>
      <c r="K2594">
        <v>1452048335</v>
      </c>
      <c r="L2594" s="11">
        <f t="shared" si="129"/>
        <v>42374.781655092585</v>
      </c>
      <c r="M2594" t="b">
        <v>0</v>
      </c>
      <c r="N2594">
        <v>9</v>
      </c>
      <c r="O2594" t="b">
        <v>1</v>
      </c>
      <c r="P2594" t="s">
        <v>8271</v>
      </c>
      <c r="Q2594" s="6">
        <f>E2594/D2594</f>
        <v>1.0466666666666666</v>
      </c>
      <c r="R2594" s="7">
        <f>IFERROR(E2594/N2594,"N/A")</f>
        <v>139.55555555555554</v>
      </c>
      <c r="S2594" t="str">
        <f t="shared" si="130"/>
        <v>theater</v>
      </c>
      <c r="T2594" t="str">
        <f t="shared" si="131"/>
        <v>plays</v>
      </c>
      <c r="Y2594">
        <f t="shared" si="132"/>
        <v>8</v>
      </c>
      <c r="Z2594">
        <f t="shared" si="133"/>
        <v>13</v>
      </c>
    </row>
    <row r="2595" spans="1:26" ht="43.2" x14ac:dyDescent="0.3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 s="11">
        <f t="shared" si="128"/>
        <v>42158.666666666664</v>
      </c>
      <c r="K2595">
        <v>1430768468</v>
      </c>
      <c r="L2595" s="11">
        <f t="shared" si="129"/>
        <v>42128.486898148149</v>
      </c>
      <c r="M2595" t="b">
        <v>0</v>
      </c>
      <c r="N2595">
        <v>98</v>
      </c>
      <c r="O2595" t="b">
        <v>1</v>
      </c>
      <c r="P2595" t="s">
        <v>8277</v>
      </c>
      <c r="Q2595" s="6">
        <f>E2595/D2595</f>
        <v>1.0467500000000001</v>
      </c>
      <c r="R2595" s="7">
        <f>IFERROR(E2595/N2595,"N/A")</f>
        <v>42.724489795918366</v>
      </c>
      <c r="S2595" t="str">
        <f t="shared" si="130"/>
        <v>music</v>
      </c>
      <c r="T2595" t="str">
        <f t="shared" si="131"/>
        <v>metal</v>
      </c>
      <c r="Y2595">
        <f t="shared" si="132"/>
        <v>6</v>
      </c>
      <c r="Z2595">
        <f t="shared" si="133"/>
        <v>11</v>
      </c>
    </row>
    <row r="2596" spans="1:26" ht="43.2" x14ac:dyDescent="0.3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 s="11">
        <f t="shared" si="128"/>
        <v>41641</v>
      </c>
      <c r="K2596">
        <v>1386123861</v>
      </c>
      <c r="L2596" s="11">
        <f t="shared" si="129"/>
        <v>41611.766909722224</v>
      </c>
      <c r="M2596" t="b">
        <v>1</v>
      </c>
      <c r="N2596">
        <v>287</v>
      </c>
      <c r="O2596" t="b">
        <v>1</v>
      </c>
      <c r="P2596" t="s">
        <v>8269</v>
      </c>
      <c r="Q2596" s="6">
        <f>E2596/D2596</f>
        <v>1.0468</v>
      </c>
      <c r="R2596" s="7">
        <f>IFERROR(E2596/N2596,"N/A")</f>
        <v>109.42160278745645</v>
      </c>
      <c r="S2596" t="str">
        <f t="shared" si="130"/>
        <v>film &amp; video</v>
      </c>
      <c r="T2596" t="str">
        <f t="shared" si="131"/>
        <v>documentary</v>
      </c>
      <c r="Y2596">
        <f t="shared" si="132"/>
        <v>13</v>
      </c>
      <c r="Z2596">
        <f t="shared" si="133"/>
        <v>24</v>
      </c>
    </row>
    <row r="2597" spans="1:26" ht="43.2" x14ac:dyDescent="0.3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 s="11">
        <f t="shared" si="128"/>
        <v>42587.541666666664</v>
      </c>
      <c r="K2597">
        <v>1467865967</v>
      </c>
      <c r="L2597" s="11">
        <f t="shared" si="129"/>
        <v>42557.856099537035</v>
      </c>
      <c r="M2597" t="b">
        <v>0</v>
      </c>
      <c r="N2597">
        <v>142</v>
      </c>
      <c r="O2597" t="b">
        <v>1</v>
      </c>
      <c r="P2597" t="s">
        <v>8271</v>
      </c>
      <c r="Q2597" s="6">
        <f>E2597/D2597</f>
        <v>1.0468</v>
      </c>
      <c r="R2597" s="7">
        <f>IFERROR(E2597/N2597,"N/A")</f>
        <v>36.859154929577464</v>
      </c>
      <c r="S2597" t="str">
        <f t="shared" si="130"/>
        <v>theater</v>
      </c>
      <c r="T2597" t="str">
        <f t="shared" si="131"/>
        <v>plays</v>
      </c>
      <c r="Y2597">
        <f t="shared" si="132"/>
        <v>8</v>
      </c>
      <c r="Z2597">
        <f t="shared" si="133"/>
        <v>13</v>
      </c>
    </row>
    <row r="2598" spans="1:26" ht="43.2" x14ac:dyDescent="0.3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 s="11">
        <f t="shared" si="128"/>
        <v>40520.874305555553</v>
      </c>
      <c r="K2598">
        <v>1286480070</v>
      </c>
      <c r="L2598" s="11">
        <f t="shared" si="129"/>
        <v>40458.482291666667</v>
      </c>
      <c r="M2598" t="b">
        <v>0</v>
      </c>
      <c r="N2598">
        <v>147</v>
      </c>
      <c r="O2598" t="b">
        <v>1</v>
      </c>
      <c r="P2598" t="s">
        <v>8279</v>
      </c>
      <c r="Q2598" s="6">
        <f>E2598/D2598</f>
        <v>1.0469999999999999</v>
      </c>
      <c r="R2598" s="7">
        <f>IFERROR(E2598/N2598,"N/A")</f>
        <v>35.612244897959187</v>
      </c>
      <c r="S2598" t="str">
        <f t="shared" si="130"/>
        <v>music</v>
      </c>
      <c r="T2598" t="str">
        <f t="shared" si="131"/>
        <v>indie rock</v>
      </c>
      <c r="Y2598">
        <f t="shared" si="132"/>
        <v>6</v>
      </c>
      <c r="Z2598">
        <f t="shared" si="133"/>
        <v>16</v>
      </c>
    </row>
    <row r="2599" spans="1:26" ht="43.2" x14ac:dyDescent="0.3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 s="11">
        <f t="shared" si="128"/>
        <v>41069.076122685183</v>
      </c>
      <c r="K2599">
        <v>1336643377</v>
      </c>
      <c r="L2599" s="11">
        <f t="shared" si="129"/>
        <v>41039.076122685183</v>
      </c>
      <c r="M2599" t="b">
        <v>0</v>
      </c>
      <c r="N2599">
        <v>46</v>
      </c>
      <c r="O2599" t="b">
        <v>1</v>
      </c>
      <c r="P2599" t="s">
        <v>8292</v>
      </c>
      <c r="Q2599" s="6">
        <f>E2599/D2599</f>
        <v>1.0471999999999999</v>
      </c>
      <c r="R2599" s="7">
        <f>IFERROR(E2599/N2599,"N/A")</f>
        <v>113.82608695652173</v>
      </c>
      <c r="S2599" t="str">
        <f t="shared" si="130"/>
        <v>music</v>
      </c>
      <c r="T2599" t="str">
        <f t="shared" si="131"/>
        <v>pop</v>
      </c>
      <c r="Y2599">
        <f t="shared" si="132"/>
        <v>6</v>
      </c>
      <c r="Z2599">
        <f t="shared" si="133"/>
        <v>9</v>
      </c>
    </row>
    <row r="2600" spans="1:26" ht="28.8" x14ac:dyDescent="0.3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 s="11">
        <f t="shared" si="128"/>
        <v>40369.583333333328</v>
      </c>
      <c r="K2600">
        <v>1273647255</v>
      </c>
      <c r="L2600" s="11">
        <f t="shared" si="129"/>
        <v>40309.954340277778</v>
      </c>
      <c r="M2600" t="b">
        <v>0</v>
      </c>
      <c r="N2600">
        <v>81</v>
      </c>
      <c r="O2600" t="b">
        <v>1</v>
      </c>
      <c r="P2600" t="s">
        <v>8279</v>
      </c>
      <c r="Q2600" s="6">
        <f>E2600/D2600</f>
        <v>1.0471999999999999</v>
      </c>
      <c r="R2600" s="7">
        <f>IFERROR(E2600/N2600,"N/A")</f>
        <v>32.320987654320987</v>
      </c>
      <c r="S2600" t="str">
        <f t="shared" si="130"/>
        <v>music</v>
      </c>
      <c r="T2600" t="str">
        <f t="shared" si="131"/>
        <v>indie rock</v>
      </c>
      <c r="Y2600">
        <f t="shared" si="132"/>
        <v>6</v>
      </c>
      <c r="Z2600">
        <f t="shared" si="133"/>
        <v>16</v>
      </c>
    </row>
    <row r="2601" spans="1:26" ht="43.2" x14ac:dyDescent="0.3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 s="11">
        <f t="shared" si="128"/>
        <v>41119.875</v>
      </c>
      <c r="K2601">
        <v>1340642717</v>
      </c>
      <c r="L2601" s="11">
        <f t="shared" si="129"/>
        <v>41085.36478009259</v>
      </c>
      <c r="M2601" t="b">
        <v>0</v>
      </c>
      <c r="N2601">
        <v>251</v>
      </c>
      <c r="O2601" t="b">
        <v>1</v>
      </c>
      <c r="P2601" t="s">
        <v>8269</v>
      </c>
      <c r="Q2601" s="6">
        <f>E2601/D2601</f>
        <v>1.0472999999999999</v>
      </c>
      <c r="R2601" s="7">
        <f>IFERROR(E2601/N2601,"N/A")</f>
        <v>104.31274900398407</v>
      </c>
      <c r="S2601" t="str">
        <f t="shared" si="130"/>
        <v>film &amp; video</v>
      </c>
      <c r="T2601" t="str">
        <f t="shared" si="131"/>
        <v>documentary</v>
      </c>
      <c r="Y2601">
        <f t="shared" si="132"/>
        <v>13</v>
      </c>
      <c r="Z2601">
        <f t="shared" si="133"/>
        <v>24</v>
      </c>
    </row>
    <row r="2602" spans="1:26" ht="57.6" x14ac:dyDescent="0.3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 s="11">
        <f t="shared" si="128"/>
        <v>40401.332638888889</v>
      </c>
      <c r="K2602">
        <v>1277702894</v>
      </c>
      <c r="L2602" s="11">
        <f t="shared" si="129"/>
        <v>40356.894606481481</v>
      </c>
      <c r="M2602" t="b">
        <v>1</v>
      </c>
      <c r="N2602">
        <v>222</v>
      </c>
      <c r="O2602" t="b">
        <v>1</v>
      </c>
      <c r="P2602" t="s">
        <v>8269</v>
      </c>
      <c r="Q2602" s="6">
        <f>E2602/D2602</f>
        <v>1.0473529411764706</v>
      </c>
      <c r="R2602" s="7">
        <f>IFERROR(E2602/N2602,"N/A")</f>
        <v>80.202702702702709</v>
      </c>
      <c r="S2602" t="str">
        <f t="shared" si="130"/>
        <v>film &amp; video</v>
      </c>
      <c r="T2602" t="str">
        <f t="shared" si="131"/>
        <v>documentary</v>
      </c>
      <c r="Y2602">
        <f t="shared" si="132"/>
        <v>13</v>
      </c>
      <c r="Z2602">
        <f t="shared" si="133"/>
        <v>24</v>
      </c>
    </row>
    <row r="2603" spans="1:26" ht="43.2" x14ac:dyDescent="0.3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 s="11">
        <f t="shared" si="128"/>
        <v>42410.541666666664</v>
      </c>
      <c r="K2603">
        <v>1452448298</v>
      </c>
      <c r="L2603" s="11">
        <f t="shared" si="129"/>
        <v>42379.410856481474</v>
      </c>
      <c r="M2603" t="b">
        <v>0</v>
      </c>
      <c r="N2603">
        <v>47</v>
      </c>
      <c r="O2603" t="b">
        <v>1</v>
      </c>
      <c r="P2603" t="s">
        <v>8271</v>
      </c>
      <c r="Q2603" s="6">
        <f>E2603/D2603</f>
        <v>1.0475000000000001</v>
      </c>
      <c r="R2603" s="7">
        <f>IFERROR(E2603/N2603,"N/A")</f>
        <v>17.829787234042552</v>
      </c>
      <c r="S2603" t="str">
        <f t="shared" si="130"/>
        <v>theater</v>
      </c>
      <c r="T2603" t="str">
        <f t="shared" si="131"/>
        <v>plays</v>
      </c>
      <c r="Y2603">
        <f t="shared" si="132"/>
        <v>8</v>
      </c>
      <c r="Z2603">
        <f t="shared" si="133"/>
        <v>13</v>
      </c>
    </row>
    <row r="2604" spans="1:26" ht="43.2" x14ac:dyDescent="0.3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 s="11">
        <f t="shared" si="128"/>
        <v>42027.174571759257</v>
      </c>
      <c r="K2604">
        <v>1419423083</v>
      </c>
      <c r="L2604" s="11">
        <f t="shared" si="129"/>
        <v>41997.174571759257</v>
      </c>
      <c r="M2604" t="b">
        <v>0</v>
      </c>
      <c r="N2604">
        <v>38</v>
      </c>
      <c r="O2604" t="b">
        <v>1</v>
      </c>
      <c r="P2604" t="s">
        <v>8271</v>
      </c>
      <c r="Q2604" s="6">
        <f>E2604/D2604</f>
        <v>1.0475000000000001</v>
      </c>
      <c r="R2604" s="7">
        <f>IFERROR(E2604/N2604,"N/A")</f>
        <v>55.131578947368418</v>
      </c>
      <c r="S2604" t="str">
        <f t="shared" si="130"/>
        <v>theater</v>
      </c>
      <c r="T2604" t="str">
        <f t="shared" si="131"/>
        <v>plays</v>
      </c>
      <c r="Y2604">
        <f t="shared" si="132"/>
        <v>8</v>
      </c>
      <c r="Z2604">
        <f t="shared" si="133"/>
        <v>13</v>
      </c>
    </row>
    <row r="2605" spans="1:26" ht="43.2" x14ac:dyDescent="0.3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 s="11">
        <f t="shared" si="128"/>
        <v>42169.192233796297</v>
      </c>
      <c r="K2605">
        <v>1431693409</v>
      </c>
      <c r="L2605" s="11">
        <f t="shared" si="129"/>
        <v>42139.192233796297</v>
      </c>
      <c r="M2605" t="b">
        <v>0</v>
      </c>
      <c r="N2605">
        <v>104</v>
      </c>
      <c r="O2605" t="b">
        <v>1</v>
      </c>
      <c r="P2605" t="s">
        <v>8271</v>
      </c>
      <c r="Q2605" s="6">
        <f>E2605/D2605</f>
        <v>1.048</v>
      </c>
      <c r="R2605" s="7">
        <f>IFERROR(E2605/N2605,"N/A")</f>
        <v>50.384615384615387</v>
      </c>
      <c r="S2605" t="str">
        <f t="shared" si="130"/>
        <v>theater</v>
      </c>
      <c r="T2605" t="str">
        <f t="shared" si="131"/>
        <v>plays</v>
      </c>
      <c r="Y2605">
        <f t="shared" si="132"/>
        <v>8</v>
      </c>
      <c r="Z2605">
        <f t="shared" si="133"/>
        <v>13</v>
      </c>
    </row>
    <row r="2606" spans="1:26" ht="43.2" x14ac:dyDescent="0.3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 s="11">
        <f t="shared" si="128"/>
        <v>42492.560162037036</v>
      </c>
      <c r="K2606">
        <v>1459632398</v>
      </c>
      <c r="L2606" s="11">
        <f t="shared" si="129"/>
        <v>42462.560162037036</v>
      </c>
      <c r="M2606" t="b">
        <v>0</v>
      </c>
      <c r="N2606">
        <v>64</v>
      </c>
      <c r="O2606" t="b">
        <v>1</v>
      </c>
      <c r="P2606" t="s">
        <v>8271</v>
      </c>
      <c r="Q2606" s="6">
        <f>E2606/D2606</f>
        <v>1.048</v>
      </c>
      <c r="R2606" s="7">
        <f>IFERROR(E2606/N2606,"N/A")</f>
        <v>40.9375</v>
      </c>
      <c r="S2606" t="str">
        <f t="shared" si="130"/>
        <v>theater</v>
      </c>
      <c r="T2606" t="str">
        <f t="shared" si="131"/>
        <v>plays</v>
      </c>
      <c r="Y2606">
        <f t="shared" si="132"/>
        <v>8</v>
      </c>
      <c r="Z2606">
        <f t="shared" si="133"/>
        <v>13</v>
      </c>
    </row>
    <row r="2607" spans="1:26" ht="43.2" x14ac:dyDescent="0.3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 s="11">
        <f t="shared" si="128"/>
        <v>41007.573009259257</v>
      </c>
      <c r="K2607">
        <v>1331333108</v>
      </c>
      <c r="L2607" s="11">
        <f t="shared" si="129"/>
        <v>40977.614675925921</v>
      </c>
      <c r="M2607" t="b">
        <v>0</v>
      </c>
      <c r="N2607">
        <v>32</v>
      </c>
      <c r="O2607" t="b">
        <v>1</v>
      </c>
      <c r="P2607" t="s">
        <v>8279</v>
      </c>
      <c r="Q2607" s="6">
        <f>E2607/D2607</f>
        <v>1.0480480480480481</v>
      </c>
      <c r="R2607" s="7">
        <f>IFERROR(E2607/N2607,"N/A")</f>
        <v>32.71875</v>
      </c>
      <c r="S2607" t="str">
        <f t="shared" si="130"/>
        <v>music</v>
      </c>
      <c r="T2607" t="str">
        <f t="shared" si="131"/>
        <v>indie rock</v>
      </c>
      <c r="Y2607">
        <f t="shared" si="132"/>
        <v>6</v>
      </c>
      <c r="Z2607">
        <f t="shared" si="133"/>
        <v>16</v>
      </c>
    </row>
    <row r="2608" spans="1:26" ht="43.2" x14ac:dyDescent="0.3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 s="11">
        <f t="shared" si="128"/>
        <v>41580.123078703698</v>
      </c>
      <c r="K2608">
        <v>1380797834</v>
      </c>
      <c r="L2608" s="11">
        <f t="shared" si="129"/>
        <v>41550.123078703698</v>
      </c>
      <c r="M2608" t="b">
        <v>1</v>
      </c>
      <c r="N2608">
        <v>232</v>
      </c>
      <c r="O2608" t="b">
        <v>1</v>
      </c>
      <c r="P2608" t="s">
        <v>8269</v>
      </c>
      <c r="Q2608" s="6">
        <f>E2608/D2608</f>
        <v>1.0482</v>
      </c>
      <c r="R2608" s="7">
        <f>IFERROR(E2608/N2608,"N/A")</f>
        <v>67.771551724137936</v>
      </c>
      <c r="S2608" t="str">
        <f t="shared" si="130"/>
        <v>film &amp; video</v>
      </c>
      <c r="T2608" t="str">
        <f t="shared" si="131"/>
        <v>documentary</v>
      </c>
      <c r="Y2608">
        <f t="shared" si="132"/>
        <v>13</v>
      </c>
      <c r="Z2608">
        <f t="shared" si="133"/>
        <v>24</v>
      </c>
    </row>
    <row r="2609" spans="1:26" ht="43.2" x14ac:dyDescent="0.3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 s="11">
        <f t="shared" si="128"/>
        <v>41956.883333333331</v>
      </c>
      <c r="K2609">
        <v>1414028490</v>
      </c>
      <c r="L2609" s="11">
        <f t="shared" si="129"/>
        <v>41934.737152777772</v>
      </c>
      <c r="M2609" t="b">
        <v>1</v>
      </c>
      <c r="N2609">
        <v>302</v>
      </c>
      <c r="O2609" t="b">
        <v>1</v>
      </c>
      <c r="P2609" t="s">
        <v>8269</v>
      </c>
      <c r="Q2609" s="6">
        <f>E2609/D2609</f>
        <v>1.0485537190082646</v>
      </c>
      <c r="R2609" s="7">
        <f>IFERROR(E2609/N2609,"N/A")</f>
        <v>84.023178807947019</v>
      </c>
      <c r="S2609" t="str">
        <f t="shared" si="130"/>
        <v>film &amp; video</v>
      </c>
      <c r="T2609" t="str">
        <f t="shared" si="131"/>
        <v>documentary</v>
      </c>
      <c r="Y2609">
        <f t="shared" si="132"/>
        <v>13</v>
      </c>
      <c r="Z2609">
        <f t="shared" si="133"/>
        <v>24</v>
      </c>
    </row>
    <row r="2610" spans="1:26" ht="28.8" x14ac:dyDescent="0.3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 s="11">
        <f t="shared" si="128"/>
        <v>41905.532129629624</v>
      </c>
      <c r="K2610">
        <v>1408481176</v>
      </c>
      <c r="L2610" s="11">
        <f t="shared" si="129"/>
        <v>41870.532129629624</v>
      </c>
      <c r="M2610" t="b">
        <v>0</v>
      </c>
      <c r="N2610">
        <v>107</v>
      </c>
      <c r="O2610" t="b">
        <v>1</v>
      </c>
      <c r="P2610" t="s">
        <v>8279</v>
      </c>
      <c r="Q2610" s="6">
        <f>E2610/D2610</f>
        <v>1.0485714285714285</v>
      </c>
      <c r="R2610" s="7">
        <f>IFERROR(E2610/N2610,"N/A")</f>
        <v>68.598130841121488</v>
      </c>
      <c r="S2610" t="str">
        <f t="shared" si="130"/>
        <v>music</v>
      </c>
      <c r="T2610" t="str">
        <f t="shared" si="131"/>
        <v>indie rock</v>
      </c>
      <c r="Y2610">
        <f t="shared" si="132"/>
        <v>6</v>
      </c>
      <c r="Z2610">
        <f t="shared" si="133"/>
        <v>16</v>
      </c>
    </row>
    <row r="2611" spans="1:26" ht="43.2" x14ac:dyDescent="0.3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 s="11">
        <f t="shared" si="128"/>
        <v>42175.413356481477</v>
      </c>
      <c r="K2611">
        <v>1432230914</v>
      </c>
      <c r="L2611" s="11">
        <f t="shared" si="129"/>
        <v>42145.413356481477</v>
      </c>
      <c r="M2611" t="b">
        <v>1</v>
      </c>
      <c r="N2611">
        <v>88</v>
      </c>
      <c r="O2611" t="b">
        <v>1</v>
      </c>
      <c r="P2611" t="s">
        <v>8271</v>
      </c>
      <c r="Q2611" s="6">
        <f>E2611/D2611</f>
        <v>1.0492727272727274</v>
      </c>
      <c r="R2611" s="7">
        <f>IFERROR(E2611/N2611,"N/A")</f>
        <v>65.579545454545453</v>
      </c>
      <c r="S2611" t="str">
        <f t="shared" si="130"/>
        <v>theater</v>
      </c>
      <c r="T2611" t="str">
        <f t="shared" si="131"/>
        <v>plays</v>
      </c>
      <c r="Y2611">
        <f t="shared" si="132"/>
        <v>8</v>
      </c>
      <c r="Z2611">
        <f t="shared" si="133"/>
        <v>13</v>
      </c>
    </row>
    <row r="2612" spans="1:26" ht="72" x14ac:dyDescent="0.3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 s="11">
        <f t="shared" si="128"/>
        <v>42605.440856481473</v>
      </c>
      <c r="K2612">
        <v>1466793290</v>
      </c>
      <c r="L2612" s="11">
        <f t="shared" si="129"/>
        <v>42545.440856481473</v>
      </c>
      <c r="M2612" t="b">
        <v>0</v>
      </c>
      <c r="N2612">
        <v>39</v>
      </c>
      <c r="O2612" t="b">
        <v>1</v>
      </c>
      <c r="P2612" t="s">
        <v>8271</v>
      </c>
      <c r="Q2612" s="6">
        <f>E2612/D2612</f>
        <v>1.0493333333333332</v>
      </c>
      <c r="R2612" s="7">
        <f>IFERROR(E2612/N2612,"N/A")</f>
        <v>80.717948717948715</v>
      </c>
      <c r="S2612" t="str">
        <f t="shared" si="130"/>
        <v>theater</v>
      </c>
      <c r="T2612" t="str">
        <f t="shared" si="131"/>
        <v>plays</v>
      </c>
      <c r="Y2612">
        <f t="shared" si="132"/>
        <v>8</v>
      </c>
      <c r="Z2612">
        <f t="shared" si="133"/>
        <v>13</v>
      </c>
    </row>
    <row r="2613" spans="1:26" ht="43.2" x14ac:dyDescent="0.3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 s="11">
        <f t="shared" si="128"/>
        <v>41053.448703703703</v>
      </c>
      <c r="K2613">
        <v>1335293168</v>
      </c>
      <c r="L2613" s="11">
        <f t="shared" si="129"/>
        <v>41023.448703703703</v>
      </c>
      <c r="M2613" t="b">
        <v>0</v>
      </c>
      <c r="N2613">
        <v>221</v>
      </c>
      <c r="O2613" t="b">
        <v>1</v>
      </c>
      <c r="P2613" t="s">
        <v>8292</v>
      </c>
      <c r="Q2613" s="6">
        <f>E2613/D2613</f>
        <v>1.0493380000000001</v>
      </c>
      <c r="R2613" s="7">
        <f>IFERROR(E2613/N2613,"N/A")</f>
        <v>118.70339366515837</v>
      </c>
      <c r="S2613" t="str">
        <f t="shared" si="130"/>
        <v>music</v>
      </c>
      <c r="T2613" t="str">
        <f t="shared" si="131"/>
        <v>pop</v>
      </c>
      <c r="Y2613">
        <f t="shared" si="132"/>
        <v>6</v>
      </c>
      <c r="Z2613">
        <f t="shared" si="133"/>
        <v>9</v>
      </c>
    </row>
    <row r="2614" spans="1:26" ht="43.2" x14ac:dyDescent="0.3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 s="11">
        <f t="shared" si="128"/>
        <v>42772.266331018516</v>
      </c>
      <c r="K2614">
        <v>1483712611</v>
      </c>
      <c r="L2614" s="11">
        <f t="shared" si="129"/>
        <v>42741.266331018516</v>
      </c>
      <c r="M2614" t="b">
        <v>0</v>
      </c>
      <c r="N2614">
        <v>375</v>
      </c>
      <c r="O2614" t="b">
        <v>1</v>
      </c>
      <c r="P2614" t="s">
        <v>8285</v>
      </c>
      <c r="Q2614" s="6">
        <f>E2614/D2614</f>
        <v>1.0493636363636363</v>
      </c>
      <c r="R2614" s="7">
        <f>IFERROR(E2614/N2614,"N/A")</f>
        <v>61.562666666666665</v>
      </c>
      <c r="S2614" t="str">
        <f t="shared" si="130"/>
        <v>photography</v>
      </c>
      <c r="T2614" t="str">
        <f t="shared" si="131"/>
        <v>photobooks</v>
      </c>
      <c r="Y2614">
        <f t="shared" si="132"/>
        <v>12</v>
      </c>
      <c r="Z2614">
        <f t="shared" si="133"/>
        <v>22</v>
      </c>
    </row>
    <row r="2615" spans="1:26" ht="43.2" x14ac:dyDescent="0.3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 s="11">
        <f t="shared" si="128"/>
        <v>42321.291666666664</v>
      </c>
      <c r="K2615">
        <v>1444904830</v>
      </c>
      <c r="L2615" s="11">
        <f t="shared" si="129"/>
        <v>42292.102199074077</v>
      </c>
      <c r="M2615" t="b">
        <v>0</v>
      </c>
      <c r="N2615">
        <v>159</v>
      </c>
      <c r="O2615" t="b">
        <v>1</v>
      </c>
      <c r="P2615" t="s">
        <v>8285</v>
      </c>
      <c r="Q2615" s="6">
        <f>E2615/D2615</f>
        <v>1.0495555555555556</v>
      </c>
      <c r="R2615" s="7">
        <f>IFERROR(E2615/N2615,"N/A")</f>
        <v>59.408805031446541</v>
      </c>
      <c r="S2615" t="str">
        <f t="shared" si="130"/>
        <v>photography</v>
      </c>
      <c r="T2615" t="str">
        <f t="shared" si="131"/>
        <v>photobooks</v>
      </c>
      <c r="Y2615">
        <f t="shared" si="132"/>
        <v>12</v>
      </c>
      <c r="Z2615">
        <f t="shared" si="133"/>
        <v>22</v>
      </c>
    </row>
    <row r="2616" spans="1:26" ht="43.2" x14ac:dyDescent="0.3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 s="11">
        <f t="shared" si="128"/>
        <v>42754.331840277773</v>
      </c>
      <c r="K2616">
        <v>1482249471</v>
      </c>
      <c r="L2616" s="11">
        <f t="shared" si="129"/>
        <v>42724.331840277773</v>
      </c>
      <c r="M2616" t="b">
        <v>0</v>
      </c>
      <c r="N2616">
        <v>249</v>
      </c>
      <c r="O2616" t="b">
        <v>1</v>
      </c>
      <c r="P2616" t="s">
        <v>8303</v>
      </c>
      <c r="Q2616" s="6">
        <f>E2616/D2616</f>
        <v>1.0496000000000001</v>
      </c>
      <c r="R2616" s="7">
        <f>IFERROR(E2616/N2616,"N/A")</f>
        <v>63.2289156626506</v>
      </c>
      <c r="S2616" t="str">
        <f t="shared" si="130"/>
        <v>theater</v>
      </c>
      <c r="T2616" t="str">
        <f t="shared" si="131"/>
        <v>spaces</v>
      </c>
      <c r="Y2616">
        <f t="shared" si="132"/>
        <v>8</v>
      </c>
      <c r="Z2616">
        <f t="shared" si="133"/>
        <v>14</v>
      </c>
    </row>
    <row r="2617" spans="1:26" ht="28.8" x14ac:dyDescent="0.3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 s="11">
        <f t="shared" si="128"/>
        <v>42667.541666666664</v>
      </c>
      <c r="K2617">
        <v>1476386395</v>
      </c>
      <c r="L2617" s="11">
        <f t="shared" si="129"/>
        <v>42656.47216435185</v>
      </c>
      <c r="M2617" t="b">
        <v>0</v>
      </c>
      <c r="N2617">
        <v>62</v>
      </c>
      <c r="O2617" t="b">
        <v>1</v>
      </c>
      <c r="P2617" t="s">
        <v>8277</v>
      </c>
      <c r="Q2617" s="6">
        <f>E2617/D2617</f>
        <v>1.0497142857142858</v>
      </c>
      <c r="R2617" s="7">
        <f>IFERROR(E2617/N2617,"N/A")</f>
        <v>59.258064516129032</v>
      </c>
      <c r="S2617" t="str">
        <f t="shared" si="130"/>
        <v>music</v>
      </c>
      <c r="T2617" t="str">
        <f t="shared" si="131"/>
        <v>metal</v>
      </c>
      <c r="Y2617">
        <f t="shared" si="132"/>
        <v>6</v>
      </c>
      <c r="Z2617">
        <f t="shared" si="133"/>
        <v>11</v>
      </c>
    </row>
    <row r="2618" spans="1:26" ht="43.2" x14ac:dyDescent="0.3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 s="11">
        <f t="shared" si="128"/>
        <v>42415.369016203702</v>
      </c>
      <c r="K2618">
        <v>1454691083</v>
      </c>
      <c r="L2618" s="11">
        <f t="shared" si="129"/>
        <v>42405.369016203702</v>
      </c>
      <c r="M2618" t="b">
        <v>0</v>
      </c>
      <c r="N2618">
        <v>35</v>
      </c>
      <c r="O2618" t="b">
        <v>1</v>
      </c>
      <c r="P2618" t="s">
        <v>8265</v>
      </c>
      <c r="Q2618" s="6">
        <f>E2618/D2618</f>
        <v>1.05</v>
      </c>
      <c r="R2618" s="7">
        <f>IFERROR(E2618/N2618,"N/A")</f>
        <v>15</v>
      </c>
      <c r="S2618" t="str">
        <f t="shared" si="130"/>
        <v>film &amp; video</v>
      </c>
      <c r="T2618" t="str">
        <f t="shared" si="131"/>
        <v>television</v>
      </c>
      <c r="Y2618">
        <f t="shared" si="132"/>
        <v>13</v>
      </c>
      <c r="Z2618">
        <f t="shared" si="133"/>
        <v>23</v>
      </c>
    </row>
    <row r="2619" spans="1:26" ht="43.2" x14ac:dyDescent="0.3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 s="11">
        <f t="shared" si="128"/>
        <v>40740.625</v>
      </c>
      <c r="K2619">
        <v>1306525512</v>
      </c>
      <c r="L2619" s="11">
        <f t="shared" si="129"/>
        <v>40690.489722222221</v>
      </c>
      <c r="M2619" t="b">
        <v>0</v>
      </c>
      <c r="N2619">
        <v>54</v>
      </c>
      <c r="O2619" t="b">
        <v>1</v>
      </c>
      <c r="P2619" t="s">
        <v>8276</v>
      </c>
      <c r="Q2619" s="6">
        <f>E2619/D2619</f>
        <v>1.05</v>
      </c>
      <c r="R2619" s="7">
        <f>IFERROR(E2619/N2619,"N/A")</f>
        <v>58.333333333333336</v>
      </c>
      <c r="S2619" t="str">
        <f t="shared" si="130"/>
        <v>music</v>
      </c>
      <c r="T2619" t="str">
        <f t="shared" si="131"/>
        <v>rock</v>
      </c>
      <c r="Y2619">
        <f t="shared" si="132"/>
        <v>6</v>
      </c>
      <c r="Z2619">
        <f t="shared" si="133"/>
        <v>10</v>
      </c>
    </row>
    <row r="2620" spans="1:26" ht="43.2" x14ac:dyDescent="0.3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 s="11">
        <f t="shared" si="128"/>
        <v>41152.722939814812</v>
      </c>
      <c r="K2620">
        <v>1343870462</v>
      </c>
      <c r="L2620" s="11">
        <f t="shared" si="129"/>
        <v>41122.722939814812</v>
      </c>
      <c r="M2620" t="b">
        <v>0</v>
      </c>
      <c r="N2620">
        <v>27</v>
      </c>
      <c r="O2620" t="b">
        <v>1</v>
      </c>
      <c r="P2620" t="s">
        <v>8276</v>
      </c>
      <c r="Q2620" s="6">
        <f>E2620/D2620</f>
        <v>1.05</v>
      </c>
      <c r="R2620" s="7">
        <f>IFERROR(E2620/N2620,"N/A")</f>
        <v>58.333333333333336</v>
      </c>
      <c r="S2620" t="str">
        <f t="shared" si="130"/>
        <v>music</v>
      </c>
      <c r="T2620" t="str">
        <f t="shared" si="131"/>
        <v>rock</v>
      </c>
      <c r="Y2620">
        <f t="shared" si="132"/>
        <v>6</v>
      </c>
      <c r="Z2620">
        <f t="shared" si="133"/>
        <v>10</v>
      </c>
    </row>
    <row r="2621" spans="1:26" ht="28.8" x14ac:dyDescent="0.3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 s="11">
        <f t="shared" si="128"/>
        <v>41333.559027777774</v>
      </c>
      <c r="K2621">
        <v>1358180968</v>
      </c>
      <c r="L2621" s="11">
        <f t="shared" si="129"/>
        <v>41288.353796296295</v>
      </c>
      <c r="M2621" t="b">
        <v>0</v>
      </c>
      <c r="N2621">
        <v>27</v>
      </c>
      <c r="O2621" t="b">
        <v>1</v>
      </c>
      <c r="P2621" t="s">
        <v>8276</v>
      </c>
      <c r="Q2621" s="6">
        <f>E2621/D2621</f>
        <v>1.05</v>
      </c>
      <c r="R2621" s="7">
        <f>IFERROR(E2621/N2621,"N/A")</f>
        <v>38.888888888888886</v>
      </c>
      <c r="S2621" t="str">
        <f t="shared" si="130"/>
        <v>music</v>
      </c>
      <c r="T2621" t="str">
        <f t="shared" si="131"/>
        <v>rock</v>
      </c>
      <c r="Y2621">
        <f t="shared" si="132"/>
        <v>6</v>
      </c>
      <c r="Z2621">
        <f t="shared" si="133"/>
        <v>10</v>
      </c>
    </row>
    <row r="2622" spans="1:26" ht="57.6" x14ac:dyDescent="0.3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 s="11">
        <f t="shared" si="128"/>
        <v>40178.916666666664</v>
      </c>
      <c r="K2622">
        <v>1257871712</v>
      </c>
      <c r="L2622" s="11">
        <f t="shared" si="129"/>
        <v>40127.367037037038</v>
      </c>
      <c r="M2622" t="b">
        <v>0</v>
      </c>
      <c r="N2622">
        <v>14</v>
      </c>
      <c r="O2622" t="b">
        <v>1</v>
      </c>
      <c r="P2622" t="s">
        <v>8300</v>
      </c>
      <c r="Q2622" s="6">
        <f>E2622/D2622</f>
        <v>1.05</v>
      </c>
      <c r="R2622" s="7">
        <f>IFERROR(E2622/N2622,"N/A")</f>
        <v>150</v>
      </c>
      <c r="S2622" t="str">
        <f t="shared" si="130"/>
        <v>music</v>
      </c>
      <c r="T2622" t="str">
        <f t="shared" si="131"/>
        <v>classical music</v>
      </c>
      <c r="Y2622">
        <f t="shared" si="132"/>
        <v>6</v>
      </c>
      <c r="Z2622">
        <f t="shared" si="133"/>
        <v>21</v>
      </c>
    </row>
    <row r="2623" spans="1:26" ht="43.2" x14ac:dyDescent="0.3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 s="11">
        <f t="shared" si="128"/>
        <v>41976.311412037037</v>
      </c>
      <c r="K2623">
        <v>1415028506</v>
      </c>
      <c r="L2623" s="11">
        <f t="shared" si="129"/>
        <v>41946.311412037037</v>
      </c>
      <c r="M2623" t="b">
        <v>0</v>
      </c>
      <c r="N2623">
        <v>41</v>
      </c>
      <c r="O2623" t="b">
        <v>1</v>
      </c>
      <c r="P2623" t="s">
        <v>8271</v>
      </c>
      <c r="Q2623" s="6">
        <f>E2623/D2623</f>
        <v>1.05</v>
      </c>
      <c r="R2623" s="7">
        <f>IFERROR(E2623/N2623,"N/A")</f>
        <v>51.219512195121951</v>
      </c>
      <c r="S2623" t="str">
        <f t="shared" si="130"/>
        <v>theater</v>
      </c>
      <c r="T2623" t="str">
        <f t="shared" si="131"/>
        <v>plays</v>
      </c>
      <c r="Y2623">
        <f t="shared" si="132"/>
        <v>8</v>
      </c>
      <c r="Z2623">
        <f t="shared" si="133"/>
        <v>13</v>
      </c>
    </row>
    <row r="2624" spans="1:26" ht="43.2" x14ac:dyDescent="0.3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 s="11">
        <f t="shared" si="128"/>
        <v>42247.396701388883</v>
      </c>
      <c r="K2624">
        <v>1438882275</v>
      </c>
      <c r="L2624" s="11">
        <f t="shared" si="129"/>
        <v>42222.396701388883</v>
      </c>
      <c r="M2624" t="b">
        <v>0</v>
      </c>
      <c r="N2624">
        <v>32</v>
      </c>
      <c r="O2624" t="b">
        <v>1</v>
      </c>
      <c r="P2624" t="s">
        <v>8271</v>
      </c>
      <c r="Q2624" s="6">
        <f>E2624/D2624</f>
        <v>1.05</v>
      </c>
      <c r="R2624" s="7">
        <f>IFERROR(E2624/N2624,"N/A")</f>
        <v>39.375</v>
      </c>
      <c r="S2624" t="str">
        <f t="shared" si="130"/>
        <v>theater</v>
      </c>
      <c r="T2624" t="str">
        <f t="shared" si="131"/>
        <v>plays</v>
      </c>
      <c r="Y2624">
        <f t="shared" si="132"/>
        <v>8</v>
      </c>
      <c r="Z2624">
        <f t="shared" si="133"/>
        <v>13</v>
      </c>
    </row>
    <row r="2625" spans="1:26" ht="43.2" x14ac:dyDescent="0.3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 s="11">
        <f t="shared" si="128"/>
        <v>42488.832638888889</v>
      </c>
      <c r="K2625">
        <v>1459220588</v>
      </c>
      <c r="L2625" s="11">
        <f t="shared" si="129"/>
        <v>42457.793842592589</v>
      </c>
      <c r="M2625" t="b">
        <v>0</v>
      </c>
      <c r="N2625">
        <v>7</v>
      </c>
      <c r="O2625" t="b">
        <v>1</v>
      </c>
      <c r="P2625" t="s">
        <v>8305</v>
      </c>
      <c r="Q2625" s="6">
        <f>E2625/D2625</f>
        <v>1.05</v>
      </c>
      <c r="R2625" s="7">
        <f>IFERROR(E2625/N2625,"N/A")</f>
        <v>75</v>
      </c>
      <c r="S2625" t="str">
        <f t="shared" si="130"/>
        <v>theater</v>
      </c>
      <c r="T2625" t="str">
        <f t="shared" si="131"/>
        <v>musical</v>
      </c>
      <c r="Y2625">
        <f t="shared" si="132"/>
        <v>8</v>
      </c>
      <c r="Z2625">
        <f t="shared" si="133"/>
        <v>15</v>
      </c>
    </row>
    <row r="2626" spans="1:26" ht="28.8" x14ac:dyDescent="0.3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 s="11">
        <f t="shared" si="128"/>
        <v>42734.618437499994</v>
      </c>
      <c r="K2626">
        <v>1480546233</v>
      </c>
      <c r="L2626" s="11">
        <f t="shared" si="129"/>
        <v>42704.618437499994</v>
      </c>
      <c r="M2626" t="b">
        <v>0</v>
      </c>
      <c r="N2626">
        <v>52</v>
      </c>
      <c r="O2626" t="b">
        <v>1</v>
      </c>
      <c r="P2626" t="s">
        <v>8276</v>
      </c>
      <c r="Q2626" s="6">
        <f>E2626/D2626</f>
        <v>1.0501</v>
      </c>
      <c r="R2626" s="7">
        <f>IFERROR(E2626/N2626,"N/A")</f>
        <v>201.94230769230768</v>
      </c>
      <c r="S2626" t="str">
        <f t="shared" si="130"/>
        <v>music</v>
      </c>
      <c r="T2626" t="str">
        <f t="shared" si="131"/>
        <v>rock</v>
      </c>
      <c r="Y2626">
        <f t="shared" si="132"/>
        <v>6</v>
      </c>
      <c r="Z2626">
        <f t="shared" si="133"/>
        <v>10</v>
      </c>
    </row>
    <row r="2627" spans="1:26" ht="43.2" x14ac:dyDescent="0.3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 s="11">
        <f t="shared" ref="J2627:J2690" si="134">(((I2627/60)/60)/24)+DATE(1970,1,1)+(-8/24)</f>
        <v>41946.036689814813</v>
      </c>
      <c r="K2627">
        <v>1412149970</v>
      </c>
      <c r="L2627" s="11">
        <f t="shared" ref="L2627:L2690" si="135">(((K2627/60)/60)/24)+DATE(1970,1,1)+(-8/24)</f>
        <v>41912.995023148142</v>
      </c>
      <c r="M2627" t="b">
        <v>0</v>
      </c>
      <c r="N2627">
        <v>55</v>
      </c>
      <c r="O2627" t="b">
        <v>1</v>
      </c>
      <c r="P2627" t="s">
        <v>8279</v>
      </c>
      <c r="Q2627" s="6">
        <f>E2627/D2627</f>
        <v>1.050225</v>
      </c>
      <c r="R2627" s="7">
        <f>IFERROR(E2627/N2627,"N/A")</f>
        <v>61.103999999999999</v>
      </c>
      <c r="S2627" t="str">
        <f t="shared" ref="S2627:S2690" si="136">LEFT(P2627,SEARCH("/",P2627,1)-1)</f>
        <v>music</v>
      </c>
      <c r="T2627" t="str">
        <f t="shared" ref="T2627:T2690" si="137">RIGHT(P2627,(LEN(P2627)-SEARCH("/",P2627)))</f>
        <v>indie rock</v>
      </c>
      <c r="Y2627">
        <f t="shared" ref="Y2627:Y2690" si="138">SEARCH("/",P2627)</f>
        <v>6</v>
      </c>
      <c r="Z2627">
        <f t="shared" ref="Z2627:Z2690" si="139">LEN(P2627)</f>
        <v>16</v>
      </c>
    </row>
    <row r="2628" spans="1:26" ht="28.8" x14ac:dyDescent="0.3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 s="11">
        <f t="shared" si="134"/>
        <v>42049.485879629625</v>
      </c>
      <c r="K2628">
        <v>1418758780</v>
      </c>
      <c r="L2628" s="11">
        <f t="shared" si="135"/>
        <v>41989.485879629625</v>
      </c>
      <c r="M2628" t="b">
        <v>0</v>
      </c>
      <c r="N2628">
        <v>36</v>
      </c>
      <c r="O2628" t="b">
        <v>1</v>
      </c>
      <c r="P2628" t="s">
        <v>8305</v>
      </c>
      <c r="Q2628" s="6">
        <f>E2628/D2628</f>
        <v>1.0504166666666668</v>
      </c>
      <c r="R2628" s="7">
        <f>IFERROR(E2628/N2628,"N/A")</f>
        <v>70.027777777777771</v>
      </c>
      <c r="S2628" t="str">
        <f t="shared" si="136"/>
        <v>theater</v>
      </c>
      <c r="T2628" t="str">
        <f t="shared" si="137"/>
        <v>musical</v>
      </c>
      <c r="Y2628">
        <f t="shared" si="138"/>
        <v>8</v>
      </c>
      <c r="Z2628">
        <f t="shared" si="139"/>
        <v>15</v>
      </c>
    </row>
    <row r="2629" spans="1:26" ht="43.2" x14ac:dyDescent="0.3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 s="11">
        <f t="shared" si="134"/>
        <v>41466.501192129625</v>
      </c>
      <c r="K2629">
        <v>1371585703</v>
      </c>
      <c r="L2629" s="11">
        <f t="shared" si="135"/>
        <v>41443.501192129625</v>
      </c>
      <c r="M2629" t="b">
        <v>0</v>
      </c>
      <c r="N2629">
        <v>50</v>
      </c>
      <c r="O2629" t="b">
        <v>1</v>
      </c>
      <c r="P2629" t="s">
        <v>8276</v>
      </c>
      <c r="Q2629" s="6">
        <f>E2629/D2629</f>
        <v>1.0505</v>
      </c>
      <c r="R2629" s="7">
        <f>IFERROR(E2629/N2629,"N/A")</f>
        <v>42.02</v>
      </c>
      <c r="S2629" t="str">
        <f t="shared" si="136"/>
        <v>music</v>
      </c>
      <c r="T2629" t="str">
        <f t="shared" si="137"/>
        <v>rock</v>
      </c>
      <c r="Y2629">
        <f t="shared" si="138"/>
        <v>6</v>
      </c>
      <c r="Z2629">
        <f t="shared" si="139"/>
        <v>10</v>
      </c>
    </row>
    <row r="2630" spans="1:26" ht="43.2" x14ac:dyDescent="0.3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 s="11">
        <f t="shared" si="134"/>
        <v>41341.321006944439</v>
      </c>
      <c r="K2630">
        <v>1359301335</v>
      </c>
      <c r="L2630" s="11">
        <f t="shared" si="135"/>
        <v>41301.321006944439</v>
      </c>
      <c r="M2630" t="b">
        <v>0</v>
      </c>
      <c r="N2630">
        <v>27</v>
      </c>
      <c r="O2630" t="b">
        <v>1</v>
      </c>
      <c r="P2630" t="s">
        <v>8276</v>
      </c>
      <c r="Q2630" s="6">
        <f>E2630/D2630</f>
        <v>1.0506666666666666</v>
      </c>
      <c r="R2630" s="7">
        <f>IFERROR(E2630/N2630,"N/A")</f>
        <v>58.370370370370374</v>
      </c>
      <c r="S2630" t="str">
        <f t="shared" si="136"/>
        <v>music</v>
      </c>
      <c r="T2630" t="str">
        <f t="shared" si="137"/>
        <v>rock</v>
      </c>
      <c r="Y2630">
        <f t="shared" si="138"/>
        <v>6</v>
      </c>
      <c r="Z2630">
        <f t="shared" si="139"/>
        <v>10</v>
      </c>
    </row>
    <row r="2631" spans="1:26" ht="43.2" x14ac:dyDescent="0.3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 s="11">
        <f t="shared" si="134"/>
        <v>41724.46565972222</v>
      </c>
      <c r="K2631">
        <v>1393272633</v>
      </c>
      <c r="L2631" s="11">
        <f t="shared" si="135"/>
        <v>41694.507326388884</v>
      </c>
      <c r="M2631" t="b">
        <v>0</v>
      </c>
      <c r="N2631">
        <v>288</v>
      </c>
      <c r="O2631" t="b">
        <v>1</v>
      </c>
      <c r="P2631" t="s">
        <v>8276</v>
      </c>
      <c r="Q2631" s="6">
        <f>E2631/D2631</f>
        <v>1.0507333333333333</v>
      </c>
      <c r="R2631" s="7">
        <f>IFERROR(E2631/N2631,"N/A")</f>
        <v>109.45138888888889</v>
      </c>
      <c r="S2631" t="str">
        <f t="shared" si="136"/>
        <v>music</v>
      </c>
      <c r="T2631" t="str">
        <f t="shared" si="137"/>
        <v>rock</v>
      </c>
      <c r="Y2631">
        <f t="shared" si="138"/>
        <v>6</v>
      </c>
      <c r="Z2631">
        <f t="shared" si="139"/>
        <v>10</v>
      </c>
    </row>
    <row r="2632" spans="1:26" ht="43.2" x14ac:dyDescent="0.3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 s="11">
        <f t="shared" si="134"/>
        <v>41109.54410879629</v>
      </c>
      <c r="K2632">
        <v>1340139811</v>
      </c>
      <c r="L2632" s="11">
        <f t="shared" si="135"/>
        <v>41079.54410879629</v>
      </c>
      <c r="M2632" t="b">
        <v>0</v>
      </c>
      <c r="N2632">
        <v>171</v>
      </c>
      <c r="O2632" t="b">
        <v>1</v>
      </c>
      <c r="P2632" t="s">
        <v>8269</v>
      </c>
      <c r="Q2632" s="6">
        <f>E2632/D2632</f>
        <v>1.0508593749999999</v>
      </c>
      <c r="R2632" s="7">
        <f>IFERROR(E2632/N2632,"N/A")</f>
        <v>78.660818713450297</v>
      </c>
      <c r="S2632" t="str">
        <f t="shared" si="136"/>
        <v>film &amp; video</v>
      </c>
      <c r="T2632" t="str">
        <f t="shared" si="137"/>
        <v>documentary</v>
      </c>
      <c r="Y2632">
        <f t="shared" si="138"/>
        <v>13</v>
      </c>
      <c r="Z2632">
        <f t="shared" si="139"/>
        <v>24</v>
      </c>
    </row>
    <row r="2633" spans="1:26" ht="43.2" x14ac:dyDescent="0.3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 s="11">
        <f t="shared" si="134"/>
        <v>42056.124999999993</v>
      </c>
      <c r="K2633">
        <v>1421812637</v>
      </c>
      <c r="L2633" s="11">
        <f t="shared" si="135"/>
        <v>42024.831446759257</v>
      </c>
      <c r="M2633" t="b">
        <v>0</v>
      </c>
      <c r="N2633">
        <v>38</v>
      </c>
      <c r="O2633" t="b">
        <v>1</v>
      </c>
      <c r="P2633" t="s">
        <v>8305</v>
      </c>
      <c r="Q2633" s="6">
        <f>E2633/D2633</f>
        <v>1.0509677419354839</v>
      </c>
      <c r="R2633" s="7">
        <f>IFERROR(E2633/N2633,"N/A")</f>
        <v>85.736842105263165</v>
      </c>
      <c r="S2633" t="str">
        <f t="shared" si="136"/>
        <v>theater</v>
      </c>
      <c r="T2633" t="str">
        <f t="shared" si="137"/>
        <v>musical</v>
      </c>
      <c r="Y2633">
        <f t="shared" si="138"/>
        <v>8</v>
      </c>
      <c r="Z2633">
        <f t="shared" si="139"/>
        <v>15</v>
      </c>
    </row>
    <row r="2634" spans="1:26" ht="57.6" x14ac:dyDescent="0.3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 s="11">
        <f t="shared" si="134"/>
        <v>41927.202800925923</v>
      </c>
      <c r="K2634">
        <v>1410785522</v>
      </c>
      <c r="L2634" s="11">
        <f t="shared" si="135"/>
        <v>41897.202800925923</v>
      </c>
      <c r="M2634" t="b">
        <v>1</v>
      </c>
      <c r="N2634">
        <v>74</v>
      </c>
      <c r="O2634" t="b">
        <v>1</v>
      </c>
      <c r="P2634" t="s">
        <v>8271</v>
      </c>
      <c r="Q2634" s="6">
        <f>E2634/D2634</f>
        <v>1.0509999999999999</v>
      </c>
      <c r="R2634" s="7">
        <f>IFERROR(E2634/N2634,"N/A")</f>
        <v>28.405405405405407</v>
      </c>
      <c r="S2634" t="str">
        <f t="shared" si="136"/>
        <v>theater</v>
      </c>
      <c r="T2634" t="str">
        <f t="shared" si="137"/>
        <v>plays</v>
      </c>
      <c r="Y2634">
        <f t="shared" si="138"/>
        <v>8</v>
      </c>
      <c r="Z2634">
        <f t="shared" si="139"/>
        <v>13</v>
      </c>
    </row>
    <row r="2635" spans="1:26" ht="28.8" x14ac:dyDescent="0.3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 s="11">
        <f t="shared" si="134"/>
        <v>42794.749999999993</v>
      </c>
      <c r="K2635">
        <v>1485270311</v>
      </c>
      <c r="L2635" s="11">
        <f t="shared" si="135"/>
        <v>42759.295266203706</v>
      </c>
      <c r="M2635" t="b">
        <v>0</v>
      </c>
      <c r="N2635">
        <v>57</v>
      </c>
      <c r="O2635" t="b">
        <v>1</v>
      </c>
      <c r="P2635" t="s">
        <v>8276</v>
      </c>
      <c r="Q2635" s="6">
        <f>E2635/D2635</f>
        <v>1.05125</v>
      </c>
      <c r="R2635" s="7">
        <f>IFERROR(E2635/N2635,"N/A")</f>
        <v>73.771929824561397</v>
      </c>
      <c r="S2635" t="str">
        <f t="shared" si="136"/>
        <v>music</v>
      </c>
      <c r="T2635" t="str">
        <f t="shared" si="137"/>
        <v>rock</v>
      </c>
      <c r="Y2635">
        <f t="shared" si="138"/>
        <v>6</v>
      </c>
      <c r="Z2635">
        <f t="shared" si="139"/>
        <v>10</v>
      </c>
    </row>
    <row r="2636" spans="1:26" ht="43.2" x14ac:dyDescent="0.3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 s="11">
        <f t="shared" si="134"/>
        <v>41705.472569444442</v>
      </c>
      <c r="K2636">
        <v>1392232830</v>
      </c>
      <c r="L2636" s="11">
        <f t="shared" si="135"/>
        <v>41682.472569444442</v>
      </c>
      <c r="M2636" t="b">
        <v>0</v>
      </c>
      <c r="N2636">
        <v>49</v>
      </c>
      <c r="O2636" t="b">
        <v>1</v>
      </c>
      <c r="P2636" t="s">
        <v>8266</v>
      </c>
      <c r="Q2636" s="6">
        <f>E2636/D2636</f>
        <v>1.0515384615384615</v>
      </c>
      <c r="R2636" s="7">
        <f>IFERROR(E2636/N2636,"N/A")</f>
        <v>27.897959183673468</v>
      </c>
      <c r="S2636" t="str">
        <f t="shared" si="136"/>
        <v>film &amp; video</v>
      </c>
      <c r="T2636" t="str">
        <f t="shared" si="137"/>
        <v>shorts</v>
      </c>
      <c r="Y2636">
        <f t="shared" si="138"/>
        <v>13</v>
      </c>
      <c r="Z2636">
        <f t="shared" si="139"/>
        <v>19</v>
      </c>
    </row>
    <row r="2637" spans="1:26" ht="43.2" x14ac:dyDescent="0.3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 s="11">
        <f t="shared" si="134"/>
        <v>42067.833333333336</v>
      </c>
      <c r="K2637">
        <v>1422916261</v>
      </c>
      <c r="L2637" s="11">
        <f t="shared" si="135"/>
        <v>42037.60487268518</v>
      </c>
      <c r="M2637" t="b">
        <v>0</v>
      </c>
      <c r="N2637">
        <v>197</v>
      </c>
      <c r="O2637" t="b">
        <v>1</v>
      </c>
      <c r="P2637" t="s">
        <v>8271</v>
      </c>
      <c r="Q2637" s="6">
        <f>E2637/D2637</f>
        <v>1.0519047619047619</v>
      </c>
      <c r="R2637" s="7">
        <f>IFERROR(E2637/N2637,"N/A")</f>
        <v>56.065989847715734</v>
      </c>
      <c r="S2637" t="str">
        <f t="shared" si="136"/>
        <v>theater</v>
      </c>
      <c r="T2637" t="str">
        <f t="shared" si="137"/>
        <v>plays</v>
      </c>
      <c r="Y2637">
        <f t="shared" si="138"/>
        <v>8</v>
      </c>
      <c r="Z2637">
        <f t="shared" si="139"/>
        <v>13</v>
      </c>
    </row>
    <row r="2638" spans="1:26" ht="43.2" x14ac:dyDescent="0.3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 s="11">
        <f t="shared" si="134"/>
        <v>42766.999999999993</v>
      </c>
      <c r="K2638">
        <v>1481949983</v>
      </c>
      <c r="L2638" s="11">
        <f t="shared" si="135"/>
        <v>42720.865543981483</v>
      </c>
      <c r="M2638" t="b">
        <v>0</v>
      </c>
      <c r="N2638">
        <v>43</v>
      </c>
      <c r="O2638" t="b">
        <v>1</v>
      </c>
      <c r="P2638" t="s">
        <v>8266</v>
      </c>
      <c r="Q2638" s="6">
        <f>E2638/D2638</f>
        <v>1.052</v>
      </c>
      <c r="R2638" s="7">
        <f>IFERROR(E2638/N2638,"N/A")</f>
        <v>122.32558139534883</v>
      </c>
      <c r="S2638" t="str">
        <f t="shared" si="136"/>
        <v>film &amp; video</v>
      </c>
      <c r="T2638" t="str">
        <f t="shared" si="137"/>
        <v>shorts</v>
      </c>
      <c r="Y2638">
        <f t="shared" si="138"/>
        <v>13</v>
      </c>
      <c r="Z2638">
        <f t="shared" si="139"/>
        <v>19</v>
      </c>
    </row>
    <row r="2639" spans="1:26" ht="43.2" x14ac:dyDescent="0.3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 s="11">
        <f t="shared" si="134"/>
        <v>42012.553946759253</v>
      </c>
      <c r="K2639">
        <v>1418159861</v>
      </c>
      <c r="L2639" s="11">
        <f t="shared" si="135"/>
        <v>41982.553946759253</v>
      </c>
      <c r="M2639" t="b">
        <v>1</v>
      </c>
      <c r="N2639">
        <v>75</v>
      </c>
      <c r="O2639" t="b">
        <v>1</v>
      </c>
      <c r="P2639" t="s">
        <v>8271</v>
      </c>
      <c r="Q2639" s="6">
        <f>E2639/D2639</f>
        <v>1.052142857142857</v>
      </c>
      <c r="R2639" s="7">
        <f>IFERROR(E2639/N2639,"N/A")</f>
        <v>98.2</v>
      </c>
      <c r="S2639" t="str">
        <f t="shared" si="136"/>
        <v>theater</v>
      </c>
      <c r="T2639" t="str">
        <f t="shared" si="137"/>
        <v>plays</v>
      </c>
      <c r="Y2639">
        <f t="shared" si="138"/>
        <v>8</v>
      </c>
      <c r="Z2639">
        <f t="shared" si="139"/>
        <v>13</v>
      </c>
    </row>
    <row r="2640" spans="1:26" ht="43.2" x14ac:dyDescent="0.3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 s="11">
        <f t="shared" si="134"/>
        <v>41831.34375</v>
      </c>
      <c r="K2640">
        <v>1403146628</v>
      </c>
      <c r="L2640" s="11">
        <f t="shared" si="135"/>
        <v>41808.789675925924</v>
      </c>
      <c r="M2640" t="b">
        <v>0</v>
      </c>
      <c r="N2640">
        <v>82</v>
      </c>
      <c r="O2640" t="b">
        <v>1</v>
      </c>
      <c r="P2640" t="s">
        <v>8271</v>
      </c>
      <c r="Q2640" s="6">
        <f>E2640/D2640</f>
        <v>1.052184</v>
      </c>
      <c r="R2640" s="7">
        <f>IFERROR(E2640/N2640,"N/A")</f>
        <v>64.157560975609755</v>
      </c>
      <c r="S2640" t="str">
        <f t="shared" si="136"/>
        <v>theater</v>
      </c>
      <c r="T2640" t="str">
        <f t="shared" si="137"/>
        <v>plays</v>
      </c>
      <c r="Y2640">
        <f t="shared" si="138"/>
        <v>8</v>
      </c>
      <c r="Z2640">
        <f t="shared" si="139"/>
        <v>13</v>
      </c>
    </row>
    <row r="2641" spans="1:26" ht="43.2" x14ac:dyDescent="0.3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 s="11">
        <f t="shared" si="134"/>
        <v>42663.508275462962</v>
      </c>
      <c r="K2641">
        <v>1474402315</v>
      </c>
      <c r="L2641" s="11">
        <f t="shared" si="135"/>
        <v>42633.508275462962</v>
      </c>
      <c r="M2641" t="b">
        <v>0</v>
      </c>
      <c r="N2641">
        <v>76</v>
      </c>
      <c r="O2641" t="b">
        <v>1</v>
      </c>
      <c r="P2641" t="s">
        <v>8295</v>
      </c>
      <c r="Q2641" s="6">
        <f>E2641/D2641</f>
        <v>1.0522388</v>
      </c>
      <c r="R2641" s="7">
        <f>IFERROR(E2641/N2641,"N/A")</f>
        <v>346.13118421052633</v>
      </c>
      <c r="S2641" t="str">
        <f t="shared" si="136"/>
        <v>technology</v>
      </c>
      <c r="T2641" t="str">
        <f t="shared" si="137"/>
        <v>hardware</v>
      </c>
      <c r="Y2641">
        <f t="shared" si="138"/>
        <v>11</v>
      </c>
      <c r="Z2641">
        <f t="shared" si="139"/>
        <v>19</v>
      </c>
    </row>
    <row r="2642" spans="1:26" ht="43.2" x14ac:dyDescent="0.3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 s="11">
        <f t="shared" si="134"/>
        <v>40764.963888888888</v>
      </c>
      <c r="K2642">
        <v>1308900441</v>
      </c>
      <c r="L2642" s="11">
        <f t="shared" si="135"/>
        <v>40717.977326388886</v>
      </c>
      <c r="M2642" t="b">
        <v>0</v>
      </c>
      <c r="N2642">
        <v>70</v>
      </c>
      <c r="O2642" t="b">
        <v>1</v>
      </c>
      <c r="P2642" t="s">
        <v>8269</v>
      </c>
      <c r="Q2642" s="6">
        <f>E2642/D2642</f>
        <v>1.0526</v>
      </c>
      <c r="R2642" s="7">
        <f>IFERROR(E2642/N2642,"N/A")</f>
        <v>75.185714285714283</v>
      </c>
      <c r="S2642" t="str">
        <f t="shared" si="136"/>
        <v>film &amp; video</v>
      </c>
      <c r="T2642" t="str">
        <f t="shared" si="137"/>
        <v>documentary</v>
      </c>
      <c r="Y2642">
        <f t="shared" si="138"/>
        <v>13</v>
      </c>
      <c r="Z2642">
        <f t="shared" si="139"/>
        <v>24</v>
      </c>
    </row>
    <row r="2643" spans="1:26" ht="43.2" x14ac:dyDescent="0.3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 s="11">
        <f t="shared" si="134"/>
        <v>42302.675891203697</v>
      </c>
      <c r="K2643">
        <v>1442794397</v>
      </c>
      <c r="L2643" s="11">
        <f t="shared" si="135"/>
        <v>42267.675891203697</v>
      </c>
      <c r="M2643" t="b">
        <v>0</v>
      </c>
      <c r="N2643">
        <v>35</v>
      </c>
      <c r="O2643" t="b">
        <v>1</v>
      </c>
      <c r="P2643" t="s">
        <v>8271</v>
      </c>
      <c r="Q2643" s="6">
        <f>E2643/D2643</f>
        <v>1.0526894736842105</v>
      </c>
      <c r="R2643" s="7">
        <f>IFERROR(E2643/N2643,"N/A")</f>
        <v>114.29199999999999</v>
      </c>
      <c r="S2643" t="str">
        <f t="shared" si="136"/>
        <v>theater</v>
      </c>
      <c r="T2643" t="str">
        <f t="shared" si="137"/>
        <v>plays</v>
      </c>
      <c r="Y2643">
        <f t="shared" si="138"/>
        <v>8</v>
      </c>
      <c r="Z2643">
        <f t="shared" si="139"/>
        <v>13</v>
      </c>
    </row>
    <row r="2644" spans="1:26" ht="43.2" x14ac:dyDescent="0.3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 s="11">
        <f t="shared" si="134"/>
        <v>42046.958333333336</v>
      </c>
      <c r="K2644">
        <v>1421274954</v>
      </c>
      <c r="L2644" s="11">
        <f t="shared" si="135"/>
        <v>42018.608263888884</v>
      </c>
      <c r="M2644" t="b">
        <v>0</v>
      </c>
      <c r="N2644">
        <v>28</v>
      </c>
      <c r="O2644" t="b">
        <v>1</v>
      </c>
      <c r="P2644" t="s">
        <v>8271</v>
      </c>
      <c r="Q2644" s="6">
        <f>E2644/D2644</f>
        <v>1.0528</v>
      </c>
      <c r="R2644" s="7">
        <f>IFERROR(E2644/N2644,"N/A")</f>
        <v>47</v>
      </c>
      <c r="S2644" t="str">
        <f t="shared" si="136"/>
        <v>theater</v>
      </c>
      <c r="T2644" t="str">
        <f t="shared" si="137"/>
        <v>plays</v>
      </c>
      <c r="Y2644">
        <f t="shared" si="138"/>
        <v>8</v>
      </c>
      <c r="Z2644">
        <f t="shared" si="139"/>
        <v>13</v>
      </c>
    </row>
    <row r="2645" spans="1:26" ht="43.2" x14ac:dyDescent="0.3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 s="11">
        <f t="shared" si="134"/>
        <v>40791.379166666666</v>
      </c>
      <c r="K2645">
        <v>1310438737</v>
      </c>
      <c r="L2645" s="11">
        <f t="shared" si="135"/>
        <v>40735.781678240739</v>
      </c>
      <c r="M2645" t="b">
        <v>0</v>
      </c>
      <c r="N2645">
        <v>53</v>
      </c>
      <c r="O2645" t="b">
        <v>1</v>
      </c>
      <c r="P2645" t="s">
        <v>8276</v>
      </c>
      <c r="Q2645" s="6">
        <f>E2645/D2645</f>
        <v>1.0531250000000001</v>
      </c>
      <c r="R2645" s="7">
        <f>IFERROR(E2645/N2645,"N/A")</f>
        <v>158.96226415094338</v>
      </c>
      <c r="S2645" t="str">
        <f t="shared" si="136"/>
        <v>music</v>
      </c>
      <c r="T2645" t="str">
        <f t="shared" si="137"/>
        <v>rock</v>
      </c>
      <c r="Y2645">
        <f t="shared" si="138"/>
        <v>6</v>
      </c>
      <c r="Z2645">
        <f t="shared" si="139"/>
        <v>10</v>
      </c>
    </row>
    <row r="2646" spans="1:26" ht="43.2" x14ac:dyDescent="0.3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 s="11">
        <f t="shared" si="134"/>
        <v>42046.605358796289</v>
      </c>
      <c r="K2646">
        <v>1421101903</v>
      </c>
      <c r="L2646" s="11">
        <f t="shared" si="135"/>
        <v>42016.605358796289</v>
      </c>
      <c r="M2646" t="b">
        <v>0</v>
      </c>
      <c r="N2646">
        <v>66</v>
      </c>
      <c r="O2646" t="b">
        <v>1</v>
      </c>
      <c r="P2646" t="s">
        <v>8271</v>
      </c>
      <c r="Q2646" s="6">
        <f>E2646/D2646</f>
        <v>1.0533333333333332</v>
      </c>
      <c r="R2646" s="7">
        <f>IFERROR(E2646/N2646,"N/A")</f>
        <v>47.878787878787875</v>
      </c>
      <c r="S2646" t="str">
        <f t="shared" si="136"/>
        <v>theater</v>
      </c>
      <c r="T2646" t="str">
        <f t="shared" si="137"/>
        <v>plays</v>
      </c>
      <c r="Y2646">
        <f t="shared" si="138"/>
        <v>8</v>
      </c>
      <c r="Z2646">
        <f t="shared" si="139"/>
        <v>13</v>
      </c>
    </row>
    <row r="2647" spans="1:26" ht="43.2" x14ac:dyDescent="0.3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 s="11">
        <f t="shared" si="134"/>
        <v>41740.260949074072</v>
      </c>
      <c r="K2647">
        <v>1394633746</v>
      </c>
      <c r="L2647" s="11">
        <f t="shared" si="135"/>
        <v>41710.260949074072</v>
      </c>
      <c r="M2647" t="b">
        <v>0</v>
      </c>
      <c r="N2647">
        <v>406</v>
      </c>
      <c r="O2647" t="b">
        <v>1</v>
      </c>
      <c r="P2647" t="s">
        <v>8276</v>
      </c>
      <c r="Q2647" s="6">
        <f>E2647/D2647</f>
        <v>1.0534805315203954</v>
      </c>
      <c r="R2647" s="7">
        <f>IFERROR(E2647/N2647,"N/A")</f>
        <v>83.967068965517228</v>
      </c>
      <c r="S2647" t="str">
        <f t="shared" si="136"/>
        <v>music</v>
      </c>
      <c r="T2647" t="str">
        <f t="shared" si="137"/>
        <v>rock</v>
      </c>
      <c r="Y2647">
        <f t="shared" si="138"/>
        <v>6</v>
      </c>
      <c r="Z2647">
        <f t="shared" si="139"/>
        <v>10</v>
      </c>
    </row>
    <row r="2648" spans="1:26" ht="28.8" x14ac:dyDescent="0.3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 s="11">
        <f t="shared" si="134"/>
        <v>42708.708333333336</v>
      </c>
      <c r="K2648">
        <v>1479609520</v>
      </c>
      <c r="L2648" s="11">
        <f t="shared" si="135"/>
        <v>42693.77685185185</v>
      </c>
      <c r="M2648" t="b">
        <v>0</v>
      </c>
      <c r="N2648">
        <v>17</v>
      </c>
      <c r="O2648" t="b">
        <v>1</v>
      </c>
      <c r="P2648" t="s">
        <v>8271</v>
      </c>
      <c r="Q2648" s="6">
        <f>E2648/D2648</f>
        <v>1.0535000000000001</v>
      </c>
      <c r="R2648" s="7">
        <f>IFERROR(E2648/N2648,"N/A")</f>
        <v>123.94117647058823</v>
      </c>
      <c r="S2648" t="str">
        <f t="shared" si="136"/>
        <v>theater</v>
      </c>
      <c r="T2648" t="str">
        <f t="shared" si="137"/>
        <v>plays</v>
      </c>
      <c r="Y2648">
        <f t="shared" si="138"/>
        <v>8</v>
      </c>
      <c r="Z2648">
        <f t="shared" si="139"/>
        <v>13</v>
      </c>
    </row>
    <row r="2649" spans="1:26" ht="28.8" x14ac:dyDescent="0.3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 s="11">
        <f t="shared" si="134"/>
        <v>42339.500706018516</v>
      </c>
      <c r="K2649">
        <v>1443812461</v>
      </c>
      <c r="L2649" s="11">
        <f t="shared" si="135"/>
        <v>42279.459039351852</v>
      </c>
      <c r="M2649" t="b">
        <v>1</v>
      </c>
      <c r="N2649">
        <v>77</v>
      </c>
      <c r="O2649" t="b">
        <v>1</v>
      </c>
      <c r="P2649" t="s">
        <v>8301</v>
      </c>
      <c r="Q2649" s="6">
        <f>E2649/D2649</f>
        <v>1.0538666666666667</v>
      </c>
      <c r="R2649" s="7">
        <f>IFERROR(E2649/N2649,"N/A")</f>
        <v>205.2987012987013</v>
      </c>
      <c r="S2649" t="str">
        <f t="shared" si="136"/>
        <v>technology</v>
      </c>
      <c r="T2649" t="str">
        <f t="shared" si="137"/>
        <v>space exploration</v>
      </c>
      <c r="Y2649">
        <f t="shared" si="138"/>
        <v>11</v>
      </c>
      <c r="Z2649">
        <f t="shared" si="139"/>
        <v>28</v>
      </c>
    </row>
    <row r="2650" spans="1:26" ht="43.2" x14ac:dyDescent="0.3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 s="11">
        <f t="shared" si="134"/>
        <v>42444.832638888889</v>
      </c>
      <c r="K2650">
        <v>1456862924</v>
      </c>
      <c r="L2650" s="11">
        <f t="shared" si="135"/>
        <v>42430.506064814814</v>
      </c>
      <c r="M2650" t="b">
        <v>0</v>
      </c>
      <c r="N2650">
        <v>31</v>
      </c>
      <c r="O2650" t="b">
        <v>1</v>
      </c>
      <c r="P2650" t="s">
        <v>8271</v>
      </c>
      <c r="Q2650" s="6">
        <f>E2650/D2650</f>
        <v>1.054</v>
      </c>
      <c r="R2650" s="7">
        <f>IFERROR(E2650/N2650,"N/A")</f>
        <v>136</v>
      </c>
      <c r="S2650" t="str">
        <f t="shared" si="136"/>
        <v>theater</v>
      </c>
      <c r="T2650" t="str">
        <f t="shared" si="137"/>
        <v>plays</v>
      </c>
      <c r="Y2650">
        <f t="shared" si="138"/>
        <v>8</v>
      </c>
      <c r="Z2650">
        <f t="shared" si="139"/>
        <v>13</v>
      </c>
    </row>
    <row r="2651" spans="1:26" ht="43.2" x14ac:dyDescent="0.3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 s="11">
        <f t="shared" si="134"/>
        <v>42171.736273148148</v>
      </c>
      <c r="K2651">
        <v>1432690814</v>
      </c>
      <c r="L2651" s="11">
        <f t="shared" si="135"/>
        <v>42150.736273148148</v>
      </c>
      <c r="M2651" t="b">
        <v>0</v>
      </c>
      <c r="N2651">
        <v>49</v>
      </c>
      <c r="O2651" t="b">
        <v>1</v>
      </c>
      <c r="P2651" t="s">
        <v>8271</v>
      </c>
      <c r="Q2651" s="6">
        <f>E2651/D2651</f>
        <v>1.0542</v>
      </c>
      <c r="R2651" s="7">
        <f>IFERROR(E2651/N2651,"N/A")</f>
        <v>107.57142857142857</v>
      </c>
      <c r="S2651" t="str">
        <f t="shared" si="136"/>
        <v>theater</v>
      </c>
      <c r="T2651" t="str">
        <f t="shared" si="137"/>
        <v>plays</v>
      </c>
      <c r="Y2651">
        <f t="shared" si="138"/>
        <v>8</v>
      </c>
      <c r="Z2651">
        <f t="shared" si="139"/>
        <v>13</v>
      </c>
    </row>
    <row r="2652" spans="1:26" ht="57.6" x14ac:dyDescent="0.3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 s="11">
        <f t="shared" si="134"/>
        <v>42162.833333333336</v>
      </c>
      <c r="K2652">
        <v>1430945149</v>
      </c>
      <c r="L2652" s="11">
        <f t="shared" si="135"/>
        <v>42130.531817129631</v>
      </c>
      <c r="M2652" t="b">
        <v>0</v>
      </c>
      <c r="N2652">
        <v>111</v>
      </c>
      <c r="O2652" t="b">
        <v>1</v>
      </c>
      <c r="P2652" t="s">
        <v>8285</v>
      </c>
      <c r="Q2652" s="6">
        <f>E2652/D2652</f>
        <v>1.0544</v>
      </c>
      <c r="R2652" s="7">
        <f>IFERROR(E2652/N2652,"N/A")</f>
        <v>118.73873873873873</v>
      </c>
      <c r="S2652" t="str">
        <f t="shared" si="136"/>
        <v>photography</v>
      </c>
      <c r="T2652" t="str">
        <f t="shared" si="137"/>
        <v>photobooks</v>
      </c>
      <c r="Y2652">
        <f t="shared" si="138"/>
        <v>12</v>
      </c>
      <c r="Z2652">
        <f t="shared" si="139"/>
        <v>22</v>
      </c>
    </row>
    <row r="2653" spans="1:26" ht="28.8" x14ac:dyDescent="0.3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 s="11">
        <f t="shared" si="134"/>
        <v>42352.666666666664</v>
      </c>
      <c r="K2653">
        <v>1448924882</v>
      </c>
      <c r="L2653" s="11">
        <f t="shared" si="135"/>
        <v>42338.630578703705</v>
      </c>
      <c r="M2653" t="b">
        <v>0</v>
      </c>
      <c r="N2653">
        <v>20</v>
      </c>
      <c r="O2653" t="b">
        <v>1</v>
      </c>
      <c r="P2653" t="s">
        <v>8271</v>
      </c>
      <c r="Q2653" s="6">
        <f>E2653/D2653</f>
        <v>1.0545454545454545</v>
      </c>
      <c r="R2653" s="7">
        <f>IFERROR(E2653/N2653,"N/A")</f>
        <v>29</v>
      </c>
      <c r="S2653" t="str">
        <f t="shared" si="136"/>
        <v>theater</v>
      </c>
      <c r="T2653" t="str">
        <f t="shared" si="137"/>
        <v>plays</v>
      </c>
      <c r="Y2653">
        <f t="shared" si="138"/>
        <v>8</v>
      </c>
      <c r="Z2653">
        <f t="shared" si="139"/>
        <v>13</v>
      </c>
    </row>
    <row r="2654" spans="1:26" ht="43.2" x14ac:dyDescent="0.3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 s="11">
        <f t="shared" si="134"/>
        <v>40724.305127314808</v>
      </c>
      <c r="K2654">
        <v>1306855163</v>
      </c>
      <c r="L2654" s="11">
        <f t="shared" si="135"/>
        <v>40694.305127314808</v>
      </c>
      <c r="M2654" t="b">
        <v>0</v>
      </c>
      <c r="N2654">
        <v>143</v>
      </c>
      <c r="O2654" t="b">
        <v>1</v>
      </c>
      <c r="P2654" t="s">
        <v>8274</v>
      </c>
      <c r="Q2654" s="6">
        <f>E2654/D2654</f>
        <v>1.0547157142857144</v>
      </c>
      <c r="R2654" s="7">
        <f>IFERROR(E2654/N2654,"N/A")</f>
        <v>51.62944055944056</v>
      </c>
      <c r="S2654" t="str">
        <f t="shared" si="136"/>
        <v>publishing</v>
      </c>
      <c r="T2654" t="str">
        <f t="shared" si="137"/>
        <v>nonfiction</v>
      </c>
      <c r="Y2654">
        <f t="shared" si="138"/>
        <v>11</v>
      </c>
      <c r="Z2654">
        <f t="shared" si="139"/>
        <v>21</v>
      </c>
    </row>
    <row r="2655" spans="1:26" ht="43.2" x14ac:dyDescent="0.3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 s="11">
        <f t="shared" si="134"/>
        <v>42583.458333333336</v>
      </c>
      <c r="K2655">
        <v>1467648456</v>
      </c>
      <c r="L2655" s="11">
        <f t="shared" si="135"/>
        <v>42555.33861111111</v>
      </c>
      <c r="M2655" t="b">
        <v>0</v>
      </c>
      <c r="N2655">
        <v>25</v>
      </c>
      <c r="O2655" t="b">
        <v>1</v>
      </c>
      <c r="P2655" t="s">
        <v>8271</v>
      </c>
      <c r="Q2655" s="6">
        <f>E2655/D2655</f>
        <v>1.0549000000000002</v>
      </c>
      <c r="R2655" s="7">
        <f>IFERROR(E2655/N2655,"N/A")</f>
        <v>21.098000000000003</v>
      </c>
      <c r="S2655" t="str">
        <f t="shared" si="136"/>
        <v>theater</v>
      </c>
      <c r="T2655" t="str">
        <f t="shared" si="137"/>
        <v>plays</v>
      </c>
      <c r="Y2655">
        <f t="shared" si="138"/>
        <v>8</v>
      </c>
      <c r="Z2655">
        <f t="shared" si="139"/>
        <v>13</v>
      </c>
    </row>
    <row r="2656" spans="1:26" ht="43.2" x14ac:dyDescent="0.3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 s="11">
        <f t="shared" si="134"/>
        <v>42314.833333333336</v>
      </c>
      <c r="K2656">
        <v>1444821127</v>
      </c>
      <c r="L2656" s="11">
        <f t="shared" si="135"/>
        <v>42291.133414351854</v>
      </c>
      <c r="M2656" t="b">
        <v>1</v>
      </c>
      <c r="N2656">
        <v>167</v>
      </c>
      <c r="O2656" t="b">
        <v>1</v>
      </c>
      <c r="P2656" t="s">
        <v>8269</v>
      </c>
      <c r="Q2656" s="6">
        <f>E2656/D2656</f>
        <v>1.0549999999999999</v>
      </c>
      <c r="R2656" s="7">
        <f>IFERROR(E2656/N2656,"N/A")</f>
        <v>63.17365269461078</v>
      </c>
      <c r="S2656" t="str">
        <f t="shared" si="136"/>
        <v>film &amp; video</v>
      </c>
      <c r="T2656" t="str">
        <f t="shared" si="137"/>
        <v>documentary</v>
      </c>
      <c r="Y2656">
        <f t="shared" si="138"/>
        <v>13</v>
      </c>
      <c r="Z2656">
        <f t="shared" si="139"/>
        <v>24</v>
      </c>
    </row>
    <row r="2657" spans="1:26" ht="43.2" x14ac:dyDescent="0.3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 s="11">
        <f t="shared" si="134"/>
        <v>42491.125069444439</v>
      </c>
      <c r="K2657">
        <v>1456920006</v>
      </c>
      <c r="L2657" s="11">
        <f t="shared" si="135"/>
        <v>42431.16673611111</v>
      </c>
      <c r="M2657" t="b">
        <v>0</v>
      </c>
      <c r="N2657">
        <v>56</v>
      </c>
      <c r="O2657" t="b">
        <v>1</v>
      </c>
      <c r="P2657" t="s">
        <v>8303</v>
      </c>
      <c r="Q2657" s="6">
        <f>E2657/D2657</f>
        <v>1.0549999999999999</v>
      </c>
      <c r="R2657" s="7">
        <f>IFERROR(E2657/N2657,"N/A")</f>
        <v>45.214285714285715</v>
      </c>
      <c r="S2657" t="str">
        <f t="shared" si="136"/>
        <v>theater</v>
      </c>
      <c r="T2657" t="str">
        <f t="shared" si="137"/>
        <v>spaces</v>
      </c>
      <c r="Y2657">
        <f t="shared" si="138"/>
        <v>8</v>
      </c>
      <c r="Z2657">
        <f t="shared" si="139"/>
        <v>14</v>
      </c>
    </row>
    <row r="2658" spans="1:26" ht="43.2" x14ac:dyDescent="0.3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 s="11">
        <f t="shared" si="134"/>
        <v>42185.957638888889</v>
      </c>
      <c r="K2658">
        <v>1431046325</v>
      </c>
      <c r="L2658" s="11">
        <f t="shared" si="135"/>
        <v>42131.702835648146</v>
      </c>
      <c r="M2658" t="b">
        <v>0</v>
      </c>
      <c r="N2658">
        <v>35</v>
      </c>
      <c r="O2658" t="b">
        <v>1</v>
      </c>
      <c r="P2658" t="s">
        <v>8271</v>
      </c>
      <c r="Q2658" s="6">
        <f>E2658/D2658</f>
        <v>1.0549999999999999</v>
      </c>
      <c r="R2658" s="7">
        <f>IFERROR(E2658/N2658,"N/A")</f>
        <v>60.285714285714285</v>
      </c>
      <c r="S2658" t="str">
        <f t="shared" si="136"/>
        <v>theater</v>
      </c>
      <c r="T2658" t="str">
        <f t="shared" si="137"/>
        <v>plays</v>
      </c>
      <c r="Y2658">
        <f t="shared" si="138"/>
        <v>8</v>
      </c>
      <c r="Z2658">
        <f t="shared" si="139"/>
        <v>13</v>
      </c>
    </row>
    <row r="2659" spans="1:26" ht="43.2" x14ac:dyDescent="0.3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 s="11">
        <f t="shared" si="134"/>
        <v>41267.658067129625</v>
      </c>
      <c r="K2659">
        <v>1352504857</v>
      </c>
      <c r="L2659" s="11">
        <f t="shared" si="135"/>
        <v>41222.658067129625</v>
      </c>
      <c r="M2659" t="b">
        <v>0</v>
      </c>
      <c r="N2659">
        <v>34</v>
      </c>
      <c r="O2659" t="b">
        <v>1</v>
      </c>
      <c r="P2659" t="s">
        <v>8300</v>
      </c>
      <c r="Q2659" s="6">
        <f>E2659/D2659</f>
        <v>1.0550335570469798</v>
      </c>
      <c r="R2659" s="7">
        <f>IFERROR(E2659/N2659,"N/A")</f>
        <v>23.117647058823529</v>
      </c>
      <c r="S2659" t="str">
        <f t="shared" si="136"/>
        <v>music</v>
      </c>
      <c r="T2659" t="str">
        <f t="shared" si="137"/>
        <v>classical music</v>
      </c>
      <c r="Y2659">
        <f t="shared" si="138"/>
        <v>6</v>
      </c>
      <c r="Z2659">
        <f t="shared" si="139"/>
        <v>21</v>
      </c>
    </row>
    <row r="2660" spans="1:26" ht="57.6" x14ac:dyDescent="0.3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 s="11">
        <f t="shared" si="134"/>
        <v>40380.916666666664</v>
      </c>
      <c r="K2660">
        <v>1275851354</v>
      </c>
      <c r="L2660" s="11">
        <f t="shared" si="135"/>
        <v>40335.464745370366</v>
      </c>
      <c r="M2660" t="b">
        <v>0</v>
      </c>
      <c r="N2660">
        <v>120</v>
      </c>
      <c r="O2660" t="b">
        <v>1</v>
      </c>
      <c r="P2660" t="s">
        <v>8279</v>
      </c>
      <c r="Q2660" s="6">
        <f>E2660/D2660</f>
        <v>1.0555000000000001</v>
      </c>
      <c r="R2660" s="7">
        <f>IFERROR(E2660/N2660,"N/A")</f>
        <v>87.958333333333329</v>
      </c>
      <c r="S2660" t="str">
        <f t="shared" si="136"/>
        <v>music</v>
      </c>
      <c r="T2660" t="str">
        <f t="shared" si="137"/>
        <v>indie rock</v>
      </c>
      <c r="Y2660">
        <f t="shared" si="138"/>
        <v>6</v>
      </c>
      <c r="Z2660">
        <f t="shared" si="139"/>
        <v>16</v>
      </c>
    </row>
    <row r="2661" spans="1:26" ht="43.2" x14ac:dyDescent="0.3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 s="11">
        <f t="shared" si="134"/>
        <v>41830.047094907408</v>
      </c>
      <c r="K2661">
        <v>1402391269</v>
      </c>
      <c r="L2661" s="11">
        <f t="shared" si="135"/>
        <v>41800.047094907408</v>
      </c>
      <c r="M2661" t="b">
        <v>0</v>
      </c>
      <c r="N2661">
        <v>168</v>
      </c>
      <c r="O2661" t="b">
        <v>1</v>
      </c>
      <c r="P2661" t="s">
        <v>8271</v>
      </c>
      <c r="Q2661" s="6">
        <f>E2661/D2661</f>
        <v>1.0555000000000001</v>
      </c>
      <c r="R2661" s="7">
        <f>IFERROR(E2661/N2661,"N/A")</f>
        <v>62.827380952380949</v>
      </c>
      <c r="S2661" t="str">
        <f t="shared" si="136"/>
        <v>theater</v>
      </c>
      <c r="T2661" t="str">
        <f t="shared" si="137"/>
        <v>plays</v>
      </c>
      <c r="Y2661">
        <f t="shared" si="138"/>
        <v>8</v>
      </c>
      <c r="Z2661">
        <f t="shared" si="139"/>
        <v>13</v>
      </c>
    </row>
    <row r="2662" spans="1:26" ht="43.2" x14ac:dyDescent="0.3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 s="11">
        <f t="shared" si="134"/>
        <v>42763.607986111114</v>
      </c>
      <c r="K2662">
        <v>1483050930</v>
      </c>
      <c r="L2662" s="11">
        <f t="shared" si="135"/>
        <v>42733.607986111114</v>
      </c>
      <c r="M2662" t="b">
        <v>0</v>
      </c>
      <c r="N2662">
        <v>110</v>
      </c>
      <c r="O2662" t="b">
        <v>1</v>
      </c>
      <c r="P2662" t="s">
        <v>8274</v>
      </c>
      <c r="Q2662" s="6">
        <f>E2662/D2662</f>
        <v>1.0556000000000001</v>
      </c>
      <c r="R2662" s="7">
        <f>IFERROR(E2662/N2662,"N/A")</f>
        <v>95.963636363636368</v>
      </c>
      <c r="S2662" t="str">
        <f t="shared" si="136"/>
        <v>publishing</v>
      </c>
      <c r="T2662" t="str">
        <f t="shared" si="137"/>
        <v>nonfiction</v>
      </c>
      <c r="Y2662">
        <f t="shared" si="138"/>
        <v>11</v>
      </c>
      <c r="Z2662">
        <f t="shared" si="139"/>
        <v>21</v>
      </c>
    </row>
    <row r="2663" spans="1:26" ht="43.2" x14ac:dyDescent="0.3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 s="11">
        <f t="shared" si="134"/>
        <v>40776.504131944443</v>
      </c>
      <c r="K2663">
        <v>1310069157</v>
      </c>
      <c r="L2663" s="11">
        <f t="shared" si="135"/>
        <v>40731.504131944443</v>
      </c>
      <c r="M2663" t="b">
        <v>0</v>
      </c>
      <c r="N2663">
        <v>130</v>
      </c>
      <c r="O2663" t="b">
        <v>1</v>
      </c>
      <c r="P2663" t="s">
        <v>8274</v>
      </c>
      <c r="Q2663" s="6">
        <f>E2663/D2663</f>
        <v>1.05566</v>
      </c>
      <c r="R2663" s="7">
        <f>IFERROR(E2663/N2663,"N/A")</f>
        <v>60.903461538461535</v>
      </c>
      <c r="S2663" t="str">
        <f t="shared" si="136"/>
        <v>publishing</v>
      </c>
      <c r="T2663" t="str">
        <f t="shared" si="137"/>
        <v>nonfiction</v>
      </c>
      <c r="Y2663">
        <f t="shared" si="138"/>
        <v>11</v>
      </c>
      <c r="Z2663">
        <f t="shared" si="139"/>
        <v>21</v>
      </c>
    </row>
    <row r="2664" spans="1:26" ht="43.2" x14ac:dyDescent="0.3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 s="11">
        <f t="shared" si="134"/>
        <v>40612.361226851848</v>
      </c>
      <c r="K2664">
        <v>1295887210</v>
      </c>
      <c r="L2664" s="11">
        <f t="shared" si="135"/>
        <v>40567.361226851848</v>
      </c>
      <c r="M2664" t="b">
        <v>1</v>
      </c>
      <c r="N2664">
        <v>202</v>
      </c>
      <c r="O2664" t="b">
        <v>1</v>
      </c>
      <c r="P2664" t="s">
        <v>8269</v>
      </c>
      <c r="Q2664" s="6">
        <f>E2664/D2664</f>
        <v>1.0556666666666668</v>
      </c>
      <c r="R2664" s="7">
        <f>IFERROR(E2664/N2664,"N/A")</f>
        <v>62.712871287128714</v>
      </c>
      <c r="S2664" t="str">
        <f t="shared" si="136"/>
        <v>film &amp; video</v>
      </c>
      <c r="T2664" t="str">
        <f t="shared" si="137"/>
        <v>documentary</v>
      </c>
      <c r="Y2664">
        <f t="shared" si="138"/>
        <v>13</v>
      </c>
      <c r="Z2664">
        <f t="shared" si="139"/>
        <v>24</v>
      </c>
    </row>
    <row r="2665" spans="1:26" ht="43.2" x14ac:dyDescent="0.3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 s="11">
        <f t="shared" si="134"/>
        <v>41431.232534722221</v>
      </c>
      <c r="K2665">
        <v>1367933691</v>
      </c>
      <c r="L2665" s="11">
        <f t="shared" si="135"/>
        <v>41401.232534722221</v>
      </c>
      <c r="M2665" t="b">
        <v>1</v>
      </c>
      <c r="N2665">
        <v>437</v>
      </c>
      <c r="O2665" t="b">
        <v>1</v>
      </c>
      <c r="P2665" t="s">
        <v>8269</v>
      </c>
      <c r="Q2665" s="6">
        <f>E2665/D2665</f>
        <v>1.0558333333333334</v>
      </c>
      <c r="R2665" s="7">
        <f>IFERROR(E2665/N2665,"N/A")</f>
        <v>72.482837528604122</v>
      </c>
      <c r="S2665" t="str">
        <f t="shared" si="136"/>
        <v>film &amp; video</v>
      </c>
      <c r="T2665" t="str">
        <f t="shared" si="137"/>
        <v>documentary</v>
      </c>
      <c r="Y2665">
        <f t="shared" si="138"/>
        <v>13</v>
      </c>
      <c r="Z2665">
        <f t="shared" si="139"/>
        <v>24</v>
      </c>
    </row>
    <row r="2666" spans="1:26" ht="43.2" x14ac:dyDescent="0.3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 s="11">
        <f t="shared" si="134"/>
        <v>42031.634108796294</v>
      </c>
      <c r="K2666">
        <v>1421190787</v>
      </c>
      <c r="L2666" s="11">
        <f t="shared" si="135"/>
        <v>42017.634108796294</v>
      </c>
      <c r="M2666" t="b">
        <v>0</v>
      </c>
      <c r="N2666">
        <v>20</v>
      </c>
      <c r="O2666" t="b">
        <v>1</v>
      </c>
      <c r="P2666" t="s">
        <v>8279</v>
      </c>
      <c r="Q2666" s="6">
        <f>E2666/D2666</f>
        <v>1.056</v>
      </c>
      <c r="R2666" s="7">
        <f>IFERROR(E2666/N2666,"N/A")</f>
        <v>52.8</v>
      </c>
      <c r="S2666" t="str">
        <f t="shared" si="136"/>
        <v>music</v>
      </c>
      <c r="T2666" t="str">
        <f t="shared" si="137"/>
        <v>indie rock</v>
      </c>
      <c r="Y2666">
        <f t="shared" si="138"/>
        <v>6</v>
      </c>
      <c r="Z2666">
        <f t="shared" si="139"/>
        <v>16</v>
      </c>
    </row>
    <row r="2667" spans="1:26" ht="43.2" x14ac:dyDescent="0.3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 s="11">
        <f t="shared" si="134"/>
        <v>42208.418344907412</v>
      </c>
      <c r="K2667">
        <v>1436464945</v>
      </c>
      <c r="L2667" s="11">
        <f t="shared" si="135"/>
        <v>42194.418344907412</v>
      </c>
      <c r="M2667" t="b">
        <v>0</v>
      </c>
      <c r="N2667">
        <v>14</v>
      </c>
      <c r="O2667" t="b">
        <v>1</v>
      </c>
      <c r="P2667" t="s">
        <v>8280</v>
      </c>
      <c r="Q2667" s="6">
        <f>E2667/D2667</f>
        <v>1.0566666666666666</v>
      </c>
      <c r="R2667" s="7">
        <f>IFERROR(E2667/N2667,"N/A")</f>
        <v>22.642857142857142</v>
      </c>
      <c r="S2667" t="str">
        <f t="shared" si="136"/>
        <v>music</v>
      </c>
      <c r="T2667" t="str">
        <f t="shared" si="137"/>
        <v>electronic music</v>
      </c>
      <c r="Y2667">
        <f t="shared" si="138"/>
        <v>6</v>
      </c>
      <c r="Z2667">
        <f t="shared" si="139"/>
        <v>22</v>
      </c>
    </row>
    <row r="2668" spans="1:26" ht="57.6" x14ac:dyDescent="0.3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 s="11">
        <f t="shared" si="134"/>
        <v>42162.827245370368</v>
      </c>
      <c r="K2668">
        <v>1428551474</v>
      </c>
      <c r="L2668" s="11">
        <f t="shared" si="135"/>
        <v>42102.827245370368</v>
      </c>
      <c r="M2668" t="b">
        <v>0</v>
      </c>
      <c r="N2668">
        <v>69</v>
      </c>
      <c r="O2668" t="b">
        <v>1</v>
      </c>
      <c r="P2668" t="s">
        <v>8301</v>
      </c>
      <c r="Q2668" s="6">
        <f>E2668/D2668</f>
        <v>1.0566666666666666</v>
      </c>
      <c r="R2668" s="7">
        <f>IFERROR(E2668/N2668,"N/A")</f>
        <v>45.94202898550725</v>
      </c>
      <c r="S2668" t="str">
        <f t="shared" si="136"/>
        <v>technology</v>
      </c>
      <c r="T2668" t="str">
        <f t="shared" si="137"/>
        <v>space exploration</v>
      </c>
      <c r="Y2668">
        <f t="shared" si="138"/>
        <v>11</v>
      </c>
      <c r="Z2668">
        <f t="shared" si="139"/>
        <v>28</v>
      </c>
    </row>
    <row r="2669" spans="1:26" ht="43.2" x14ac:dyDescent="0.3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 s="11">
        <f t="shared" si="134"/>
        <v>41778.541666666664</v>
      </c>
      <c r="K2669">
        <v>1398348859</v>
      </c>
      <c r="L2669" s="11">
        <f t="shared" si="135"/>
        <v>41753.259942129625</v>
      </c>
      <c r="M2669" t="b">
        <v>0</v>
      </c>
      <c r="N2669">
        <v>126</v>
      </c>
      <c r="O2669" t="b">
        <v>1</v>
      </c>
      <c r="P2669" t="s">
        <v>8271</v>
      </c>
      <c r="Q2669" s="6">
        <f>E2669/D2669</f>
        <v>1.0569999999999999</v>
      </c>
      <c r="R2669" s="7">
        <f>IFERROR(E2669/N2669,"N/A")</f>
        <v>41.944444444444443</v>
      </c>
      <c r="S2669" t="str">
        <f t="shared" si="136"/>
        <v>theater</v>
      </c>
      <c r="T2669" t="str">
        <f t="shared" si="137"/>
        <v>plays</v>
      </c>
      <c r="Y2669">
        <f t="shared" si="138"/>
        <v>8</v>
      </c>
      <c r="Z2669">
        <f t="shared" si="139"/>
        <v>13</v>
      </c>
    </row>
    <row r="2670" spans="1:26" x14ac:dyDescent="0.3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 s="11">
        <f t="shared" si="134"/>
        <v>42482.246655092589</v>
      </c>
      <c r="K2670">
        <v>1458741311</v>
      </c>
      <c r="L2670" s="11">
        <f t="shared" si="135"/>
        <v>42452.246655092589</v>
      </c>
      <c r="M2670" t="b">
        <v>0</v>
      </c>
      <c r="N2670">
        <v>404</v>
      </c>
      <c r="O2670" t="b">
        <v>1</v>
      </c>
      <c r="P2670" t="s">
        <v>8295</v>
      </c>
      <c r="Q2670" s="6">
        <f>E2670/D2670</f>
        <v>1.05745</v>
      </c>
      <c r="R2670" s="7">
        <f>IFERROR(E2670/N2670,"N/A")</f>
        <v>261.74504950495049</v>
      </c>
      <c r="S2670" t="str">
        <f t="shared" si="136"/>
        <v>technology</v>
      </c>
      <c r="T2670" t="str">
        <f t="shared" si="137"/>
        <v>hardware</v>
      </c>
      <c r="Y2670">
        <f t="shared" si="138"/>
        <v>11</v>
      </c>
      <c r="Z2670">
        <f t="shared" si="139"/>
        <v>19</v>
      </c>
    </row>
    <row r="2671" spans="1:26" ht="43.2" x14ac:dyDescent="0.3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 s="11">
        <f t="shared" si="134"/>
        <v>42673.309467592589</v>
      </c>
      <c r="K2671">
        <v>1475249138</v>
      </c>
      <c r="L2671" s="11">
        <f t="shared" si="135"/>
        <v>42643.309467592589</v>
      </c>
      <c r="M2671" t="b">
        <v>1</v>
      </c>
      <c r="N2671">
        <v>403</v>
      </c>
      <c r="O2671" t="b">
        <v>1</v>
      </c>
      <c r="P2671" t="s">
        <v>8298</v>
      </c>
      <c r="Q2671" s="6">
        <f>E2671/D2671</f>
        <v>1.0577749999999999</v>
      </c>
      <c r="R2671" s="7">
        <f>IFERROR(E2671/N2671,"N/A")</f>
        <v>104.99007444168734</v>
      </c>
      <c r="S2671" t="str">
        <f t="shared" si="136"/>
        <v>food</v>
      </c>
      <c r="T2671" t="str">
        <f t="shared" si="137"/>
        <v>small batch</v>
      </c>
      <c r="Y2671">
        <f t="shared" si="138"/>
        <v>5</v>
      </c>
      <c r="Z2671">
        <f t="shared" si="139"/>
        <v>16</v>
      </c>
    </row>
    <row r="2672" spans="1:26" ht="57.6" x14ac:dyDescent="0.3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 s="11">
        <f t="shared" si="134"/>
        <v>42182.307500000003</v>
      </c>
      <c r="K2672">
        <v>1432826568</v>
      </c>
      <c r="L2672" s="11">
        <f t="shared" si="135"/>
        <v>42152.307500000003</v>
      </c>
      <c r="M2672" t="b">
        <v>0</v>
      </c>
      <c r="N2672">
        <v>100</v>
      </c>
      <c r="O2672" t="b">
        <v>1</v>
      </c>
      <c r="P2672" t="s">
        <v>8297</v>
      </c>
      <c r="Q2672" s="6">
        <f>E2672/D2672</f>
        <v>1.0580000000000001</v>
      </c>
      <c r="R2672" s="7">
        <f>IFERROR(E2672/N2672,"N/A")</f>
        <v>206.31</v>
      </c>
      <c r="S2672" t="str">
        <f t="shared" si="136"/>
        <v>games</v>
      </c>
      <c r="T2672" t="str">
        <f t="shared" si="137"/>
        <v>tabletop games</v>
      </c>
      <c r="Y2672">
        <f t="shared" si="138"/>
        <v>6</v>
      </c>
      <c r="Z2672">
        <f t="shared" si="139"/>
        <v>20</v>
      </c>
    </row>
    <row r="2673" spans="1:26" ht="43.2" x14ac:dyDescent="0.3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 s="11">
        <f t="shared" si="134"/>
        <v>41948.698611111111</v>
      </c>
      <c r="K2673">
        <v>1413065230</v>
      </c>
      <c r="L2673" s="11">
        <f t="shared" si="135"/>
        <v>41923.588310185187</v>
      </c>
      <c r="M2673" t="b">
        <v>0</v>
      </c>
      <c r="N2673">
        <v>44</v>
      </c>
      <c r="O2673" t="b">
        <v>1</v>
      </c>
      <c r="P2673" t="s">
        <v>8271</v>
      </c>
      <c r="Q2673" s="6">
        <f>E2673/D2673</f>
        <v>1.0580000000000001</v>
      </c>
      <c r="R2673" s="7">
        <f>IFERROR(E2673/N2673,"N/A")</f>
        <v>36.06818181818182</v>
      </c>
      <c r="S2673" t="str">
        <f t="shared" si="136"/>
        <v>theater</v>
      </c>
      <c r="T2673" t="str">
        <f t="shared" si="137"/>
        <v>plays</v>
      </c>
      <c r="Y2673">
        <f t="shared" si="138"/>
        <v>8</v>
      </c>
      <c r="Z2673">
        <f t="shared" si="139"/>
        <v>13</v>
      </c>
    </row>
    <row r="2674" spans="1:26" ht="43.2" x14ac:dyDescent="0.3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 s="11">
        <f t="shared" si="134"/>
        <v>42155.30873842592</v>
      </c>
      <c r="K2674">
        <v>1428333875</v>
      </c>
      <c r="L2674" s="11">
        <f t="shared" si="135"/>
        <v>42100.30873842592</v>
      </c>
      <c r="M2674" t="b">
        <v>0</v>
      </c>
      <c r="N2674">
        <v>152</v>
      </c>
      <c r="O2674" t="b">
        <v>1</v>
      </c>
      <c r="P2674" t="s">
        <v>8273</v>
      </c>
      <c r="Q2674" s="6">
        <f>E2674/D2674</f>
        <v>1.0580799999999999</v>
      </c>
      <c r="R2674" s="7">
        <f>IFERROR(E2674/N2674,"N/A")</f>
        <v>174.02631578947367</v>
      </c>
      <c r="S2674" t="str">
        <f t="shared" si="136"/>
        <v>technology</v>
      </c>
      <c r="T2674" t="str">
        <f t="shared" si="137"/>
        <v>wearables</v>
      </c>
      <c r="Y2674">
        <f t="shared" si="138"/>
        <v>11</v>
      </c>
      <c r="Z2674">
        <f t="shared" si="139"/>
        <v>20</v>
      </c>
    </row>
    <row r="2675" spans="1:26" ht="57.6" x14ac:dyDescent="0.3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 s="11">
        <f t="shared" si="134"/>
        <v>41644.318159722221</v>
      </c>
      <c r="K2675">
        <v>1386344289</v>
      </c>
      <c r="L2675" s="11">
        <f t="shared" si="135"/>
        <v>41614.318159722221</v>
      </c>
      <c r="M2675" t="b">
        <v>0</v>
      </c>
      <c r="N2675">
        <v>75</v>
      </c>
      <c r="O2675" t="b">
        <v>1</v>
      </c>
      <c r="P2675" t="s">
        <v>8297</v>
      </c>
      <c r="Q2675" s="6">
        <f>E2675/D2675</f>
        <v>1.0581826105905425</v>
      </c>
      <c r="R2675" s="7">
        <f>IFERROR(E2675/N2675,"N/A")</f>
        <v>64.74666666666667</v>
      </c>
      <c r="S2675" t="str">
        <f t="shared" si="136"/>
        <v>games</v>
      </c>
      <c r="T2675" t="str">
        <f t="shared" si="137"/>
        <v>tabletop games</v>
      </c>
      <c r="Y2675">
        <f t="shared" si="138"/>
        <v>6</v>
      </c>
      <c r="Z2675">
        <f t="shared" si="139"/>
        <v>20</v>
      </c>
    </row>
    <row r="2676" spans="1:26" ht="43.2" x14ac:dyDescent="0.3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 s="11">
        <f t="shared" si="134"/>
        <v>42767.624305555553</v>
      </c>
      <c r="K2676">
        <v>1483393836</v>
      </c>
      <c r="L2676" s="11">
        <f t="shared" si="135"/>
        <v>42737.57680555556</v>
      </c>
      <c r="M2676" t="b">
        <v>0</v>
      </c>
      <c r="N2676">
        <v>46</v>
      </c>
      <c r="O2676" t="b">
        <v>1</v>
      </c>
      <c r="P2676" t="s">
        <v>8271</v>
      </c>
      <c r="Q2676" s="6">
        <f>E2676/D2676</f>
        <v>1.0582</v>
      </c>
      <c r="R2676" s="7">
        <f>IFERROR(E2676/N2676,"N/A")</f>
        <v>115.02173913043478</v>
      </c>
      <c r="S2676" t="str">
        <f t="shared" si="136"/>
        <v>theater</v>
      </c>
      <c r="T2676" t="str">
        <f t="shared" si="137"/>
        <v>plays</v>
      </c>
      <c r="Y2676">
        <f t="shared" si="138"/>
        <v>8</v>
      </c>
      <c r="Z2676">
        <f t="shared" si="139"/>
        <v>13</v>
      </c>
    </row>
    <row r="2677" spans="1:26" ht="43.2" x14ac:dyDescent="0.3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 s="11">
        <f t="shared" si="134"/>
        <v>41871.516701388886</v>
      </c>
      <c r="K2677">
        <v>1405974243</v>
      </c>
      <c r="L2677" s="11">
        <f t="shared" si="135"/>
        <v>41841.516701388886</v>
      </c>
      <c r="M2677" t="b">
        <v>0</v>
      </c>
      <c r="N2677">
        <v>159</v>
      </c>
      <c r="O2677" t="b">
        <v>1</v>
      </c>
      <c r="P2677" t="s">
        <v>8303</v>
      </c>
      <c r="Q2677" s="6">
        <f>E2677/D2677</f>
        <v>1.0584090909090909</v>
      </c>
      <c r="R2677" s="7">
        <f>IFERROR(E2677/N2677,"N/A")</f>
        <v>146.44654088050314</v>
      </c>
      <c r="S2677" t="str">
        <f t="shared" si="136"/>
        <v>theater</v>
      </c>
      <c r="T2677" t="str">
        <f t="shared" si="137"/>
        <v>spaces</v>
      </c>
      <c r="Y2677">
        <f t="shared" si="138"/>
        <v>8</v>
      </c>
      <c r="Z2677">
        <f t="shared" si="139"/>
        <v>14</v>
      </c>
    </row>
    <row r="2678" spans="1:26" ht="43.2" x14ac:dyDescent="0.3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 s="11">
        <f t="shared" si="134"/>
        <v>42197.10083333333</v>
      </c>
      <c r="K2678">
        <v>1434104712</v>
      </c>
      <c r="L2678" s="11">
        <f t="shared" si="135"/>
        <v>42167.10083333333</v>
      </c>
      <c r="M2678" t="b">
        <v>1</v>
      </c>
      <c r="N2678">
        <v>57</v>
      </c>
      <c r="O2678" t="b">
        <v>1</v>
      </c>
      <c r="P2678" t="s">
        <v>8271</v>
      </c>
      <c r="Q2678" s="6">
        <f>E2678/D2678</f>
        <v>1.0586</v>
      </c>
      <c r="R2678" s="7">
        <f>IFERROR(E2678/N2678,"N/A")</f>
        <v>46.429824561403507</v>
      </c>
      <c r="S2678" t="str">
        <f t="shared" si="136"/>
        <v>theater</v>
      </c>
      <c r="T2678" t="str">
        <f t="shared" si="137"/>
        <v>plays</v>
      </c>
      <c r="Y2678">
        <f t="shared" si="138"/>
        <v>8</v>
      </c>
      <c r="Z2678">
        <f t="shared" si="139"/>
        <v>13</v>
      </c>
    </row>
    <row r="2679" spans="1:26" ht="43.2" x14ac:dyDescent="0.3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 s="11">
        <f t="shared" si="134"/>
        <v>41872.352777777778</v>
      </c>
      <c r="K2679">
        <v>1406811593</v>
      </c>
      <c r="L2679" s="11">
        <f t="shared" si="135"/>
        <v>41851.208252314813</v>
      </c>
      <c r="M2679" t="b">
        <v>0</v>
      </c>
      <c r="N2679">
        <v>37</v>
      </c>
      <c r="O2679" t="b">
        <v>1</v>
      </c>
      <c r="P2679" t="s">
        <v>8271</v>
      </c>
      <c r="Q2679" s="6">
        <f>E2679/D2679</f>
        <v>1.0589999999999999</v>
      </c>
      <c r="R2679" s="7">
        <f>IFERROR(E2679/N2679,"N/A")</f>
        <v>143.1081081081081</v>
      </c>
      <c r="S2679" t="str">
        <f t="shared" si="136"/>
        <v>theater</v>
      </c>
      <c r="T2679" t="str">
        <f t="shared" si="137"/>
        <v>plays</v>
      </c>
      <c r="Y2679">
        <f t="shared" si="138"/>
        <v>8</v>
      </c>
      <c r="Z2679">
        <f t="shared" si="139"/>
        <v>13</v>
      </c>
    </row>
    <row r="2680" spans="1:26" ht="57.6" x14ac:dyDescent="0.3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 s="11">
        <f t="shared" si="134"/>
        <v>42302.665972222218</v>
      </c>
      <c r="K2680">
        <v>1443665293</v>
      </c>
      <c r="L2680" s="11">
        <f t="shared" si="135"/>
        <v>42277.755706018514</v>
      </c>
      <c r="M2680" t="b">
        <v>1</v>
      </c>
      <c r="N2680">
        <v>104</v>
      </c>
      <c r="O2680" t="b">
        <v>1</v>
      </c>
      <c r="P2680" t="s">
        <v>8271</v>
      </c>
      <c r="Q2680" s="6">
        <f>E2680/D2680</f>
        <v>1.0591914022517912</v>
      </c>
      <c r="R2680" s="7">
        <f>IFERROR(E2680/N2680,"N/A")</f>
        <v>59.701730769230764</v>
      </c>
      <c r="S2680" t="str">
        <f t="shared" si="136"/>
        <v>theater</v>
      </c>
      <c r="T2680" t="str">
        <f t="shared" si="137"/>
        <v>plays</v>
      </c>
      <c r="Y2680">
        <f t="shared" si="138"/>
        <v>8</v>
      </c>
      <c r="Z2680">
        <f t="shared" si="139"/>
        <v>13</v>
      </c>
    </row>
    <row r="2681" spans="1:26" ht="43.2" x14ac:dyDescent="0.3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 s="11">
        <f t="shared" si="134"/>
        <v>41837.291041666664</v>
      </c>
      <c r="K2681">
        <v>1403017146</v>
      </c>
      <c r="L2681" s="11">
        <f t="shared" si="135"/>
        <v>41807.291041666664</v>
      </c>
      <c r="M2681" t="b">
        <v>1</v>
      </c>
      <c r="N2681">
        <v>125</v>
      </c>
      <c r="O2681" t="b">
        <v>1</v>
      </c>
      <c r="P2681" t="s">
        <v>8298</v>
      </c>
      <c r="Q2681" s="6">
        <f>E2681/D2681</f>
        <v>1.0591999999999999</v>
      </c>
      <c r="R2681" s="7">
        <f>IFERROR(E2681/N2681,"N/A")</f>
        <v>211.84</v>
      </c>
      <c r="S2681" t="str">
        <f t="shared" si="136"/>
        <v>food</v>
      </c>
      <c r="T2681" t="str">
        <f t="shared" si="137"/>
        <v>small batch</v>
      </c>
      <c r="Y2681">
        <f t="shared" si="138"/>
        <v>5</v>
      </c>
      <c r="Z2681">
        <f t="shared" si="139"/>
        <v>16</v>
      </c>
    </row>
    <row r="2682" spans="1:26" ht="43.2" x14ac:dyDescent="0.3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 s="11">
        <f t="shared" si="134"/>
        <v>42444.541666666664</v>
      </c>
      <c r="K2682">
        <v>1456183649</v>
      </c>
      <c r="L2682" s="11">
        <f t="shared" si="135"/>
        <v>42422.644085648142</v>
      </c>
      <c r="M2682" t="b">
        <v>0</v>
      </c>
      <c r="N2682">
        <v>72</v>
      </c>
      <c r="O2682" t="b">
        <v>1</v>
      </c>
      <c r="P2682" t="s">
        <v>8271</v>
      </c>
      <c r="Q2682" s="6">
        <f>E2682/D2682</f>
        <v>1.0593333333333332</v>
      </c>
      <c r="R2682" s="7">
        <f>IFERROR(E2682/N2682,"N/A")</f>
        <v>44.138888888888886</v>
      </c>
      <c r="S2682" t="str">
        <f t="shared" si="136"/>
        <v>theater</v>
      </c>
      <c r="T2682" t="str">
        <f t="shared" si="137"/>
        <v>plays</v>
      </c>
      <c r="Y2682">
        <f t="shared" si="138"/>
        <v>8</v>
      </c>
      <c r="Z2682">
        <f t="shared" si="139"/>
        <v>13</v>
      </c>
    </row>
    <row r="2683" spans="1:26" ht="43.2" x14ac:dyDescent="0.3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 s="11">
        <f t="shared" si="134"/>
        <v>41580.534340277773</v>
      </c>
      <c r="K2683">
        <v>1380833367</v>
      </c>
      <c r="L2683" s="11">
        <f t="shared" si="135"/>
        <v>41550.534340277773</v>
      </c>
      <c r="M2683" t="b">
        <v>1</v>
      </c>
      <c r="N2683">
        <v>67</v>
      </c>
      <c r="O2683" t="b">
        <v>1</v>
      </c>
      <c r="P2683" t="s">
        <v>8271</v>
      </c>
      <c r="Q2683" s="6">
        <f>E2683/D2683</f>
        <v>1.0595454545454546</v>
      </c>
      <c r="R2683" s="7">
        <f>IFERROR(E2683/N2683,"N/A")</f>
        <v>34.791044776119406</v>
      </c>
      <c r="S2683" t="str">
        <f t="shared" si="136"/>
        <v>theater</v>
      </c>
      <c r="T2683" t="str">
        <f t="shared" si="137"/>
        <v>plays</v>
      </c>
      <c r="Y2683">
        <f t="shared" si="138"/>
        <v>8</v>
      </c>
      <c r="Z2683">
        <f t="shared" si="139"/>
        <v>13</v>
      </c>
    </row>
    <row r="2684" spans="1:26" ht="43.2" x14ac:dyDescent="0.3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 s="11">
        <f t="shared" si="134"/>
        <v>42607.119398148141</v>
      </c>
      <c r="K2684">
        <v>1469443916</v>
      </c>
      <c r="L2684" s="11">
        <f t="shared" si="135"/>
        <v>42576.119398148141</v>
      </c>
      <c r="M2684" t="b">
        <v>0</v>
      </c>
      <c r="N2684">
        <v>48</v>
      </c>
      <c r="O2684" t="b">
        <v>1</v>
      </c>
      <c r="P2684" t="s">
        <v>8269</v>
      </c>
      <c r="Q2684" s="6">
        <f>E2684/D2684</f>
        <v>1.0595918367346939</v>
      </c>
      <c r="R2684" s="7">
        <f>IFERROR(E2684/N2684,"N/A")</f>
        <v>54.083333333333336</v>
      </c>
      <c r="S2684" t="str">
        <f t="shared" si="136"/>
        <v>film &amp; video</v>
      </c>
      <c r="T2684" t="str">
        <f t="shared" si="137"/>
        <v>documentary</v>
      </c>
      <c r="Y2684">
        <f t="shared" si="138"/>
        <v>13</v>
      </c>
      <c r="Z2684">
        <f t="shared" si="139"/>
        <v>24</v>
      </c>
    </row>
    <row r="2685" spans="1:26" ht="43.2" x14ac:dyDescent="0.3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 s="11">
        <f t="shared" si="134"/>
        <v>41964.29283564815</v>
      </c>
      <c r="K2685">
        <v>1413986501</v>
      </c>
      <c r="L2685" s="11">
        <f t="shared" si="135"/>
        <v>41934.251168981478</v>
      </c>
      <c r="M2685" t="b">
        <v>0</v>
      </c>
      <c r="N2685">
        <v>237</v>
      </c>
      <c r="O2685" t="b">
        <v>1</v>
      </c>
      <c r="P2685" t="s">
        <v>8269</v>
      </c>
      <c r="Q2685" s="6">
        <f>E2685/D2685</f>
        <v>1.05982</v>
      </c>
      <c r="R2685" s="7">
        <f>IFERROR(E2685/N2685,"N/A")</f>
        <v>111.79535864978902</v>
      </c>
      <c r="S2685" t="str">
        <f t="shared" si="136"/>
        <v>film &amp; video</v>
      </c>
      <c r="T2685" t="str">
        <f t="shared" si="137"/>
        <v>documentary</v>
      </c>
      <c r="Y2685">
        <f t="shared" si="138"/>
        <v>13</v>
      </c>
      <c r="Z2685">
        <f t="shared" si="139"/>
        <v>24</v>
      </c>
    </row>
    <row r="2686" spans="1:26" ht="43.2" x14ac:dyDescent="0.3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 s="11">
        <f t="shared" si="134"/>
        <v>42791.512789351851</v>
      </c>
      <c r="K2686">
        <v>1485461905</v>
      </c>
      <c r="L2686" s="11">
        <f t="shared" si="135"/>
        <v>42761.512789351851</v>
      </c>
      <c r="M2686" t="b">
        <v>0</v>
      </c>
      <c r="N2686">
        <v>46</v>
      </c>
      <c r="O2686" t="b">
        <v>1</v>
      </c>
      <c r="P2686" t="s">
        <v>8285</v>
      </c>
      <c r="Q2686" s="6">
        <f>E2686/D2686</f>
        <v>1.06</v>
      </c>
      <c r="R2686" s="7">
        <f>IFERROR(E2686/N2686,"N/A")</f>
        <v>138.2608695652174</v>
      </c>
      <c r="S2686" t="str">
        <f t="shared" si="136"/>
        <v>photography</v>
      </c>
      <c r="T2686" t="str">
        <f t="shared" si="137"/>
        <v>photobooks</v>
      </c>
      <c r="Y2686">
        <f t="shared" si="138"/>
        <v>12</v>
      </c>
      <c r="Z2686">
        <f t="shared" si="139"/>
        <v>22</v>
      </c>
    </row>
    <row r="2687" spans="1:26" ht="57.6" x14ac:dyDescent="0.3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 s="11">
        <f t="shared" si="134"/>
        <v>40343.833333333328</v>
      </c>
      <c r="K2687">
        <v>1270576379</v>
      </c>
      <c r="L2687" s="11">
        <f t="shared" si="135"/>
        <v>40274.411793981482</v>
      </c>
      <c r="M2687" t="b">
        <v>1</v>
      </c>
      <c r="N2687">
        <v>28</v>
      </c>
      <c r="O2687" t="b">
        <v>1</v>
      </c>
      <c r="P2687" t="s">
        <v>8276</v>
      </c>
      <c r="Q2687" s="6">
        <f>E2687/D2687</f>
        <v>1.06</v>
      </c>
      <c r="R2687" s="7">
        <f>IFERROR(E2687/N2687,"N/A")</f>
        <v>189.28571428571428</v>
      </c>
      <c r="S2687" t="str">
        <f t="shared" si="136"/>
        <v>music</v>
      </c>
      <c r="T2687" t="str">
        <f t="shared" si="137"/>
        <v>rock</v>
      </c>
      <c r="Y2687">
        <f t="shared" si="138"/>
        <v>6</v>
      </c>
      <c r="Z2687">
        <f t="shared" si="139"/>
        <v>10</v>
      </c>
    </row>
    <row r="2688" spans="1:26" ht="43.2" x14ac:dyDescent="0.3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 s="11">
        <f t="shared" si="134"/>
        <v>41896.922222222223</v>
      </c>
      <c r="K2688">
        <v>1408604363</v>
      </c>
      <c r="L2688" s="11">
        <f t="shared" si="135"/>
        <v>41871.957905092589</v>
      </c>
      <c r="M2688" t="b">
        <v>0</v>
      </c>
      <c r="N2688">
        <v>9</v>
      </c>
      <c r="O2688" t="b">
        <v>1</v>
      </c>
      <c r="P2688" t="s">
        <v>8305</v>
      </c>
      <c r="Q2688" s="6">
        <f>E2688/D2688</f>
        <v>1.06</v>
      </c>
      <c r="R2688" s="7">
        <f>IFERROR(E2688/N2688,"N/A")</f>
        <v>88.333333333333329</v>
      </c>
      <c r="S2688" t="str">
        <f t="shared" si="136"/>
        <v>theater</v>
      </c>
      <c r="T2688" t="str">
        <f t="shared" si="137"/>
        <v>musical</v>
      </c>
      <c r="Y2688">
        <f t="shared" si="138"/>
        <v>8</v>
      </c>
      <c r="Z2688">
        <f t="shared" si="139"/>
        <v>15</v>
      </c>
    </row>
    <row r="2689" spans="1:26" ht="28.8" x14ac:dyDescent="0.3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 s="11">
        <f t="shared" si="134"/>
        <v>42598.832638888889</v>
      </c>
      <c r="K2689">
        <v>1470227660</v>
      </c>
      <c r="L2689" s="11">
        <f t="shared" si="135"/>
        <v>42585.190509259257</v>
      </c>
      <c r="M2689" t="b">
        <v>0</v>
      </c>
      <c r="N2689">
        <v>47</v>
      </c>
      <c r="O2689" t="b">
        <v>1</v>
      </c>
      <c r="P2689" t="s">
        <v>8271</v>
      </c>
      <c r="Q2689" s="6">
        <f>E2689/D2689</f>
        <v>1.06</v>
      </c>
      <c r="R2689" s="7">
        <f>IFERROR(E2689/N2689,"N/A")</f>
        <v>78.936170212765958</v>
      </c>
      <c r="S2689" t="str">
        <f t="shared" si="136"/>
        <v>theater</v>
      </c>
      <c r="T2689" t="str">
        <f t="shared" si="137"/>
        <v>plays</v>
      </c>
      <c r="Y2689">
        <f t="shared" si="138"/>
        <v>8</v>
      </c>
      <c r="Z2689">
        <f t="shared" si="139"/>
        <v>13</v>
      </c>
    </row>
    <row r="2690" spans="1:26" ht="43.2" x14ac:dyDescent="0.3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 s="11">
        <f t="shared" si="134"/>
        <v>41838.336238425924</v>
      </c>
      <c r="K2690">
        <v>1403107451</v>
      </c>
      <c r="L2690" s="11">
        <f t="shared" si="135"/>
        <v>41808.336238425924</v>
      </c>
      <c r="M2690" t="b">
        <v>0</v>
      </c>
      <c r="N2690">
        <v>91</v>
      </c>
      <c r="O2690" t="b">
        <v>1</v>
      </c>
      <c r="P2690" t="s">
        <v>8271</v>
      </c>
      <c r="Q2690" s="6">
        <f>E2690/D2690</f>
        <v>1.06</v>
      </c>
      <c r="R2690" s="7">
        <f>IFERROR(E2690/N2690,"N/A")</f>
        <v>69.890109890109883</v>
      </c>
      <c r="S2690" t="str">
        <f t="shared" si="136"/>
        <v>theater</v>
      </c>
      <c r="T2690" t="str">
        <f t="shared" si="137"/>
        <v>plays</v>
      </c>
      <c r="Y2690">
        <f t="shared" si="138"/>
        <v>8</v>
      </c>
      <c r="Z2690">
        <f t="shared" si="139"/>
        <v>13</v>
      </c>
    </row>
    <row r="2691" spans="1:26" ht="28.8" x14ac:dyDescent="0.3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 s="11">
        <f t="shared" ref="J2691:J2754" si="140">(((I2691/60)/60)/24)+DATE(1970,1,1)+(-8/24)</f>
        <v>42494.835185185184</v>
      </c>
      <c r="K2691">
        <v>1459828960</v>
      </c>
      <c r="L2691" s="11">
        <f t="shared" ref="L2691:L2754" si="141">(((K2691/60)/60)/24)+DATE(1970,1,1)+(-8/24)</f>
        <v>42464.835185185184</v>
      </c>
      <c r="M2691" t="b">
        <v>0</v>
      </c>
      <c r="N2691">
        <v>9</v>
      </c>
      <c r="O2691" t="b">
        <v>1</v>
      </c>
      <c r="P2691" t="s">
        <v>8303</v>
      </c>
      <c r="Q2691" s="6">
        <f>E2691/D2691</f>
        <v>1.06</v>
      </c>
      <c r="R2691" s="7">
        <f>IFERROR(E2691/N2691,"N/A")</f>
        <v>70.666666666666671</v>
      </c>
      <c r="S2691" t="str">
        <f t="shared" ref="S2691:S2754" si="142">LEFT(P2691,SEARCH("/",P2691,1)-1)</f>
        <v>theater</v>
      </c>
      <c r="T2691" t="str">
        <f t="shared" ref="T2691:T2754" si="143">RIGHT(P2691,(LEN(P2691)-SEARCH("/",P2691)))</f>
        <v>spaces</v>
      </c>
      <c r="Y2691">
        <f t="shared" ref="Y2691:Y2754" si="144">SEARCH("/",P2691)</f>
        <v>8</v>
      </c>
      <c r="Z2691">
        <f t="shared" ref="Z2691:Z2754" si="145">LEN(P2691)</f>
        <v>14</v>
      </c>
    </row>
    <row r="2692" spans="1:26" ht="43.2" x14ac:dyDescent="0.3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 s="11">
        <f t="shared" si="140"/>
        <v>42225.333333333336</v>
      </c>
      <c r="K2692">
        <v>1438188106</v>
      </c>
      <c r="L2692" s="11">
        <f t="shared" si="141"/>
        <v>42214.362337962964</v>
      </c>
      <c r="M2692" t="b">
        <v>0</v>
      </c>
      <c r="N2692">
        <v>7</v>
      </c>
      <c r="O2692" t="b">
        <v>1</v>
      </c>
      <c r="P2692" t="s">
        <v>8271</v>
      </c>
      <c r="Q2692" s="6">
        <f>E2692/D2692</f>
        <v>1.06</v>
      </c>
      <c r="R2692" s="7">
        <f>IFERROR(E2692/N2692,"N/A")</f>
        <v>75.714285714285708</v>
      </c>
      <c r="S2692" t="str">
        <f t="shared" si="142"/>
        <v>theater</v>
      </c>
      <c r="T2692" t="str">
        <f t="shared" si="143"/>
        <v>plays</v>
      </c>
      <c r="Y2692">
        <f t="shared" si="144"/>
        <v>8</v>
      </c>
      <c r="Z2692">
        <f t="shared" si="145"/>
        <v>13</v>
      </c>
    </row>
    <row r="2693" spans="1:26" ht="43.2" x14ac:dyDescent="0.3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 s="11">
        <f t="shared" si="140"/>
        <v>42204.832638888889</v>
      </c>
      <c r="K2693">
        <v>1434405044</v>
      </c>
      <c r="L2693" s="11">
        <f t="shared" si="141"/>
        <v>42170.576898148145</v>
      </c>
      <c r="M2693" t="b">
        <v>0</v>
      </c>
      <c r="N2693">
        <v>41</v>
      </c>
      <c r="O2693" t="b">
        <v>1</v>
      </c>
      <c r="P2693" t="s">
        <v>8271</v>
      </c>
      <c r="Q2693" s="6">
        <f>E2693/D2693</f>
        <v>1.06</v>
      </c>
      <c r="R2693" s="7">
        <f>IFERROR(E2693/N2693,"N/A")</f>
        <v>64.634146341463421</v>
      </c>
      <c r="S2693" t="str">
        <f t="shared" si="142"/>
        <v>theater</v>
      </c>
      <c r="T2693" t="str">
        <f t="shared" si="143"/>
        <v>plays</v>
      </c>
      <c r="Y2693">
        <f t="shared" si="144"/>
        <v>8</v>
      </c>
      <c r="Z2693">
        <f t="shared" si="145"/>
        <v>13</v>
      </c>
    </row>
    <row r="2694" spans="1:26" ht="43.2" x14ac:dyDescent="0.3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 s="11">
        <f t="shared" si="140"/>
        <v>41830.089710648142</v>
      </c>
      <c r="K2694">
        <v>1402394951</v>
      </c>
      <c r="L2694" s="11">
        <f t="shared" si="141"/>
        <v>41800.089710648142</v>
      </c>
      <c r="M2694" t="b">
        <v>1</v>
      </c>
      <c r="N2694">
        <v>943</v>
      </c>
      <c r="O2694" t="b">
        <v>1</v>
      </c>
      <c r="P2694" t="s">
        <v>8295</v>
      </c>
      <c r="Q2694" s="6">
        <f>E2694/D2694</f>
        <v>1.0600260000000001</v>
      </c>
      <c r="R2694" s="7">
        <f>IFERROR(E2694/N2694,"N/A")</f>
        <v>56.204984093319197</v>
      </c>
      <c r="S2694" t="str">
        <f t="shared" si="142"/>
        <v>technology</v>
      </c>
      <c r="T2694" t="str">
        <f t="shared" si="143"/>
        <v>hardware</v>
      </c>
      <c r="Y2694">
        <f t="shared" si="144"/>
        <v>11</v>
      </c>
      <c r="Z2694">
        <f t="shared" si="145"/>
        <v>19</v>
      </c>
    </row>
    <row r="2695" spans="1:26" ht="28.8" x14ac:dyDescent="0.3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 s="11">
        <f t="shared" si="140"/>
        <v>41661.569432870368</v>
      </c>
      <c r="K2695">
        <v>1387834799</v>
      </c>
      <c r="L2695" s="11">
        <f t="shared" si="141"/>
        <v>41631.569432870368</v>
      </c>
      <c r="M2695" t="b">
        <v>0</v>
      </c>
      <c r="N2695">
        <v>39</v>
      </c>
      <c r="O2695" t="b">
        <v>1</v>
      </c>
      <c r="P2695" t="s">
        <v>8266</v>
      </c>
      <c r="Q2695" s="6">
        <f>E2695/D2695</f>
        <v>1.0601933333333333</v>
      </c>
      <c r="R2695" s="7">
        <f>IFERROR(E2695/N2695,"N/A")</f>
        <v>40.776666666666664</v>
      </c>
      <c r="S2695" t="str">
        <f t="shared" si="142"/>
        <v>film &amp; video</v>
      </c>
      <c r="T2695" t="str">
        <f t="shared" si="143"/>
        <v>shorts</v>
      </c>
      <c r="Y2695">
        <f t="shared" si="144"/>
        <v>13</v>
      </c>
      <c r="Z2695">
        <f t="shared" si="145"/>
        <v>19</v>
      </c>
    </row>
    <row r="2696" spans="1:26" ht="43.2" x14ac:dyDescent="0.3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 s="11">
        <f t="shared" si="140"/>
        <v>42642.323159722226</v>
      </c>
      <c r="K2696">
        <v>1472571921</v>
      </c>
      <c r="L2696" s="11">
        <f t="shared" si="141"/>
        <v>42612.323159722226</v>
      </c>
      <c r="M2696" t="b">
        <v>0</v>
      </c>
      <c r="N2696">
        <v>25</v>
      </c>
      <c r="O2696" t="b">
        <v>1</v>
      </c>
      <c r="P2696" t="s">
        <v>8301</v>
      </c>
      <c r="Q2696" s="6">
        <f>E2696/D2696</f>
        <v>1.0602150537634409</v>
      </c>
      <c r="R2696" s="7">
        <f>IFERROR(E2696/N2696,"N/A")</f>
        <v>39.44</v>
      </c>
      <c r="S2696" t="str">
        <f t="shared" si="142"/>
        <v>technology</v>
      </c>
      <c r="T2696" t="str">
        <f t="shared" si="143"/>
        <v>space exploration</v>
      </c>
      <c r="Y2696">
        <f t="shared" si="144"/>
        <v>11</v>
      </c>
      <c r="Z2696">
        <f t="shared" si="145"/>
        <v>28</v>
      </c>
    </row>
    <row r="2697" spans="1:26" ht="57.6" x14ac:dyDescent="0.3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 s="11">
        <f t="shared" si="140"/>
        <v>41948.557233796295</v>
      </c>
      <c r="K2697">
        <v>1413404545</v>
      </c>
      <c r="L2697" s="11">
        <f t="shared" si="141"/>
        <v>41927.515567129631</v>
      </c>
      <c r="M2697" t="b">
        <v>0</v>
      </c>
      <c r="N2697">
        <v>9</v>
      </c>
      <c r="O2697" t="b">
        <v>1</v>
      </c>
      <c r="P2697" t="s">
        <v>8271</v>
      </c>
      <c r="Q2697" s="6">
        <f>E2697/D2697</f>
        <v>1.0602199999999999</v>
      </c>
      <c r="R2697" s="7">
        <f>IFERROR(E2697/N2697,"N/A")</f>
        <v>58.901111111111113</v>
      </c>
      <c r="S2697" t="str">
        <f t="shared" si="142"/>
        <v>theater</v>
      </c>
      <c r="T2697" t="str">
        <f t="shared" si="143"/>
        <v>plays</v>
      </c>
      <c r="Y2697">
        <f t="shared" si="144"/>
        <v>8</v>
      </c>
      <c r="Z2697">
        <f t="shared" si="145"/>
        <v>13</v>
      </c>
    </row>
    <row r="2698" spans="1:26" ht="43.2" x14ac:dyDescent="0.3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 s="11">
        <f t="shared" si="140"/>
        <v>42270.264884259253</v>
      </c>
      <c r="K2698">
        <v>1441290086</v>
      </c>
      <c r="L2698" s="11">
        <f t="shared" si="141"/>
        <v>42250.264884259253</v>
      </c>
      <c r="M2698" t="b">
        <v>0</v>
      </c>
      <c r="N2698">
        <v>102</v>
      </c>
      <c r="O2698" t="b">
        <v>1</v>
      </c>
      <c r="P2698" t="s">
        <v>8271</v>
      </c>
      <c r="Q2698" s="6">
        <f>E2698/D2698</f>
        <v>1.0603</v>
      </c>
      <c r="R2698" s="7">
        <f>IFERROR(E2698/N2698,"N/A")</f>
        <v>103.95098039215686</v>
      </c>
      <c r="S2698" t="str">
        <f t="shared" si="142"/>
        <v>theater</v>
      </c>
      <c r="T2698" t="str">
        <f t="shared" si="143"/>
        <v>plays</v>
      </c>
      <c r="Y2698">
        <f t="shared" si="144"/>
        <v>8</v>
      </c>
      <c r="Z2698">
        <f t="shared" si="145"/>
        <v>13</v>
      </c>
    </row>
    <row r="2699" spans="1:26" ht="43.2" x14ac:dyDescent="0.3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 s="11">
        <f t="shared" si="140"/>
        <v>42176.874999999993</v>
      </c>
      <c r="K2699">
        <v>1431903495</v>
      </c>
      <c r="L2699" s="11">
        <f t="shared" si="141"/>
        <v>42141.623784722215</v>
      </c>
      <c r="M2699" t="b">
        <v>0</v>
      </c>
      <c r="N2699">
        <v>47</v>
      </c>
      <c r="O2699" t="b">
        <v>1</v>
      </c>
      <c r="P2699" t="s">
        <v>8276</v>
      </c>
      <c r="Q2699" s="6">
        <f>E2699/D2699</f>
        <v>1.0607500000000001</v>
      </c>
      <c r="R2699" s="7">
        <f>IFERROR(E2699/N2699,"N/A")</f>
        <v>90.276595744680847</v>
      </c>
      <c r="S2699" t="str">
        <f t="shared" si="142"/>
        <v>music</v>
      </c>
      <c r="T2699" t="str">
        <f t="shared" si="143"/>
        <v>rock</v>
      </c>
      <c r="Y2699">
        <f t="shared" si="144"/>
        <v>6</v>
      </c>
      <c r="Z2699">
        <f t="shared" si="145"/>
        <v>10</v>
      </c>
    </row>
    <row r="2700" spans="1:26" ht="43.2" x14ac:dyDescent="0.3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 s="11">
        <f t="shared" si="140"/>
        <v>41956.651018518511</v>
      </c>
      <c r="K2700">
        <v>1413326248</v>
      </c>
      <c r="L2700" s="11">
        <f t="shared" si="141"/>
        <v>41926.609351851846</v>
      </c>
      <c r="M2700" t="b">
        <v>0</v>
      </c>
      <c r="N2700">
        <v>45</v>
      </c>
      <c r="O2700" t="b">
        <v>1</v>
      </c>
      <c r="P2700" t="s">
        <v>8271</v>
      </c>
      <c r="Q2700" s="6">
        <f>E2700/D2700</f>
        <v>1.0612068965517241</v>
      </c>
      <c r="R2700" s="7">
        <f>IFERROR(E2700/N2700,"N/A")</f>
        <v>136.77777777777777</v>
      </c>
      <c r="S2700" t="str">
        <f t="shared" si="142"/>
        <v>theater</v>
      </c>
      <c r="T2700" t="str">
        <f t="shared" si="143"/>
        <v>plays</v>
      </c>
      <c r="Y2700">
        <f t="shared" si="144"/>
        <v>8</v>
      </c>
      <c r="Z2700">
        <f t="shared" si="145"/>
        <v>13</v>
      </c>
    </row>
    <row r="2701" spans="1:26" ht="43.2" x14ac:dyDescent="0.3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 s="11">
        <f t="shared" si="140"/>
        <v>41156.22855324074</v>
      </c>
      <c r="K2701">
        <v>1343741347</v>
      </c>
      <c r="L2701" s="11">
        <f t="shared" si="141"/>
        <v>41121.22855324074</v>
      </c>
      <c r="M2701" t="b">
        <v>1</v>
      </c>
      <c r="N2701">
        <v>413</v>
      </c>
      <c r="O2701" t="b">
        <v>1</v>
      </c>
      <c r="P2701" t="s">
        <v>8276</v>
      </c>
      <c r="Q2701" s="6">
        <f>E2701/D2701</f>
        <v>1.0612433333333333</v>
      </c>
      <c r="R2701" s="7">
        <f>IFERROR(E2701/N2701,"N/A")</f>
        <v>38.543946731234868</v>
      </c>
      <c r="S2701" t="str">
        <f t="shared" si="142"/>
        <v>music</v>
      </c>
      <c r="T2701" t="str">
        <f t="shared" si="143"/>
        <v>rock</v>
      </c>
      <c r="Y2701">
        <f t="shared" si="144"/>
        <v>6</v>
      </c>
      <c r="Z2701">
        <f t="shared" si="145"/>
        <v>10</v>
      </c>
    </row>
    <row r="2702" spans="1:26" ht="43.2" x14ac:dyDescent="0.3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 s="11">
        <f t="shared" si="140"/>
        <v>42643.832638888889</v>
      </c>
      <c r="K2702">
        <v>1472753745</v>
      </c>
      <c r="L2702" s="11">
        <f t="shared" si="141"/>
        <v>42614.427604166667</v>
      </c>
      <c r="M2702" t="b">
        <v>1</v>
      </c>
      <c r="N2702">
        <v>97</v>
      </c>
      <c r="O2702" t="b">
        <v>1</v>
      </c>
      <c r="P2702" t="s">
        <v>8271</v>
      </c>
      <c r="Q2702" s="6">
        <f>E2702/D2702</f>
        <v>1.0616782608695652</v>
      </c>
      <c r="R2702" s="7">
        <f>IFERROR(E2702/N2702,"N/A")</f>
        <v>251.7381443298969</v>
      </c>
      <c r="S2702" t="str">
        <f t="shared" si="142"/>
        <v>theater</v>
      </c>
      <c r="T2702" t="str">
        <f t="shared" si="143"/>
        <v>plays</v>
      </c>
      <c r="Y2702">
        <f t="shared" si="144"/>
        <v>8</v>
      </c>
      <c r="Z2702">
        <f t="shared" si="145"/>
        <v>13</v>
      </c>
    </row>
    <row r="2703" spans="1:26" ht="43.2" x14ac:dyDescent="0.3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 s="11">
        <f t="shared" si="140"/>
        <v>42528.706296296288</v>
      </c>
      <c r="K2703">
        <v>1462755424</v>
      </c>
      <c r="L2703" s="11">
        <f t="shared" si="141"/>
        <v>42498.706296296288</v>
      </c>
      <c r="M2703" t="b">
        <v>0</v>
      </c>
      <c r="N2703">
        <v>18</v>
      </c>
      <c r="O2703" t="b">
        <v>1</v>
      </c>
      <c r="P2703" t="s">
        <v>8271</v>
      </c>
      <c r="Q2703" s="6">
        <f>E2703/D2703</f>
        <v>1.0619047619047619</v>
      </c>
      <c r="R2703" s="7">
        <f>IFERROR(E2703/N2703,"N/A")</f>
        <v>61.944444444444443</v>
      </c>
      <c r="S2703" t="str">
        <f t="shared" si="142"/>
        <v>theater</v>
      </c>
      <c r="T2703" t="str">
        <f t="shared" si="143"/>
        <v>plays</v>
      </c>
      <c r="Y2703">
        <f t="shared" si="144"/>
        <v>8</v>
      </c>
      <c r="Z2703">
        <f t="shared" si="145"/>
        <v>13</v>
      </c>
    </row>
    <row r="2704" spans="1:26" ht="28.8" x14ac:dyDescent="0.3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 s="11">
        <f t="shared" si="140"/>
        <v>40613.833333333328</v>
      </c>
      <c r="K2704">
        <v>1297451245</v>
      </c>
      <c r="L2704" s="11">
        <f t="shared" si="141"/>
        <v>40585.463483796295</v>
      </c>
      <c r="M2704" t="b">
        <v>0</v>
      </c>
      <c r="N2704">
        <v>59</v>
      </c>
      <c r="O2704" t="b">
        <v>1</v>
      </c>
      <c r="P2704" t="s">
        <v>8276</v>
      </c>
      <c r="Q2704" s="6">
        <f>E2704/D2704</f>
        <v>1.0622116666666668</v>
      </c>
      <c r="R2704" s="7">
        <f>IFERROR(E2704/N2704,"N/A")</f>
        <v>108.02152542372882</v>
      </c>
      <c r="S2704" t="str">
        <f t="shared" si="142"/>
        <v>music</v>
      </c>
      <c r="T2704" t="str">
        <f t="shared" si="143"/>
        <v>rock</v>
      </c>
      <c r="Y2704">
        <f t="shared" si="144"/>
        <v>6</v>
      </c>
      <c r="Z2704">
        <f t="shared" si="145"/>
        <v>10</v>
      </c>
    </row>
    <row r="2705" spans="1:26" ht="43.2" x14ac:dyDescent="0.3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 s="11">
        <f t="shared" si="140"/>
        <v>42218.480196759258</v>
      </c>
      <c r="K2705">
        <v>1436383889</v>
      </c>
      <c r="L2705" s="11">
        <f t="shared" si="141"/>
        <v>42193.480196759258</v>
      </c>
      <c r="M2705" t="b">
        <v>0</v>
      </c>
      <c r="N2705">
        <v>28</v>
      </c>
      <c r="O2705" t="b">
        <v>1</v>
      </c>
      <c r="P2705" t="s">
        <v>8305</v>
      </c>
      <c r="Q2705" s="6">
        <f>E2705/D2705</f>
        <v>1.0624</v>
      </c>
      <c r="R2705" s="7">
        <f>IFERROR(E2705/N2705,"N/A")</f>
        <v>47.428571428571431</v>
      </c>
      <c r="S2705" t="str">
        <f t="shared" si="142"/>
        <v>theater</v>
      </c>
      <c r="T2705" t="str">
        <f t="shared" si="143"/>
        <v>musical</v>
      </c>
      <c r="Y2705">
        <f t="shared" si="144"/>
        <v>8</v>
      </c>
      <c r="Z2705">
        <f t="shared" si="145"/>
        <v>15</v>
      </c>
    </row>
    <row r="2706" spans="1:26" ht="43.2" x14ac:dyDescent="0.3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 s="11">
        <f t="shared" si="140"/>
        <v>40735.801874999997</v>
      </c>
      <c r="K2706">
        <v>1307848482</v>
      </c>
      <c r="L2706" s="11">
        <f t="shared" si="141"/>
        <v>40705.801874999997</v>
      </c>
      <c r="M2706" t="b">
        <v>0</v>
      </c>
      <c r="N2706">
        <v>8</v>
      </c>
      <c r="O2706" t="b">
        <v>1</v>
      </c>
      <c r="P2706" t="s">
        <v>8266</v>
      </c>
      <c r="Q2706" s="6">
        <f>E2706/D2706</f>
        <v>1.0625</v>
      </c>
      <c r="R2706" s="7">
        <f>IFERROR(E2706/N2706,"N/A")</f>
        <v>53.125</v>
      </c>
      <c r="S2706" t="str">
        <f t="shared" si="142"/>
        <v>film &amp; video</v>
      </c>
      <c r="T2706" t="str">
        <f t="shared" si="143"/>
        <v>shorts</v>
      </c>
      <c r="Y2706">
        <f t="shared" si="144"/>
        <v>13</v>
      </c>
      <c r="Z2706">
        <f t="shared" si="145"/>
        <v>19</v>
      </c>
    </row>
    <row r="2707" spans="1:26" ht="43.2" x14ac:dyDescent="0.3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 s="11">
        <f t="shared" si="140"/>
        <v>41250.645833333328</v>
      </c>
      <c r="K2707">
        <v>1351796674</v>
      </c>
      <c r="L2707" s="11">
        <f t="shared" si="141"/>
        <v>41214.461504629624</v>
      </c>
      <c r="M2707" t="b">
        <v>0</v>
      </c>
      <c r="N2707">
        <v>60</v>
      </c>
      <c r="O2707" t="b">
        <v>1</v>
      </c>
      <c r="P2707" t="s">
        <v>8266</v>
      </c>
      <c r="Q2707" s="6">
        <f>E2707/D2707</f>
        <v>1.0625</v>
      </c>
      <c r="R2707" s="7">
        <f>IFERROR(E2707/N2707,"N/A")</f>
        <v>56.666666666666664</v>
      </c>
      <c r="S2707" t="str">
        <f t="shared" si="142"/>
        <v>film &amp; video</v>
      </c>
      <c r="T2707" t="str">
        <f t="shared" si="143"/>
        <v>shorts</v>
      </c>
      <c r="Y2707">
        <f t="shared" si="144"/>
        <v>13</v>
      </c>
      <c r="Z2707">
        <f t="shared" si="145"/>
        <v>19</v>
      </c>
    </row>
    <row r="2708" spans="1:26" ht="43.2" x14ac:dyDescent="0.3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 s="11">
        <f t="shared" si="140"/>
        <v>42790.723773148151</v>
      </c>
      <c r="K2708">
        <v>1484097734</v>
      </c>
      <c r="L2708" s="11">
        <f t="shared" si="141"/>
        <v>42745.723773148151</v>
      </c>
      <c r="M2708" t="b">
        <v>0</v>
      </c>
      <c r="N2708">
        <v>23</v>
      </c>
      <c r="O2708" t="b">
        <v>1</v>
      </c>
      <c r="P2708" t="s">
        <v>8271</v>
      </c>
      <c r="Q2708" s="6">
        <f>E2708/D2708</f>
        <v>1.0625</v>
      </c>
      <c r="R2708" s="7">
        <f>IFERROR(E2708/N2708,"N/A")</f>
        <v>184.78260869565219</v>
      </c>
      <c r="S2708" t="str">
        <f t="shared" si="142"/>
        <v>theater</v>
      </c>
      <c r="T2708" t="str">
        <f t="shared" si="143"/>
        <v>plays</v>
      </c>
      <c r="Y2708">
        <f t="shared" si="144"/>
        <v>8</v>
      </c>
      <c r="Z2708">
        <f t="shared" si="145"/>
        <v>13</v>
      </c>
    </row>
    <row r="2709" spans="1:26" ht="43.2" x14ac:dyDescent="0.3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 s="11">
        <f t="shared" si="140"/>
        <v>42095.512361111112</v>
      </c>
      <c r="K2709">
        <v>1425331068</v>
      </c>
      <c r="L2709" s="11">
        <f t="shared" si="141"/>
        <v>42065.554027777776</v>
      </c>
      <c r="M2709" t="b">
        <v>0</v>
      </c>
      <c r="N2709">
        <v>69</v>
      </c>
      <c r="O2709" t="b">
        <v>1</v>
      </c>
      <c r="P2709" t="s">
        <v>8271</v>
      </c>
      <c r="Q2709" s="6">
        <f>E2709/D2709</f>
        <v>1.0626666666666666</v>
      </c>
      <c r="R2709" s="7">
        <f>IFERROR(E2709/N2709,"N/A")</f>
        <v>23.10144927536232</v>
      </c>
      <c r="S2709" t="str">
        <f t="shared" si="142"/>
        <v>theater</v>
      </c>
      <c r="T2709" t="str">
        <f t="shared" si="143"/>
        <v>plays</v>
      </c>
      <c r="Y2709">
        <f t="shared" si="144"/>
        <v>8</v>
      </c>
      <c r="Z2709">
        <f t="shared" si="145"/>
        <v>13</v>
      </c>
    </row>
    <row r="2710" spans="1:26" ht="43.2" x14ac:dyDescent="0.3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 s="11">
        <f t="shared" si="140"/>
        <v>42227.666666666664</v>
      </c>
      <c r="K2710">
        <v>1436575280</v>
      </c>
      <c r="L2710" s="11">
        <f t="shared" si="141"/>
        <v>42195.695370370369</v>
      </c>
      <c r="M2710" t="b">
        <v>0</v>
      </c>
      <c r="N2710">
        <v>104</v>
      </c>
      <c r="O2710" t="b">
        <v>1</v>
      </c>
      <c r="P2710" t="s">
        <v>8271</v>
      </c>
      <c r="Q2710" s="6">
        <f>E2710/D2710</f>
        <v>1.0627272727272727</v>
      </c>
      <c r="R2710" s="7">
        <f>IFERROR(E2710/N2710,"N/A")</f>
        <v>56.20192307692308</v>
      </c>
      <c r="S2710" t="str">
        <f t="shared" si="142"/>
        <v>theater</v>
      </c>
      <c r="T2710" t="str">
        <f t="shared" si="143"/>
        <v>plays</v>
      </c>
      <c r="Y2710">
        <f t="shared" si="144"/>
        <v>8</v>
      </c>
      <c r="Z2710">
        <f t="shared" si="145"/>
        <v>13</v>
      </c>
    </row>
    <row r="2711" spans="1:26" ht="43.2" x14ac:dyDescent="0.3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 s="11">
        <f t="shared" si="140"/>
        <v>42788.226296296292</v>
      </c>
      <c r="K2711">
        <v>1485177952</v>
      </c>
      <c r="L2711" s="11">
        <f t="shared" si="141"/>
        <v>42758.226296296292</v>
      </c>
      <c r="M2711" t="b">
        <v>0</v>
      </c>
      <c r="N2711">
        <v>41</v>
      </c>
      <c r="O2711" t="b">
        <v>1</v>
      </c>
      <c r="P2711" t="s">
        <v>8271</v>
      </c>
      <c r="Q2711" s="6">
        <f>E2711/D2711</f>
        <v>1.0629949999999999</v>
      </c>
      <c r="R2711" s="7">
        <f>IFERROR(E2711/N2711,"N/A")</f>
        <v>51.853414634146333</v>
      </c>
      <c r="S2711" t="str">
        <f t="shared" si="142"/>
        <v>theater</v>
      </c>
      <c r="T2711" t="str">
        <f t="shared" si="143"/>
        <v>plays</v>
      </c>
      <c r="Y2711">
        <f t="shared" si="144"/>
        <v>8</v>
      </c>
      <c r="Z2711">
        <f t="shared" si="145"/>
        <v>13</v>
      </c>
    </row>
    <row r="2712" spans="1:26" ht="57.6" x14ac:dyDescent="0.3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 s="11">
        <f t="shared" si="140"/>
        <v>42435.874305555553</v>
      </c>
      <c r="K2712">
        <v>1455919438</v>
      </c>
      <c r="L2712" s="11">
        <f t="shared" si="141"/>
        <v>42419.586087962954</v>
      </c>
      <c r="M2712" t="b">
        <v>0</v>
      </c>
      <c r="N2712">
        <v>42</v>
      </c>
      <c r="O2712" t="b">
        <v>1</v>
      </c>
      <c r="P2712" t="s">
        <v>8271</v>
      </c>
      <c r="Q2712" s="6">
        <f>E2712/D2712</f>
        <v>1.0629999999999999</v>
      </c>
      <c r="R2712" s="7">
        <f>IFERROR(E2712/N2712,"N/A")</f>
        <v>25.30952380952381</v>
      </c>
      <c r="S2712" t="str">
        <f t="shared" si="142"/>
        <v>theater</v>
      </c>
      <c r="T2712" t="str">
        <f t="shared" si="143"/>
        <v>plays</v>
      </c>
      <c r="Y2712">
        <f t="shared" si="144"/>
        <v>8</v>
      </c>
      <c r="Z2712">
        <f t="shared" si="145"/>
        <v>13</v>
      </c>
    </row>
    <row r="2713" spans="1:26" ht="43.2" x14ac:dyDescent="0.3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 s="11">
        <f t="shared" si="140"/>
        <v>42041.294803240737</v>
      </c>
      <c r="K2713">
        <v>1420643071</v>
      </c>
      <c r="L2713" s="11">
        <f t="shared" si="141"/>
        <v>42011.294803240737</v>
      </c>
      <c r="M2713" t="b">
        <v>1</v>
      </c>
      <c r="N2713">
        <v>352</v>
      </c>
      <c r="O2713" t="b">
        <v>1</v>
      </c>
      <c r="P2713" t="s">
        <v>8298</v>
      </c>
      <c r="Q2713" s="6">
        <f>E2713/D2713</f>
        <v>1.06308</v>
      </c>
      <c r="R2713" s="7">
        <f>IFERROR(E2713/N2713,"N/A")</f>
        <v>75.502840909090907</v>
      </c>
      <c r="S2713" t="str">
        <f t="shared" si="142"/>
        <v>food</v>
      </c>
      <c r="T2713" t="str">
        <f t="shared" si="143"/>
        <v>small batch</v>
      </c>
      <c r="Y2713">
        <f t="shared" si="144"/>
        <v>5</v>
      </c>
      <c r="Z2713">
        <f t="shared" si="145"/>
        <v>16</v>
      </c>
    </row>
    <row r="2714" spans="1:26" ht="43.2" x14ac:dyDescent="0.3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 s="11">
        <f t="shared" si="140"/>
        <v>41899.208981481483</v>
      </c>
      <c r="K2714">
        <v>1408366856</v>
      </c>
      <c r="L2714" s="11">
        <f t="shared" si="141"/>
        <v>41869.208981481483</v>
      </c>
      <c r="M2714" t="b">
        <v>0</v>
      </c>
      <c r="N2714">
        <v>342</v>
      </c>
      <c r="O2714" t="b">
        <v>1</v>
      </c>
      <c r="P2714" t="s">
        <v>8265</v>
      </c>
      <c r="Q2714" s="6">
        <f>E2714/D2714</f>
        <v>1.0632110000000001</v>
      </c>
      <c r="R2714" s="7">
        <f>IFERROR(E2714/N2714,"N/A")</f>
        <v>93.264122807017543</v>
      </c>
      <c r="S2714" t="str">
        <f t="shared" si="142"/>
        <v>film &amp; video</v>
      </c>
      <c r="T2714" t="str">
        <f t="shared" si="143"/>
        <v>television</v>
      </c>
      <c r="Y2714">
        <f t="shared" si="144"/>
        <v>13</v>
      </c>
      <c r="Z2714">
        <f t="shared" si="145"/>
        <v>23</v>
      </c>
    </row>
    <row r="2715" spans="1:26" ht="43.2" x14ac:dyDescent="0.3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 s="11">
        <f t="shared" si="140"/>
        <v>41963.871527777774</v>
      </c>
      <c r="K2715">
        <v>1415392666</v>
      </c>
      <c r="L2715" s="11">
        <f t="shared" si="141"/>
        <v>41950.526226851849</v>
      </c>
      <c r="M2715" t="b">
        <v>0</v>
      </c>
      <c r="N2715">
        <v>33</v>
      </c>
      <c r="O2715" t="b">
        <v>1</v>
      </c>
      <c r="P2715" t="s">
        <v>8271</v>
      </c>
      <c r="Q2715" s="6">
        <f>E2715/D2715</f>
        <v>1.0633333333333332</v>
      </c>
      <c r="R2715" s="7">
        <f>IFERROR(E2715/N2715,"N/A")</f>
        <v>96.666666666666671</v>
      </c>
      <c r="S2715" t="str">
        <f t="shared" si="142"/>
        <v>theater</v>
      </c>
      <c r="T2715" t="str">
        <f t="shared" si="143"/>
        <v>plays</v>
      </c>
      <c r="Y2715">
        <f t="shared" si="144"/>
        <v>8</v>
      </c>
      <c r="Z2715">
        <f t="shared" si="145"/>
        <v>13</v>
      </c>
    </row>
    <row r="2716" spans="1:26" ht="43.2" x14ac:dyDescent="0.3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 s="11">
        <f t="shared" si="140"/>
        <v>40376.082638888889</v>
      </c>
      <c r="K2716">
        <v>1275415679</v>
      </c>
      <c r="L2716" s="11">
        <f t="shared" si="141"/>
        <v>40330.422210648147</v>
      </c>
      <c r="M2716" t="b">
        <v>1</v>
      </c>
      <c r="N2716">
        <v>88</v>
      </c>
      <c r="O2716" t="b">
        <v>1</v>
      </c>
      <c r="P2716" t="s">
        <v>8269</v>
      </c>
      <c r="Q2716" s="6">
        <f>E2716/D2716</f>
        <v>1.0640000000000001</v>
      </c>
      <c r="R2716" s="7">
        <f>IFERROR(E2716/N2716,"N/A")</f>
        <v>120.90909090909091</v>
      </c>
      <c r="S2716" t="str">
        <f t="shared" si="142"/>
        <v>film &amp; video</v>
      </c>
      <c r="T2716" t="str">
        <f t="shared" si="143"/>
        <v>documentary</v>
      </c>
      <c r="Y2716">
        <f t="shared" si="144"/>
        <v>13</v>
      </c>
      <c r="Z2716">
        <f t="shared" si="145"/>
        <v>24</v>
      </c>
    </row>
    <row r="2717" spans="1:26" ht="43.2" x14ac:dyDescent="0.3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 s="11">
        <f t="shared" si="140"/>
        <v>42202.543055555558</v>
      </c>
      <c r="K2717">
        <v>1435554104</v>
      </c>
      <c r="L2717" s="11">
        <f t="shared" si="141"/>
        <v>42183.876203703701</v>
      </c>
      <c r="M2717" t="b">
        <v>0</v>
      </c>
      <c r="N2717">
        <v>26</v>
      </c>
      <c r="O2717" t="b">
        <v>1</v>
      </c>
      <c r="P2717" t="s">
        <v>8271</v>
      </c>
      <c r="Q2717" s="6">
        <f>E2717/D2717</f>
        <v>1.0640000000000001</v>
      </c>
      <c r="R2717" s="7">
        <f>IFERROR(E2717/N2717,"N/A")</f>
        <v>40.92307692307692</v>
      </c>
      <c r="S2717" t="str">
        <f t="shared" si="142"/>
        <v>theater</v>
      </c>
      <c r="T2717" t="str">
        <f t="shared" si="143"/>
        <v>plays</v>
      </c>
      <c r="Y2717">
        <f t="shared" si="144"/>
        <v>8</v>
      </c>
      <c r="Z2717">
        <f t="shared" si="145"/>
        <v>13</v>
      </c>
    </row>
    <row r="2718" spans="1:26" ht="57.6" x14ac:dyDescent="0.3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 s="11">
        <f t="shared" si="140"/>
        <v>42365.264409722215</v>
      </c>
      <c r="K2718">
        <v>1444828845</v>
      </c>
      <c r="L2718" s="11">
        <f t="shared" si="141"/>
        <v>42291.222743055558</v>
      </c>
      <c r="M2718" t="b">
        <v>0</v>
      </c>
      <c r="N2718">
        <v>17</v>
      </c>
      <c r="O2718" t="b">
        <v>1</v>
      </c>
      <c r="P2718" t="s">
        <v>8266</v>
      </c>
      <c r="Q2718" s="6">
        <f>E2718/D2718</f>
        <v>1.0646666666666667</v>
      </c>
      <c r="R2718" s="7">
        <f>IFERROR(E2718/N2718,"N/A")</f>
        <v>375.76470588235293</v>
      </c>
      <c r="S2718" t="str">
        <f t="shared" si="142"/>
        <v>film &amp; video</v>
      </c>
      <c r="T2718" t="str">
        <f t="shared" si="143"/>
        <v>shorts</v>
      </c>
      <c r="Y2718">
        <f t="shared" si="144"/>
        <v>13</v>
      </c>
      <c r="Z2718">
        <f t="shared" si="145"/>
        <v>19</v>
      </c>
    </row>
    <row r="2719" spans="1:26" ht="43.2" x14ac:dyDescent="0.3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 s="11">
        <f t="shared" si="140"/>
        <v>42274.264351851853</v>
      </c>
      <c r="K2719">
        <v>1439907640</v>
      </c>
      <c r="L2719" s="11">
        <f t="shared" si="141"/>
        <v>42234.264351851853</v>
      </c>
      <c r="M2719" t="b">
        <v>1</v>
      </c>
      <c r="N2719">
        <v>176</v>
      </c>
      <c r="O2719" t="b">
        <v>1</v>
      </c>
      <c r="P2719" t="s">
        <v>8285</v>
      </c>
      <c r="Q2719" s="6">
        <f>E2719/D2719</f>
        <v>1.0647599999999999</v>
      </c>
      <c r="R2719" s="7">
        <f>IFERROR(E2719/N2719,"N/A")</f>
        <v>151.24431818181819</v>
      </c>
      <c r="S2719" t="str">
        <f t="shared" si="142"/>
        <v>photography</v>
      </c>
      <c r="T2719" t="str">
        <f t="shared" si="143"/>
        <v>photobooks</v>
      </c>
      <c r="Y2719">
        <f t="shared" si="144"/>
        <v>12</v>
      </c>
      <c r="Z2719">
        <f t="shared" si="145"/>
        <v>22</v>
      </c>
    </row>
    <row r="2720" spans="1:26" ht="43.2" x14ac:dyDescent="0.3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 s="11">
        <f t="shared" si="140"/>
        <v>41803.739004629628</v>
      </c>
      <c r="K2720">
        <v>1401846250</v>
      </c>
      <c r="L2720" s="11">
        <f t="shared" si="141"/>
        <v>41793.739004629628</v>
      </c>
      <c r="M2720" t="b">
        <v>0</v>
      </c>
      <c r="N2720">
        <v>58</v>
      </c>
      <c r="O2720" t="b">
        <v>1</v>
      </c>
      <c r="P2720" t="s">
        <v>8265</v>
      </c>
      <c r="Q2720" s="6">
        <f>E2720/D2720</f>
        <v>1.064875</v>
      </c>
      <c r="R2720" s="7">
        <f>IFERROR(E2720/N2720,"N/A")</f>
        <v>146.87931034482759</v>
      </c>
      <c r="S2720" t="str">
        <f t="shared" si="142"/>
        <v>film &amp; video</v>
      </c>
      <c r="T2720" t="str">
        <f t="shared" si="143"/>
        <v>television</v>
      </c>
      <c r="Y2720">
        <f t="shared" si="144"/>
        <v>13</v>
      </c>
      <c r="Z2720">
        <f t="shared" si="145"/>
        <v>23</v>
      </c>
    </row>
    <row r="2721" spans="1:26" ht="43.2" x14ac:dyDescent="0.3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 s="11">
        <f t="shared" si="140"/>
        <v>40769.708333333328</v>
      </c>
      <c r="K2721">
        <v>1307594625</v>
      </c>
      <c r="L2721" s="11">
        <f t="shared" si="141"/>
        <v>40702.863715277774</v>
      </c>
      <c r="M2721" t="b">
        <v>0</v>
      </c>
      <c r="N2721">
        <v>39</v>
      </c>
      <c r="O2721" t="b">
        <v>1</v>
      </c>
      <c r="P2721" t="s">
        <v>8279</v>
      </c>
      <c r="Q2721" s="6">
        <f>E2721/D2721</f>
        <v>1.0649999999999999</v>
      </c>
      <c r="R2721" s="7">
        <f>IFERROR(E2721/N2721,"N/A")</f>
        <v>54.615384615384613</v>
      </c>
      <c r="S2721" t="str">
        <f t="shared" si="142"/>
        <v>music</v>
      </c>
      <c r="T2721" t="str">
        <f t="shared" si="143"/>
        <v>indie rock</v>
      </c>
      <c r="Y2721">
        <f t="shared" si="144"/>
        <v>6</v>
      </c>
      <c r="Z2721">
        <f t="shared" si="145"/>
        <v>16</v>
      </c>
    </row>
    <row r="2722" spans="1:26" ht="43.2" x14ac:dyDescent="0.3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 s="11">
        <f t="shared" si="140"/>
        <v>42799.476631944439</v>
      </c>
      <c r="K2722">
        <v>1486149981</v>
      </c>
      <c r="L2722" s="11">
        <f t="shared" si="141"/>
        <v>42769.476631944439</v>
      </c>
      <c r="M2722" t="b">
        <v>0</v>
      </c>
      <c r="N2722">
        <v>18</v>
      </c>
      <c r="O2722" t="b">
        <v>1</v>
      </c>
      <c r="P2722" t="s">
        <v>8300</v>
      </c>
      <c r="Q2722" s="6">
        <f>E2722/D2722</f>
        <v>1.0649999999999999</v>
      </c>
      <c r="R2722" s="7">
        <f>IFERROR(E2722/N2722,"N/A")</f>
        <v>177.5</v>
      </c>
      <c r="S2722" t="str">
        <f t="shared" si="142"/>
        <v>music</v>
      </c>
      <c r="T2722" t="str">
        <f t="shared" si="143"/>
        <v>classical music</v>
      </c>
      <c r="Y2722">
        <f t="shared" si="144"/>
        <v>6</v>
      </c>
      <c r="Z2722">
        <f t="shared" si="145"/>
        <v>21</v>
      </c>
    </row>
    <row r="2723" spans="1:26" ht="43.2" x14ac:dyDescent="0.3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 s="11">
        <f t="shared" si="140"/>
        <v>42523.100902777776</v>
      </c>
      <c r="K2723">
        <v>1462443918</v>
      </c>
      <c r="L2723" s="11">
        <f t="shared" si="141"/>
        <v>42495.100902777776</v>
      </c>
      <c r="M2723" t="b">
        <v>0</v>
      </c>
      <c r="N2723">
        <v>76</v>
      </c>
      <c r="O2723" t="b">
        <v>1</v>
      </c>
      <c r="P2723" t="s">
        <v>8271</v>
      </c>
      <c r="Q2723" s="6">
        <f>E2723/D2723</f>
        <v>1.0651999999999999</v>
      </c>
      <c r="R2723" s="7">
        <f>IFERROR(E2723/N2723,"N/A")</f>
        <v>35.039473684210527</v>
      </c>
      <c r="S2723" t="str">
        <f t="shared" si="142"/>
        <v>theater</v>
      </c>
      <c r="T2723" t="str">
        <f t="shared" si="143"/>
        <v>plays</v>
      </c>
      <c r="Y2723">
        <f t="shared" si="144"/>
        <v>8</v>
      </c>
      <c r="Z2723">
        <f t="shared" si="145"/>
        <v>13</v>
      </c>
    </row>
    <row r="2724" spans="1:26" ht="43.2" x14ac:dyDescent="0.3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 s="11">
        <f t="shared" si="140"/>
        <v>42190.375196759262</v>
      </c>
      <c r="K2724">
        <v>1433523617</v>
      </c>
      <c r="L2724" s="11">
        <f t="shared" si="141"/>
        <v>42160.375196759262</v>
      </c>
      <c r="M2724" t="b">
        <v>0</v>
      </c>
      <c r="N2724">
        <v>40</v>
      </c>
      <c r="O2724" t="b">
        <v>1</v>
      </c>
      <c r="P2724" t="s">
        <v>8279</v>
      </c>
      <c r="Q2724" s="6">
        <f>E2724/D2724</f>
        <v>1.06525</v>
      </c>
      <c r="R2724" s="7">
        <f>IFERROR(E2724/N2724,"N/A")</f>
        <v>106.52500000000001</v>
      </c>
      <c r="S2724" t="str">
        <f t="shared" si="142"/>
        <v>music</v>
      </c>
      <c r="T2724" t="str">
        <f t="shared" si="143"/>
        <v>indie rock</v>
      </c>
      <c r="Y2724">
        <f t="shared" si="144"/>
        <v>6</v>
      </c>
      <c r="Z2724">
        <f t="shared" si="145"/>
        <v>16</v>
      </c>
    </row>
    <row r="2725" spans="1:26" ht="57.6" x14ac:dyDescent="0.3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 s="11">
        <f t="shared" si="140"/>
        <v>42466.562499999993</v>
      </c>
      <c r="K2725">
        <v>1458416585</v>
      </c>
      <c r="L2725" s="11">
        <f t="shared" si="141"/>
        <v>42448.488252314812</v>
      </c>
      <c r="M2725" t="b">
        <v>0</v>
      </c>
      <c r="N2725">
        <v>46</v>
      </c>
      <c r="O2725" t="b">
        <v>1</v>
      </c>
      <c r="P2725" t="s">
        <v>8271</v>
      </c>
      <c r="Q2725" s="6">
        <f>E2725/D2725</f>
        <v>1.0654545454545454</v>
      </c>
      <c r="R2725" s="7">
        <f>IFERROR(E2725/N2725,"N/A")</f>
        <v>63.695652173913047</v>
      </c>
      <c r="S2725" t="str">
        <f t="shared" si="142"/>
        <v>theater</v>
      </c>
      <c r="T2725" t="str">
        <f t="shared" si="143"/>
        <v>plays</v>
      </c>
      <c r="Y2725">
        <f t="shared" si="144"/>
        <v>8</v>
      </c>
      <c r="Z2725">
        <f t="shared" si="145"/>
        <v>13</v>
      </c>
    </row>
    <row r="2726" spans="1:26" ht="43.2" x14ac:dyDescent="0.3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 s="11">
        <f t="shared" si="140"/>
        <v>42305.398333333331</v>
      </c>
      <c r="K2726">
        <v>1443461616</v>
      </c>
      <c r="L2726" s="11">
        <f t="shared" si="141"/>
        <v>42275.398333333331</v>
      </c>
      <c r="M2726" t="b">
        <v>0</v>
      </c>
      <c r="N2726">
        <v>52</v>
      </c>
      <c r="O2726" t="b">
        <v>1</v>
      </c>
      <c r="P2726" t="s">
        <v>8271</v>
      </c>
      <c r="Q2726" s="6">
        <f>E2726/D2726</f>
        <v>1.0657142857142856</v>
      </c>
      <c r="R2726" s="7">
        <f>IFERROR(E2726/N2726,"N/A")</f>
        <v>71.730769230769226</v>
      </c>
      <c r="S2726" t="str">
        <f t="shared" si="142"/>
        <v>theater</v>
      </c>
      <c r="T2726" t="str">
        <f t="shared" si="143"/>
        <v>plays</v>
      </c>
      <c r="Y2726">
        <f t="shared" si="144"/>
        <v>8</v>
      </c>
      <c r="Z2726">
        <f t="shared" si="145"/>
        <v>13</v>
      </c>
    </row>
    <row r="2727" spans="1:26" ht="43.2" x14ac:dyDescent="0.3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 s="11">
        <f t="shared" si="140"/>
        <v>42360.624999999993</v>
      </c>
      <c r="K2727">
        <v>1448284433</v>
      </c>
      <c r="L2727" s="11">
        <f t="shared" si="141"/>
        <v>42331.21797453703</v>
      </c>
      <c r="M2727" t="b">
        <v>1</v>
      </c>
      <c r="N2727">
        <v>158</v>
      </c>
      <c r="O2727" t="b">
        <v>1</v>
      </c>
      <c r="P2727" t="s">
        <v>8269</v>
      </c>
      <c r="Q2727" s="6">
        <f>E2727/D2727</f>
        <v>1.0658000000000001</v>
      </c>
      <c r="R2727" s="7">
        <f>IFERROR(E2727/N2727,"N/A")</f>
        <v>134.91139240506328</v>
      </c>
      <c r="S2727" t="str">
        <f t="shared" si="142"/>
        <v>film &amp; video</v>
      </c>
      <c r="T2727" t="str">
        <f t="shared" si="143"/>
        <v>documentary</v>
      </c>
      <c r="Y2727">
        <f t="shared" si="144"/>
        <v>13</v>
      </c>
      <c r="Z2727">
        <f t="shared" si="145"/>
        <v>24</v>
      </c>
    </row>
    <row r="2728" spans="1:26" ht="43.2" x14ac:dyDescent="0.3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 s="11">
        <f t="shared" si="140"/>
        <v>42274.509722222218</v>
      </c>
      <c r="K2728">
        <v>1441790658</v>
      </c>
      <c r="L2728" s="11">
        <f t="shared" si="141"/>
        <v>42256.058541666665</v>
      </c>
      <c r="M2728" t="b">
        <v>0</v>
      </c>
      <c r="N2728">
        <v>98</v>
      </c>
      <c r="O2728" t="b">
        <v>1</v>
      </c>
      <c r="P2728" t="s">
        <v>8265</v>
      </c>
      <c r="Q2728" s="6">
        <f>E2728/D2728</f>
        <v>1.0660000000000001</v>
      </c>
      <c r="R2728" s="7">
        <f>IFERROR(E2728/N2728,"N/A")</f>
        <v>21.755102040816325</v>
      </c>
      <c r="S2728" t="str">
        <f t="shared" si="142"/>
        <v>film &amp; video</v>
      </c>
      <c r="T2728" t="str">
        <f t="shared" si="143"/>
        <v>television</v>
      </c>
      <c r="Y2728">
        <f t="shared" si="144"/>
        <v>13</v>
      </c>
      <c r="Z2728">
        <f t="shared" si="145"/>
        <v>23</v>
      </c>
    </row>
    <row r="2729" spans="1:26" ht="28.8" x14ac:dyDescent="0.3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 s="11">
        <f t="shared" si="140"/>
        <v>42088.454039351847</v>
      </c>
      <c r="K2729">
        <v>1425585229</v>
      </c>
      <c r="L2729" s="11">
        <f t="shared" si="141"/>
        <v>42068.495706018519</v>
      </c>
      <c r="M2729" t="b">
        <v>0</v>
      </c>
      <c r="N2729">
        <v>49</v>
      </c>
      <c r="O2729" t="b">
        <v>1</v>
      </c>
      <c r="P2729" t="s">
        <v>8285</v>
      </c>
      <c r="Q2729" s="6">
        <f>E2729/D2729</f>
        <v>1.0660000000000001</v>
      </c>
      <c r="R2729" s="7">
        <f>IFERROR(E2729/N2729,"N/A")</f>
        <v>108.77551020408163</v>
      </c>
      <c r="S2729" t="str">
        <f t="shared" si="142"/>
        <v>photography</v>
      </c>
      <c r="T2729" t="str">
        <f t="shared" si="143"/>
        <v>photobooks</v>
      </c>
      <c r="Y2729">
        <f t="shared" si="144"/>
        <v>12</v>
      </c>
      <c r="Z2729">
        <f t="shared" si="145"/>
        <v>22</v>
      </c>
    </row>
    <row r="2730" spans="1:26" ht="43.2" x14ac:dyDescent="0.3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 s="11">
        <f t="shared" si="140"/>
        <v>41344.418356481481</v>
      </c>
      <c r="K2730">
        <v>1359140546</v>
      </c>
      <c r="L2730" s="11">
        <f t="shared" si="141"/>
        <v>41299.460023148145</v>
      </c>
      <c r="M2730" t="b">
        <v>0</v>
      </c>
      <c r="N2730">
        <v>44</v>
      </c>
      <c r="O2730" t="b">
        <v>1</v>
      </c>
      <c r="P2730" t="s">
        <v>8279</v>
      </c>
      <c r="Q2730" s="6">
        <f>E2730/D2730</f>
        <v>1.0660000000000001</v>
      </c>
      <c r="R2730" s="7">
        <f>IFERROR(E2730/N2730,"N/A")</f>
        <v>48.454545454545453</v>
      </c>
      <c r="S2730" t="str">
        <f t="shared" si="142"/>
        <v>music</v>
      </c>
      <c r="T2730" t="str">
        <f t="shared" si="143"/>
        <v>indie rock</v>
      </c>
      <c r="Y2730">
        <f t="shared" si="144"/>
        <v>6</v>
      </c>
      <c r="Z2730">
        <f t="shared" si="145"/>
        <v>16</v>
      </c>
    </row>
    <row r="2731" spans="1:26" ht="43.2" x14ac:dyDescent="0.3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 s="11">
        <f t="shared" si="140"/>
        <v>42538.248078703698</v>
      </c>
      <c r="K2731">
        <v>1463493434</v>
      </c>
      <c r="L2731" s="11">
        <f t="shared" si="141"/>
        <v>42507.248078703698</v>
      </c>
      <c r="M2731" t="b">
        <v>1</v>
      </c>
      <c r="N2731">
        <v>438</v>
      </c>
      <c r="O2731" t="b">
        <v>1</v>
      </c>
      <c r="P2731" t="s">
        <v>8269</v>
      </c>
      <c r="Q2731" s="6">
        <f>E2731/D2731</f>
        <v>1.0660499999999999</v>
      </c>
      <c r="R2731" s="7">
        <f>IFERROR(E2731/N2731,"N/A")</f>
        <v>97.356164383561648</v>
      </c>
      <c r="S2731" t="str">
        <f t="shared" si="142"/>
        <v>film &amp; video</v>
      </c>
      <c r="T2731" t="str">
        <f t="shared" si="143"/>
        <v>documentary</v>
      </c>
      <c r="Y2731">
        <f t="shared" si="144"/>
        <v>13</v>
      </c>
      <c r="Z2731">
        <f t="shared" si="145"/>
        <v>24</v>
      </c>
    </row>
    <row r="2732" spans="1:26" ht="43.2" x14ac:dyDescent="0.3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 s="11">
        <f t="shared" si="140"/>
        <v>42790.165601851848</v>
      </c>
      <c r="K2732">
        <v>1485345508</v>
      </c>
      <c r="L2732" s="11">
        <f t="shared" si="141"/>
        <v>42760.165601851848</v>
      </c>
      <c r="M2732" t="b">
        <v>1</v>
      </c>
      <c r="N2732">
        <v>167</v>
      </c>
      <c r="O2732" t="b">
        <v>1</v>
      </c>
      <c r="P2732" t="s">
        <v>8269</v>
      </c>
      <c r="Q2732" s="6">
        <f>E2732/D2732</f>
        <v>1.0663570159857905</v>
      </c>
      <c r="R2732" s="7">
        <f>IFERROR(E2732/N2732,"N/A")</f>
        <v>71.899281437125751</v>
      </c>
      <c r="S2732" t="str">
        <f t="shared" si="142"/>
        <v>film &amp; video</v>
      </c>
      <c r="T2732" t="str">
        <f t="shared" si="143"/>
        <v>documentary</v>
      </c>
      <c r="Y2732">
        <f t="shared" si="144"/>
        <v>13</v>
      </c>
      <c r="Z2732">
        <f t="shared" si="145"/>
        <v>24</v>
      </c>
    </row>
    <row r="2733" spans="1:26" ht="43.2" x14ac:dyDescent="0.3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 s="11">
        <f t="shared" si="140"/>
        <v>41034.46907407407</v>
      </c>
      <c r="K2733">
        <v>1333653333</v>
      </c>
      <c r="L2733" s="11">
        <f t="shared" si="141"/>
        <v>41004.469131944439</v>
      </c>
      <c r="M2733" t="b">
        <v>1</v>
      </c>
      <c r="N2733">
        <v>75</v>
      </c>
      <c r="O2733" t="b">
        <v>1</v>
      </c>
      <c r="P2733" t="s">
        <v>8279</v>
      </c>
      <c r="Q2733" s="6">
        <f>E2733/D2733</f>
        <v>1.0665777537961894</v>
      </c>
      <c r="R2733" s="7">
        <f>IFERROR(E2733/N2733,"N/A")</f>
        <v>27.936800000000002</v>
      </c>
      <c r="S2733" t="str">
        <f t="shared" si="142"/>
        <v>music</v>
      </c>
      <c r="T2733" t="str">
        <f t="shared" si="143"/>
        <v>indie rock</v>
      </c>
      <c r="Y2733">
        <f t="shared" si="144"/>
        <v>6</v>
      </c>
      <c r="Z2733">
        <f t="shared" si="145"/>
        <v>16</v>
      </c>
    </row>
    <row r="2734" spans="1:26" ht="43.2" x14ac:dyDescent="0.3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 s="11">
        <f t="shared" si="140"/>
        <v>41108.578680555554</v>
      </c>
      <c r="K2734">
        <v>1340056398</v>
      </c>
      <c r="L2734" s="11">
        <f t="shared" si="141"/>
        <v>41078.578680555554</v>
      </c>
      <c r="M2734" t="b">
        <v>0</v>
      </c>
      <c r="N2734">
        <v>89</v>
      </c>
      <c r="O2734" t="b">
        <v>1</v>
      </c>
      <c r="P2734" t="s">
        <v>8269</v>
      </c>
      <c r="Q2734" s="6">
        <f>E2734/D2734</f>
        <v>1.0666666666666667</v>
      </c>
      <c r="R2734" s="7">
        <f>IFERROR(E2734/N2734,"N/A")</f>
        <v>89.887640449438209</v>
      </c>
      <c r="S2734" t="str">
        <f t="shared" si="142"/>
        <v>film &amp; video</v>
      </c>
      <c r="T2734" t="str">
        <f t="shared" si="143"/>
        <v>documentary</v>
      </c>
      <c r="Y2734">
        <f t="shared" si="144"/>
        <v>13</v>
      </c>
      <c r="Z2734">
        <f t="shared" si="145"/>
        <v>24</v>
      </c>
    </row>
    <row r="2735" spans="1:26" ht="43.2" x14ac:dyDescent="0.3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 s="11">
        <f t="shared" si="140"/>
        <v>41097.231550925921</v>
      </c>
      <c r="K2735">
        <v>1340372006</v>
      </c>
      <c r="L2735" s="11">
        <f t="shared" si="141"/>
        <v>41082.231550925921</v>
      </c>
      <c r="M2735" t="b">
        <v>0</v>
      </c>
      <c r="N2735">
        <v>196</v>
      </c>
      <c r="O2735" t="b">
        <v>1</v>
      </c>
      <c r="P2735" t="s">
        <v>8269</v>
      </c>
      <c r="Q2735" s="6">
        <f>E2735/D2735</f>
        <v>1.0666666666666667</v>
      </c>
      <c r="R2735" s="7">
        <f>IFERROR(E2735/N2735,"N/A")</f>
        <v>81.632653061224488</v>
      </c>
      <c r="S2735" t="str">
        <f t="shared" si="142"/>
        <v>film &amp; video</v>
      </c>
      <c r="T2735" t="str">
        <f t="shared" si="143"/>
        <v>documentary</v>
      </c>
      <c r="Y2735">
        <f t="shared" si="144"/>
        <v>13</v>
      </c>
      <c r="Z2735">
        <f t="shared" si="145"/>
        <v>24</v>
      </c>
    </row>
    <row r="2736" spans="1:26" ht="57.6" x14ac:dyDescent="0.3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 s="11">
        <f t="shared" si="140"/>
        <v>42168.681192129625</v>
      </c>
      <c r="K2736">
        <v>1431649255</v>
      </c>
      <c r="L2736" s="11">
        <f t="shared" si="141"/>
        <v>42138.681192129625</v>
      </c>
      <c r="M2736" t="b">
        <v>0</v>
      </c>
      <c r="N2736">
        <v>54</v>
      </c>
      <c r="O2736" t="b">
        <v>1</v>
      </c>
      <c r="P2736" t="s">
        <v>8303</v>
      </c>
      <c r="Q2736" s="6">
        <f>E2736/D2736</f>
        <v>1.0666666666666667</v>
      </c>
      <c r="R2736" s="7">
        <f>IFERROR(E2736/N2736,"N/A")</f>
        <v>74.074074074074076</v>
      </c>
      <c r="S2736" t="str">
        <f t="shared" si="142"/>
        <v>theater</v>
      </c>
      <c r="T2736" t="str">
        <f t="shared" si="143"/>
        <v>spaces</v>
      </c>
      <c r="Y2736">
        <f t="shared" si="144"/>
        <v>8</v>
      </c>
      <c r="Z2736">
        <f t="shared" si="145"/>
        <v>14</v>
      </c>
    </row>
    <row r="2737" spans="1:26" ht="43.2" x14ac:dyDescent="0.3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 s="11">
        <f t="shared" si="140"/>
        <v>41342.654363425921</v>
      </c>
      <c r="K2737">
        <v>1359848537</v>
      </c>
      <c r="L2737" s="11">
        <f t="shared" si="141"/>
        <v>41307.654363425921</v>
      </c>
      <c r="M2737" t="b">
        <v>1</v>
      </c>
      <c r="N2737">
        <v>107</v>
      </c>
      <c r="O2737" t="b">
        <v>1</v>
      </c>
      <c r="P2737" t="s">
        <v>8279</v>
      </c>
      <c r="Q2737" s="6">
        <f>E2737/D2737</f>
        <v>1.0667450000000001</v>
      </c>
      <c r="R2737" s="7">
        <f>IFERROR(E2737/N2737,"N/A")</f>
        <v>59.817476635514019</v>
      </c>
      <c r="S2737" t="str">
        <f t="shared" si="142"/>
        <v>music</v>
      </c>
      <c r="T2737" t="str">
        <f t="shared" si="143"/>
        <v>indie rock</v>
      </c>
      <c r="Y2737">
        <f t="shared" si="144"/>
        <v>6</v>
      </c>
      <c r="Z2737">
        <f t="shared" si="145"/>
        <v>16</v>
      </c>
    </row>
    <row r="2738" spans="1:26" ht="43.2" x14ac:dyDescent="0.3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 s="11">
        <f t="shared" si="140"/>
        <v>42504.723831018513</v>
      </c>
      <c r="K2738">
        <v>1460683339</v>
      </c>
      <c r="L2738" s="11">
        <f t="shared" si="141"/>
        <v>42474.723831018513</v>
      </c>
      <c r="M2738" t="b">
        <v>0</v>
      </c>
      <c r="N2738">
        <v>20</v>
      </c>
      <c r="O2738" t="b">
        <v>1</v>
      </c>
      <c r="P2738" t="s">
        <v>8271</v>
      </c>
      <c r="Q2738" s="6">
        <f>E2738/D2738</f>
        <v>1.0668</v>
      </c>
      <c r="R2738" s="7">
        <f>IFERROR(E2738/N2738,"N/A")</f>
        <v>53.339999999999996</v>
      </c>
      <c r="S2738" t="str">
        <f t="shared" si="142"/>
        <v>theater</v>
      </c>
      <c r="T2738" t="str">
        <f t="shared" si="143"/>
        <v>plays</v>
      </c>
      <c r="Y2738">
        <f t="shared" si="144"/>
        <v>8</v>
      </c>
      <c r="Z2738">
        <f t="shared" si="145"/>
        <v>13</v>
      </c>
    </row>
    <row r="2739" spans="1:26" ht="28.8" x14ac:dyDescent="0.3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 s="11">
        <f t="shared" si="140"/>
        <v>40575.999305555553</v>
      </c>
      <c r="K2739">
        <v>1292316697</v>
      </c>
      <c r="L2739" s="11">
        <f t="shared" si="141"/>
        <v>40526.035844907405</v>
      </c>
      <c r="M2739" t="b">
        <v>1</v>
      </c>
      <c r="N2739">
        <v>168</v>
      </c>
      <c r="O2739" t="b">
        <v>1</v>
      </c>
      <c r="P2739" t="s">
        <v>8269</v>
      </c>
      <c r="Q2739" s="6">
        <f>E2739/D2739</f>
        <v>1.0668444444444445</v>
      </c>
      <c r="R2739" s="7">
        <f>IFERROR(E2739/N2739,"N/A")</f>
        <v>28.576190476190476</v>
      </c>
      <c r="S2739" t="str">
        <f t="shared" si="142"/>
        <v>film &amp; video</v>
      </c>
      <c r="T2739" t="str">
        <f t="shared" si="143"/>
        <v>documentary</v>
      </c>
      <c r="Y2739">
        <f t="shared" si="144"/>
        <v>13</v>
      </c>
      <c r="Z2739">
        <f t="shared" si="145"/>
        <v>24</v>
      </c>
    </row>
    <row r="2740" spans="1:26" ht="43.2" x14ac:dyDescent="0.3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 s="11">
        <f t="shared" si="140"/>
        <v>42263.4140162037</v>
      </c>
      <c r="K2740">
        <v>1439834171</v>
      </c>
      <c r="L2740" s="11">
        <f t="shared" si="141"/>
        <v>42233.4140162037</v>
      </c>
      <c r="M2740" t="b">
        <v>0</v>
      </c>
      <c r="N2740">
        <v>41</v>
      </c>
      <c r="O2740" t="b">
        <v>1</v>
      </c>
      <c r="P2740" t="s">
        <v>8303</v>
      </c>
      <c r="Q2740" s="6">
        <f>E2740/D2740</f>
        <v>1.0668571428571429</v>
      </c>
      <c r="R2740" s="7">
        <f>IFERROR(E2740/N2740,"N/A")</f>
        <v>45.536585365853661</v>
      </c>
      <c r="S2740" t="str">
        <f t="shared" si="142"/>
        <v>theater</v>
      </c>
      <c r="T2740" t="str">
        <f t="shared" si="143"/>
        <v>spaces</v>
      </c>
      <c r="Y2740">
        <f t="shared" si="144"/>
        <v>8</v>
      </c>
      <c r="Z2740">
        <f t="shared" si="145"/>
        <v>14</v>
      </c>
    </row>
    <row r="2741" spans="1:26" ht="57.6" x14ac:dyDescent="0.3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 s="11">
        <f t="shared" si="140"/>
        <v>40863.341527777775</v>
      </c>
      <c r="K2741">
        <v>1318864308</v>
      </c>
      <c r="L2741" s="11">
        <f t="shared" si="141"/>
        <v>40833.299861111111</v>
      </c>
      <c r="M2741" t="b">
        <v>0</v>
      </c>
      <c r="N2741">
        <v>65</v>
      </c>
      <c r="O2741" t="b">
        <v>1</v>
      </c>
      <c r="P2741" t="s">
        <v>8279</v>
      </c>
      <c r="Q2741" s="6">
        <f>E2741/D2741</f>
        <v>1.0669999999999999</v>
      </c>
      <c r="R2741" s="7">
        <f>IFERROR(E2741/N2741,"N/A")</f>
        <v>49.246153846153845</v>
      </c>
      <c r="S2741" t="str">
        <f t="shared" si="142"/>
        <v>music</v>
      </c>
      <c r="T2741" t="str">
        <f t="shared" si="143"/>
        <v>indie rock</v>
      </c>
      <c r="Y2741">
        <f t="shared" si="144"/>
        <v>6</v>
      </c>
      <c r="Z2741">
        <f t="shared" si="145"/>
        <v>16</v>
      </c>
    </row>
    <row r="2742" spans="1:26" ht="57.6" x14ac:dyDescent="0.3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 s="11">
        <f t="shared" si="140"/>
        <v>41851.708333333328</v>
      </c>
      <c r="K2742">
        <v>1403599778</v>
      </c>
      <c r="L2742" s="11">
        <f t="shared" si="141"/>
        <v>41814.034467592588</v>
      </c>
      <c r="M2742" t="b">
        <v>0</v>
      </c>
      <c r="N2742">
        <v>94</v>
      </c>
      <c r="O2742" t="b">
        <v>1</v>
      </c>
      <c r="P2742" t="s">
        <v>8305</v>
      </c>
      <c r="Q2742" s="6">
        <f>E2742/D2742</f>
        <v>1.0671250000000001</v>
      </c>
      <c r="R2742" s="7">
        <f>IFERROR(E2742/N2742,"N/A")</f>
        <v>90.819148936170208</v>
      </c>
      <c r="S2742" t="str">
        <f t="shared" si="142"/>
        <v>theater</v>
      </c>
      <c r="T2742" t="str">
        <f t="shared" si="143"/>
        <v>musical</v>
      </c>
      <c r="Y2742">
        <f t="shared" si="144"/>
        <v>8</v>
      </c>
      <c r="Z2742">
        <f t="shared" si="145"/>
        <v>15</v>
      </c>
    </row>
    <row r="2743" spans="1:26" ht="43.2" x14ac:dyDescent="0.3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 s="11">
        <f t="shared" si="140"/>
        <v>41912.832638888889</v>
      </c>
      <c r="K2743">
        <v>1410555998</v>
      </c>
      <c r="L2743" s="11">
        <f t="shared" si="141"/>
        <v>41894.546273148146</v>
      </c>
      <c r="M2743" t="b">
        <v>1</v>
      </c>
      <c r="N2743">
        <v>55</v>
      </c>
      <c r="O2743" t="b">
        <v>1</v>
      </c>
      <c r="P2743" t="s">
        <v>8269</v>
      </c>
      <c r="Q2743" s="6">
        <f>E2743/D2743</f>
        <v>1.0671428571428572</v>
      </c>
      <c r="R2743" s="7">
        <f>IFERROR(E2743/N2743,"N/A")</f>
        <v>67.909090909090907</v>
      </c>
      <c r="S2743" t="str">
        <f t="shared" si="142"/>
        <v>film &amp; video</v>
      </c>
      <c r="T2743" t="str">
        <f t="shared" si="143"/>
        <v>documentary</v>
      </c>
      <c r="Y2743">
        <f t="shared" si="144"/>
        <v>13</v>
      </c>
      <c r="Z2743">
        <f t="shared" si="145"/>
        <v>24</v>
      </c>
    </row>
    <row r="2744" spans="1:26" ht="43.2" x14ac:dyDescent="0.3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 s="11">
        <f t="shared" si="140"/>
        <v>42509.293541666666</v>
      </c>
      <c r="K2744">
        <v>1461078162</v>
      </c>
      <c r="L2744" s="11">
        <f t="shared" si="141"/>
        <v>42479.293541666666</v>
      </c>
      <c r="M2744" t="b">
        <v>1</v>
      </c>
      <c r="N2744">
        <v>560</v>
      </c>
      <c r="O2744" t="b">
        <v>1</v>
      </c>
      <c r="P2744" t="s">
        <v>8269</v>
      </c>
      <c r="Q2744" s="6">
        <f>E2744/D2744</f>
        <v>1.0672648571428571</v>
      </c>
      <c r="R2744" s="7">
        <f>IFERROR(E2744/N2744,"N/A")</f>
        <v>66.70405357142856</v>
      </c>
      <c r="S2744" t="str">
        <f t="shared" si="142"/>
        <v>film &amp; video</v>
      </c>
      <c r="T2744" t="str">
        <f t="shared" si="143"/>
        <v>documentary</v>
      </c>
      <c r="Y2744">
        <f t="shared" si="144"/>
        <v>13</v>
      </c>
      <c r="Z2744">
        <f t="shared" si="145"/>
        <v>24</v>
      </c>
    </row>
    <row r="2745" spans="1:26" ht="28.8" x14ac:dyDescent="0.3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 s="11">
        <f t="shared" si="140"/>
        <v>40618.151412037034</v>
      </c>
      <c r="K2745">
        <v>1297687082</v>
      </c>
      <c r="L2745" s="11">
        <f t="shared" si="141"/>
        <v>40588.193078703705</v>
      </c>
      <c r="M2745" t="b">
        <v>1</v>
      </c>
      <c r="N2745">
        <v>188</v>
      </c>
      <c r="O2745" t="b">
        <v>1</v>
      </c>
      <c r="P2745" t="s">
        <v>8269</v>
      </c>
      <c r="Q2745" s="6">
        <f>E2745/D2745</f>
        <v>1.0673325</v>
      </c>
      <c r="R2745" s="7">
        <f>IFERROR(E2745/N2745,"N/A")</f>
        <v>45.418404255319146</v>
      </c>
      <c r="S2745" t="str">
        <f t="shared" si="142"/>
        <v>film &amp; video</v>
      </c>
      <c r="T2745" t="str">
        <f t="shared" si="143"/>
        <v>documentary</v>
      </c>
      <c r="Y2745">
        <f t="shared" si="144"/>
        <v>13</v>
      </c>
      <c r="Z2745">
        <f t="shared" si="145"/>
        <v>24</v>
      </c>
    </row>
    <row r="2746" spans="1:26" ht="28.8" x14ac:dyDescent="0.3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 s="11">
        <f t="shared" si="140"/>
        <v>41973.874305555553</v>
      </c>
      <c r="K2746">
        <v>1414765794</v>
      </c>
      <c r="L2746" s="11">
        <f t="shared" si="141"/>
        <v>41943.270763888882</v>
      </c>
      <c r="M2746" t="b">
        <v>0</v>
      </c>
      <c r="N2746">
        <v>41</v>
      </c>
      <c r="O2746" t="b">
        <v>1</v>
      </c>
      <c r="P2746" t="s">
        <v>8274</v>
      </c>
      <c r="Q2746" s="6">
        <f>E2746/D2746</f>
        <v>1.0673333333333332</v>
      </c>
      <c r="R2746" s="7">
        <f>IFERROR(E2746/N2746,"N/A")</f>
        <v>39.048780487804876</v>
      </c>
      <c r="S2746" t="str">
        <f t="shared" si="142"/>
        <v>publishing</v>
      </c>
      <c r="T2746" t="str">
        <f t="shared" si="143"/>
        <v>nonfiction</v>
      </c>
      <c r="Y2746">
        <f t="shared" si="144"/>
        <v>11</v>
      </c>
      <c r="Z2746">
        <f t="shared" si="145"/>
        <v>21</v>
      </c>
    </row>
    <row r="2747" spans="1:26" ht="43.2" x14ac:dyDescent="0.3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 s="11">
        <f t="shared" si="140"/>
        <v>42156.612499999996</v>
      </c>
      <c r="K2747">
        <v>1430340195</v>
      </c>
      <c r="L2747" s="11">
        <f t="shared" si="141"/>
        <v>42123.530034722215</v>
      </c>
      <c r="M2747" t="b">
        <v>0</v>
      </c>
      <c r="N2747">
        <v>123</v>
      </c>
      <c r="O2747" t="b">
        <v>1</v>
      </c>
      <c r="P2747" t="s">
        <v>8285</v>
      </c>
      <c r="Q2747" s="6">
        <f>E2747/D2747</f>
        <v>1.0673333333333332</v>
      </c>
      <c r="R2747" s="7">
        <f>IFERROR(E2747/N2747,"N/A")</f>
        <v>65.081300813008127</v>
      </c>
      <c r="S2747" t="str">
        <f t="shared" si="142"/>
        <v>photography</v>
      </c>
      <c r="T2747" t="str">
        <f t="shared" si="143"/>
        <v>photobooks</v>
      </c>
      <c r="Y2747">
        <f t="shared" si="144"/>
        <v>12</v>
      </c>
      <c r="Z2747">
        <f t="shared" si="145"/>
        <v>22</v>
      </c>
    </row>
    <row r="2748" spans="1:26" ht="43.2" x14ac:dyDescent="0.3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 s="11">
        <f t="shared" si="140"/>
        <v>40977.834826388884</v>
      </c>
      <c r="K2748">
        <v>1328760129</v>
      </c>
      <c r="L2748" s="11">
        <f t="shared" si="141"/>
        <v>40947.834826388884</v>
      </c>
      <c r="M2748" t="b">
        <v>1</v>
      </c>
      <c r="N2748">
        <v>73</v>
      </c>
      <c r="O2748" t="b">
        <v>1</v>
      </c>
      <c r="P2748" t="s">
        <v>8279</v>
      </c>
      <c r="Q2748" s="6">
        <f>E2748/D2748</f>
        <v>1.0675857142857144</v>
      </c>
      <c r="R2748" s="7">
        <f>IFERROR(E2748/N2748,"N/A")</f>
        <v>51.185616438356163</v>
      </c>
      <c r="S2748" t="str">
        <f t="shared" si="142"/>
        <v>music</v>
      </c>
      <c r="T2748" t="str">
        <f t="shared" si="143"/>
        <v>indie rock</v>
      </c>
      <c r="Y2748">
        <f t="shared" si="144"/>
        <v>6</v>
      </c>
      <c r="Z2748">
        <f t="shared" si="145"/>
        <v>16</v>
      </c>
    </row>
    <row r="2749" spans="1:26" ht="57.6" x14ac:dyDescent="0.3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 s="11">
        <f t="shared" si="140"/>
        <v>41799.472395833334</v>
      </c>
      <c r="K2749">
        <v>1399490415</v>
      </c>
      <c r="L2749" s="11">
        <f t="shared" si="141"/>
        <v>41766.472395833334</v>
      </c>
      <c r="M2749" t="b">
        <v>1</v>
      </c>
      <c r="N2749">
        <v>71</v>
      </c>
      <c r="O2749" t="b">
        <v>1</v>
      </c>
      <c r="P2749" t="s">
        <v>8271</v>
      </c>
      <c r="Q2749" s="6">
        <f>E2749/D2749</f>
        <v>1.0676000000000001</v>
      </c>
      <c r="R2749" s="7">
        <f>IFERROR(E2749/N2749,"N/A")</f>
        <v>37.591549295774648</v>
      </c>
      <c r="S2749" t="str">
        <f t="shared" si="142"/>
        <v>theater</v>
      </c>
      <c r="T2749" t="str">
        <f t="shared" si="143"/>
        <v>plays</v>
      </c>
      <c r="Y2749">
        <f t="shared" si="144"/>
        <v>8</v>
      </c>
      <c r="Z2749">
        <f t="shared" si="145"/>
        <v>13</v>
      </c>
    </row>
    <row r="2750" spans="1:26" ht="43.2" x14ac:dyDescent="0.3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 s="11">
        <f t="shared" si="140"/>
        <v>42237.413344907407</v>
      </c>
      <c r="K2750">
        <v>1437587713</v>
      </c>
      <c r="L2750" s="11">
        <f t="shared" si="141"/>
        <v>42207.413344907407</v>
      </c>
      <c r="M2750" t="b">
        <v>0</v>
      </c>
      <c r="N2750">
        <v>80</v>
      </c>
      <c r="O2750" t="b">
        <v>1</v>
      </c>
      <c r="P2750" t="s">
        <v>8302</v>
      </c>
      <c r="Q2750" s="6">
        <f>E2750/D2750</f>
        <v>1.0680000000000001</v>
      </c>
      <c r="R2750" s="7">
        <f>IFERROR(E2750/N2750,"N/A")</f>
        <v>267</v>
      </c>
      <c r="S2750" t="str">
        <f t="shared" si="142"/>
        <v>technology</v>
      </c>
      <c r="T2750" t="str">
        <f t="shared" si="143"/>
        <v>makerspaces</v>
      </c>
      <c r="Y2750">
        <f t="shared" si="144"/>
        <v>11</v>
      </c>
      <c r="Z2750">
        <f t="shared" si="145"/>
        <v>22</v>
      </c>
    </row>
    <row r="2751" spans="1:26" ht="43.2" x14ac:dyDescent="0.3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 s="11">
        <f t="shared" si="140"/>
        <v>42348.260370370372</v>
      </c>
      <c r="K2751">
        <v>1447164896</v>
      </c>
      <c r="L2751" s="11">
        <f t="shared" si="141"/>
        <v>42318.260370370372</v>
      </c>
      <c r="M2751" t="b">
        <v>0</v>
      </c>
      <c r="N2751">
        <v>72</v>
      </c>
      <c r="O2751" t="b">
        <v>1</v>
      </c>
      <c r="P2751" t="s">
        <v>8271</v>
      </c>
      <c r="Q2751" s="6">
        <f>E2751/D2751</f>
        <v>1.0680000000000001</v>
      </c>
      <c r="R2751" s="7">
        <f>IFERROR(E2751/N2751,"N/A")</f>
        <v>37.083333333333336</v>
      </c>
      <c r="S2751" t="str">
        <f t="shared" si="142"/>
        <v>theater</v>
      </c>
      <c r="T2751" t="str">
        <f t="shared" si="143"/>
        <v>plays</v>
      </c>
      <c r="Y2751">
        <f t="shared" si="144"/>
        <v>8</v>
      </c>
      <c r="Z2751">
        <f t="shared" si="145"/>
        <v>13</v>
      </c>
    </row>
    <row r="2752" spans="1:26" ht="43.2" x14ac:dyDescent="0.3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 s="11">
        <f t="shared" si="140"/>
        <v>42718.166666666664</v>
      </c>
      <c r="K2752">
        <v>1479070867</v>
      </c>
      <c r="L2752" s="11">
        <f t="shared" si="141"/>
        <v>42687.542442129627</v>
      </c>
      <c r="M2752" t="b">
        <v>0</v>
      </c>
      <c r="N2752">
        <v>95</v>
      </c>
      <c r="O2752" t="b">
        <v>1</v>
      </c>
      <c r="P2752" t="s">
        <v>8269</v>
      </c>
      <c r="Q2752" s="6">
        <f>E2752/D2752</f>
        <v>1.0680499999999999</v>
      </c>
      <c r="R2752" s="7">
        <f>IFERROR(E2752/N2752,"N/A")</f>
        <v>224.85263157894738</v>
      </c>
      <c r="S2752" t="str">
        <f t="shared" si="142"/>
        <v>film &amp; video</v>
      </c>
      <c r="T2752" t="str">
        <f t="shared" si="143"/>
        <v>documentary</v>
      </c>
      <c r="Y2752">
        <f t="shared" si="144"/>
        <v>13</v>
      </c>
      <c r="Z2752">
        <f t="shared" si="145"/>
        <v>24</v>
      </c>
    </row>
    <row r="2753" spans="1:26" ht="43.2" x14ac:dyDescent="0.3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 s="11">
        <f t="shared" si="140"/>
        <v>42527.834386574068</v>
      </c>
      <c r="K2753">
        <v>1462248091</v>
      </c>
      <c r="L2753" s="11">
        <f t="shared" si="141"/>
        <v>42492.834386574068</v>
      </c>
      <c r="M2753" t="b">
        <v>1</v>
      </c>
      <c r="N2753">
        <v>235</v>
      </c>
      <c r="O2753" t="b">
        <v>1</v>
      </c>
      <c r="P2753" t="s">
        <v>8285</v>
      </c>
      <c r="Q2753" s="6">
        <f>E2753/D2753</f>
        <v>1.0681333333333334</v>
      </c>
      <c r="R2753" s="7">
        <f>IFERROR(E2753/N2753,"N/A")</f>
        <v>170.44680851063831</v>
      </c>
      <c r="S2753" t="str">
        <f t="shared" si="142"/>
        <v>photography</v>
      </c>
      <c r="T2753" t="str">
        <f t="shared" si="143"/>
        <v>photobooks</v>
      </c>
      <c r="Y2753">
        <f t="shared" si="144"/>
        <v>12</v>
      </c>
      <c r="Z2753">
        <f t="shared" si="145"/>
        <v>22</v>
      </c>
    </row>
    <row r="2754" spans="1:26" ht="57.6" x14ac:dyDescent="0.3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 s="11">
        <f t="shared" si="140"/>
        <v>42187.13685185185</v>
      </c>
      <c r="K2754">
        <v>1433243824</v>
      </c>
      <c r="L2754" s="11">
        <f t="shared" si="141"/>
        <v>42157.13685185185</v>
      </c>
      <c r="M2754" t="b">
        <v>0</v>
      </c>
      <c r="N2754">
        <v>98</v>
      </c>
      <c r="O2754" t="b">
        <v>1</v>
      </c>
      <c r="P2754" t="s">
        <v>8271</v>
      </c>
      <c r="Q2754" s="6">
        <f>E2754/D2754</f>
        <v>1.0685</v>
      </c>
      <c r="R2754" s="7">
        <f>IFERROR(E2754/N2754,"N/A")</f>
        <v>109.03061224489795</v>
      </c>
      <c r="S2754" t="str">
        <f t="shared" si="142"/>
        <v>theater</v>
      </c>
      <c r="T2754" t="str">
        <f t="shared" si="143"/>
        <v>plays</v>
      </c>
      <c r="Y2754">
        <f t="shared" si="144"/>
        <v>8</v>
      </c>
      <c r="Z2754">
        <f t="shared" si="145"/>
        <v>13</v>
      </c>
    </row>
    <row r="2755" spans="1:26" ht="43.2" x14ac:dyDescent="0.3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 s="11">
        <f t="shared" ref="J2755:J2818" si="146">(((I2755/60)/60)/24)+DATE(1970,1,1)+(-8/24)</f>
        <v>41944.387499999997</v>
      </c>
      <c r="K2755">
        <v>1412360309</v>
      </c>
      <c r="L2755" s="11">
        <f t="shared" ref="L2755:L2818" si="147">(((K2755/60)/60)/24)+DATE(1970,1,1)+(-8/24)</f>
        <v>41915.429502314815</v>
      </c>
      <c r="M2755" t="b">
        <v>0</v>
      </c>
      <c r="N2755">
        <v>72</v>
      </c>
      <c r="O2755" t="b">
        <v>1</v>
      </c>
      <c r="P2755" t="s">
        <v>8271</v>
      </c>
      <c r="Q2755" s="6">
        <f>E2755/D2755</f>
        <v>1.0686</v>
      </c>
      <c r="R2755" s="7">
        <f>IFERROR(E2755/N2755,"N/A")</f>
        <v>74.208333333333329</v>
      </c>
      <c r="S2755" t="str">
        <f t="shared" ref="S2755:S2818" si="148">LEFT(P2755,SEARCH("/",P2755,1)-1)</f>
        <v>theater</v>
      </c>
      <c r="T2755" t="str">
        <f t="shared" ref="T2755:T2818" si="149">RIGHT(P2755,(LEN(P2755)-SEARCH("/",P2755)))</f>
        <v>plays</v>
      </c>
      <c r="Y2755">
        <f t="shared" ref="Y2755:Y2818" si="150">SEARCH("/",P2755)</f>
        <v>8</v>
      </c>
      <c r="Z2755">
        <f t="shared" ref="Z2755:Z2818" si="151">LEN(P2755)</f>
        <v>13</v>
      </c>
    </row>
    <row r="2756" spans="1:26" ht="57.6" x14ac:dyDescent="0.3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 s="11">
        <f t="shared" si="146"/>
        <v>40932.476539351846</v>
      </c>
      <c r="K2756">
        <v>1325618773</v>
      </c>
      <c r="L2756" s="11">
        <f t="shared" si="147"/>
        <v>40911.476539351846</v>
      </c>
      <c r="M2756" t="b">
        <v>0</v>
      </c>
      <c r="N2756">
        <v>80</v>
      </c>
      <c r="O2756" t="b">
        <v>1</v>
      </c>
      <c r="P2756" t="s">
        <v>8279</v>
      </c>
      <c r="Q2756" s="6">
        <f>E2756/D2756</f>
        <v>1.0699047619047619</v>
      </c>
      <c r="R2756" s="7">
        <f>IFERROR(E2756/N2756,"N/A")</f>
        <v>70.212500000000006</v>
      </c>
      <c r="S2756" t="str">
        <f t="shared" si="148"/>
        <v>music</v>
      </c>
      <c r="T2756" t="str">
        <f t="shared" si="149"/>
        <v>indie rock</v>
      </c>
      <c r="Y2756">
        <f t="shared" si="150"/>
        <v>6</v>
      </c>
      <c r="Z2756">
        <f t="shared" si="151"/>
        <v>16</v>
      </c>
    </row>
    <row r="2757" spans="1:26" ht="28.8" x14ac:dyDescent="0.3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 s="11">
        <f t="shared" si="146"/>
        <v>41944.58452546296</v>
      </c>
      <c r="K2757">
        <v>1412287303</v>
      </c>
      <c r="L2757" s="11">
        <f t="shared" si="147"/>
        <v>41914.58452546296</v>
      </c>
      <c r="M2757" t="b">
        <v>0</v>
      </c>
      <c r="N2757">
        <v>43</v>
      </c>
      <c r="O2757" t="b">
        <v>1</v>
      </c>
      <c r="P2757" t="s">
        <v>8276</v>
      </c>
      <c r="Q2757" s="6">
        <f>E2757/D2757</f>
        <v>1.07</v>
      </c>
      <c r="R2757" s="7">
        <f>IFERROR(E2757/N2757,"N/A")</f>
        <v>99.534883720930239</v>
      </c>
      <c r="S2757" t="str">
        <f t="shared" si="148"/>
        <v>music</v>
      </c>
      <c r="T2757" t="str">
        <f t="shared" si="149"/>
        <v>rock</v>
      </c>
      <c r="Y2757">
        <f t="shared" si="150"/>
        <v>6</v>
      </c>
      <c r="Z2757">
        <f t="shared" si="151"/>
        <v>10</v>
      </c>
    </row>
    <row r="2758" spans="1:26" ht="57.6" x14ac:dyDescent="0.3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 s="11">
        <f t="shared" si="146"/>
        <v>41085.35</v>
      </c>
      <c r="K2758">
        <v>1339549982</v>
      </c>
      <c r="L2758" s="11">
        <f t="shared" si="147"/>
        <v>41072.71738425926</v>
      </c>
      <c r="M2758" t="b">
        <v>0</v>
      </c>
      <c r="N2758">
        <v>38</v>
      </c>
      <c r="O2758" t="b">
        <v>1</v>
      </c>
      <c r="P2758" t="s">
        <v>8276</v>
      </c>
      <c r="Q2758" s="6">
        <f>E2758/D2758</f>
        <v>1.07</v>
      </c>
      <c r="R2758" s="7">
        <f>IFERROR(E2758/N2758,"N/A")</f>
        <v>36.60526315789474</v>
      </c>
      <c r="S2758" t="str">
        <f t="shared" si="148"/>
        <v>music</v>
      </c>
      <c r="T2758" t="str">
        <f t="shared" si="149"/>
        <v>rock</v>
      </c>
      <c r="Y2758">
        <f t="shared" si="150"/>
        <v>6</v>
      </c>
      <c r="Z2758">
        <f t="shared" si="151"/>
        <v>10</v>
      </c>
    </row>
    <row r="2759" spans="1:26" ht="57.6" x14ac:dyDescent="0.3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 s="11">
        <f t="shared" si="146"/>
        <v>41543.115949074068</v>
      </c>
      <c r="K2759">
        <v>1375008418</v>
      </c>
      <c r="L2759" s="11">
        <f t="shared" si="147"/>
        <v>41483.115949074068</v>
      </c>
      <c r="M2759" t="b">
        <v>0</v>
      </c>
      <c r="N2759">
        <v>63</v>
      </c>
      <c r="O2759" t="b">
        <v>1</v>
      </c>
      <c r="P2759" t="s">
        <v>8300</v>
      </c>
      <c r="Q2759" s="6">
        <f>E2759/D2759</f>
        <v>1.0702857142857143</v>
      </c>
      <c r="R2759" s="7">
        <f>IFERROR(E2759/N2759,"N/A")</f>
        <v>59.460317460317462</v>
      </c>
      <c r="S2759" t="str">
        <f t="shared" si="148"/>
        <v>music</v>
      </c>
      <c r="T2759" t="str">
        <f t="shared" si="149"/>
        <v>classical music</v>
      </c>
      <c r="Y2759">
        <f t="shared" si="150"/>
        <v>6</v>
      </c>
      <c r="Z2759">
        <f t="shared" si="151"/>
        <v>21</v>
      </c>
    </row>
    <row r="2760" spans="1:26" ht="43.2" x14ac:dyDescent="0.3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 s="11">
        <f t="shared" si="146"/>
        <v>41299.881643518514</v>
      </c>
      <c r="K2760">
        <v>1356584974</v>
      </c>
      <c r="L2760" s="11">
        <f t="shared" si="147"/>
        <v>41269.881643518514</v>
      </c>
      <c r="M2760" t="b">
        <v>0</v>
      </c>
      <c r="N2760">
        <v>44</v>
      </c>
      <c r="O2760" t="b">
        <v>1</v>
      </c>
      <c r="P2760" t="s">
        <v>8279</v>
      </c>
      <c r="Q2760" s="6">
        <f>E2760/D2760</f>
        <v>1.0704545454545455</v>
      </c>
      <c r="R2760" s="7">
        <f>IFERROR(E2760/N2760,"N/A")</f>
        <v>53.522727272727273</v>
      </c>
      <c r="S2760" t="str">
        <f t="shared" si="148"/>
        <v>music</v>
      </c>
      <c r="T2760" t="str">
        <f t="shared" si="149"/>
        <v>indie rock</v>
      </c>
      <c r="Y2760">
        <f t="shared" si="150"/>
        <v>6</v>
      </c>
      <c r="Z2760">
        <f t="shared" si="151"/>
        <v>16</v>
      </c>
    </row>
    <row r="2761" spans="1:26" ht="43.2" x14ac:dyDescent="0.3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 s="11">
        <f t="shared" si="146"/>
        <v>42446.392928240741</v>
      </c>
      <c r="K2761">
        <v>1455647149</v>
      </c>
      <c r="L2761" s="11">
        <f t="shared" si="147"/>
        <v>42416.434594907405</v>
      </c>
      <c r="M2761" t="b">
        <v>0</v>
      </c>
      <c r="N2761">
        <v>17</v>
      </c>
      <c r="O2761" t="b">
        <v>1</v>
      </c>
      <c r="P2761" t="s">
        <v>8273</v>
      </c>
      <c r="Q2761" s="6">
        <f>E2761/D2761</f>
        <v>1.0705</v>
      </c>
      <c r="R2761" s="7">
        <f>IFERROR(E2761/N2761,"N/A")</f>
        <v>125.94117647058823</v>
      </c>
      <c r="S2761" t="str">
        <f t="shared" si="148"/>
        <v>technology</v>
      </c>
      <c r="T2761" t="str">
        <f t="shared" si="149"/>
        <v>wearables</v>
      </c>
      <c r="Y2761">
        <f t="shared" si="150"/>
        <v>11</v>
      </c>
      <c r="Z2761">
        <f t="shared" si="151"/>
        <v>20</v>
      </c>
    </row>
    <row r="2762" spans="1:26" ht="43.2" x14ac:dyDescent="0.3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 s="11">
        <f t="shared" si="146"/>
        <v>42131.425254629627</v>
      </c>
      <c r="K2762">
        <v>1428430342</v>
      </c>
      <c r="L2762" s="11">
        <f t="shared" si="147"/>
        <v>42101.425254629627</v>
      </c>
      <c r="M2762" t="b">
        <v>0</v>
      </c>
      <c r="N2762">
        <v>70</v>
      </c>
      <c r="O2762" t="b">
        <v>1</v>
      </c>
      <c r="P2762" t="s">
        <v>8276</v>
      </c>
      <c r="Q2762" s="6">
        <f>E2762/D2762</f>
        <v>1.0708672667523933</v>
      </c>
      <c r="R2762" s="7">
        <f>IFERROR(E2762/N2762,"N/A")</f>
        <v>107.07142857142857</v>
      </c>
      <c r="S2762" t="str">
        <f t="shared" si="148"/>
        <v>music</v>
      </c>
      <c r="T2762" t="str">
        <f t="shared" si="149"/>
        <v>rock</v>
      </c>
      <c r="Y2762">
        <f t="shared" si="150"/>
        <v>6</v>
      </c>
      <c r="Z2762">
        <f t="shared" si="151"/>
        <v>10</v>
      </c>
    </row>
    <row r="2763" spans="1:26" ht="57.6" x14ac:dyDescent="0.3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 s="11">
        <f t="shared" si="146"/>
        <v>42732.881076388883</v>
      </c>
      <c r="K2763">
        <v>1480396125</v>
      </c>
      <c r="L2763" s="11">
        <f t="shared" si="147"/>
        <v>42702.881076388883</v>
      </c>
      <c r="M2763" t="b">
        <v>0</v>
      </c>
      <c r="N2763">
        <v>73</v>
      </c>
      <c r="O2763" t="b">
        <v>1</v>
      </c>
      <c r="P2763" t="s">
        <v>8276</v>
      </c>
      <c r="Q2763" s="6">
        <f>E2763/D2763</f>
        <v>1.071</v>
      </c>
      <c r="R2763" s="7">
        <f>IFERROR(E2763/N2763,"N/A")</f>
        <v>73.356164383561648</v>
      </c>
      <c r="S2763" t="str">
        <f t="shared" si="148"/>
        <v>music</v>
      </c>
      <c r="T2763" t="str">
        <f t="shared" si="149"/>
        <v>rock</v>
      </c>
      <c r="Y2763">
        <f t="shared" si="150"/>
        <v>6</v>
      </c>
      <c r="Z2763">
        <f t="shared" si="151"/>
        <v>10</v>
      </c>
    </row>
    <row r="2764" spans="1:26" ht="57.6" x14ac:dyDescent="0.3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 s="11">
        <f t="shared" si="146"/>
        <v>41826.08899305555</v>
      </c>
      <c r="K2764">
        <v>1402049289</v>
      </c>
      <c r="L2764" s="11">
        <f t="shared" si="147"/>
        <v>41796.08899305555</v>
      </c>
      <c r="M2764" t="b">
        <v>0</v>
      </c>
      <c r="N2764">
        <v>67</v>
      </c>
      <c r="O2764" t="b">
        <v>1</v>
      </c>
      <c r="P2764" t="s">
        <v>8271</v>
      </c>
      <c r="Q2764" s="6">
        <f>E2764/D2764</f>
        <v>1.071</v>
      </c>
      <c r="R2764" s="7">
        <f>IFERROR(E2764/N2764,"N/A")</f>
        <v>31.970149253731343</v>
      </c>
      <c r="S2764" t="str">
        <f t="shared" si="148"/>
        <v>theater</v>
      </c>
      <c r="T2764" t="str">
        <f t="shared" si="149"/>
        <v>plays</v>
      </c>
      <c r="Y2764">
        <f t="shared" si="150"/>
        <v>8</v>
      </c>
      <c r="Z2764">
        <f t="shared" si="151"/>
        <v>13</v>
      </c>
    </row>
    <row r="2765" spans="1:26" ht="28.8" x14ac:dyDescent="0.3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 s="11">
        <f t="shared" si="146"/>
        <v>42321.378101851849</v>
      </c>
      <c r="K2765">
        <v>1443801868</v>
      </c>
      <c r="L2765" s="11">
        <f t="shared" si="147"/>
        <v>42279.336435185185</v>
      </c>
      <c r="M2765" t="b">
        <v>0</v>
      </c>
      <c r="N2765">
        <v>78</v>
      </c>
      <c r="O2765" t="b">
        <v>1</v>
      </c>
      <c r="P2765" t="s">
        <v>8276</v>
      </c>
      <c r="Q2765" s="6">
        <f>E2765/D2765</f>
        <v>1.071842</v>
      </c>
      <c r="R2765" s="7">
        <f>IFERROR(E2765/N2765,"N/A")</f>
        <v>68.707820512820518</v>
      </c>
      <c r="S2765" t="str">
        <f t="shared" si="148"/>
        <v>music</v>
      </c>
      <c r="T2765" t="str">
        <f t="shared" si="149"/>
        <v>rock</v>
      </c>
      <c r="Y2765">
        <f t="shared" si="150"/>
        <v>6</v>
      </c>
      <c r="Z2765">
        <f t="shared" si="151"/>
        <v>10</v>
      </c>
    </row>
    <row r="2766" spans="1:26" ht="43.2" x14ac:dyDescent="0.3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 s="11">
        <f t="shared" si="146"/>
        <v>41821.660081018512</v>
      </c>
      <c r="K2766">
        <v>1401666631</v>
      </c>
      <c r="L2766" s="11">
        <f t="shared" si="147"/>
        <v>41791.660081018512</v>
      </c>
      <c r="M2766" t="b">
        <v>1</v>
      </c>
      <c r="N2766">
        <v>46</v>
      </c>
      <c r="O2766" t="b">
        <v>1</v>
      </c>
      <c r="P2766" t="s">
        <v>8271</v>
      </c>
      <c r="Q2766" s="6">
        <f>E2766/D2766</f>
        <v>1.0720930232558139</v>
      </c>
      <c r="R2766" s="7">
        <f>IFERROR(E2766/N2766,"N/A")</f>
        <v>100.21739130434783</v>
      </c>
      <c r="S2766" t="str">
        <f t="shared" si="148"/>
        <v>theater</v>
      </c>
      <c r="T2766" t="str">
        <f t="shared" si="149"/>
        <v>plays</v>
      </c>
      <c r="Y2766">
        <f t="shared" si="150"/>
        <v>8</v>
      </c>
      <c r="Z2766">
        <f t="shared" si="151"/>
        <v>13</v>
      </c>
    </row>
    <row r="2767" spans="1:26" ht="43.2" x14ac:dyDescent="0.3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 s="11">
        <f t="shared" si="146"/>
        <v>42718.542569444442</v>
      </c>
      <c r="K2767">
        <v>1479157278</v>
      </c>
      <c r="L2767" s="11">
        <f t="shared" si="147"/>
        <v>42688.542569444442</v>
      </c>
      <c r="M2767" t="b">
        <v>0</v>
      </c>
      <c r="N2767">
        <v>128</v>
      </c>
      <c r="O2767" t="b">
        <v>1</v>
      </c>
      <c r="P2767" t="s">
        <v>8297</v>
      </c>
      <c r="Q2767" s="6">
        <f>E2767/D2767</f>
        <v>1.0721428571428571</v>
      </c>
      <c r="R2767" s="7">
        <f>IFERROR(E2767/N2767,"N/A")</f>
        <v>58.6328125</v>
      </c>
      <c r="S2767" t="str">
        <f t="shared" si="148"/>
        <v>games</v>
      </c>
      <c r="T2767" t="str">
        <f t="shared" si="149"/>
        <v>tabletop games</v>
      </c>
      <c r="Y2767">
        <f t="shared" si="150"/>
        <v>6</v>
      </c>
      <c r="Z2767">
        <f t="shared" si="151"/>
        <v>20</v>
      </c>
    </row>
    <row r="2768" spans="1:26" ht="43.2" x14ac:dyDescent="0.3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 s="11">
        <f t="shared" si="146"/>
        <v>41209.875</v>
      </c>
      <c r="K2768">
        <v>1348285321</v>
      </c>
      <c r="L2768" s="11">
        <f t="shared" si="147"/>
        <v>41173.820844907401</v>
      </c>
      <c r="M2768" t="b">
        <v>0</v>
      </c>
      <c r="N2768">
        <v>58</v>
      </c>
      <c r="O2768" t="b">
        <v>1</v>
      </c>
      <c r="P2768" t="s">
        <v>8279</v>
      </c>
      <c r="Q2768" s="6">
        <f>E2768/D2768</f>
        <v>1.0721700000000001</v>
      </c>
      <c r="R2768" s="7">
        <f>IFERROR(E2768/N2768,"N/A")</f>
        <v>36.97137931034483</v>
      </c>
      <c r="S2768" t="str">
        <f t="shared" si="148"/>
        <v>music</v>
      </c>
      <c r="T2768" t="str">
        <f t="shared" si="149"/>
        <v>indie rock</v>
      </c>
      <c r="Y2768">
        <f t="shared" si="150"/>
        <v>6</v>
      </c>
      <c r="Z2768">
        <f t="shared" si="151"/>
        <v>16</v>
      </c>
    </row>
    <row r="2769" spans="1:26" ht="43.2" x14ac:dyDescent="0.3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 s="11">
        <f t="shared" si="146"/>
        <v>42022.440023148149</v>
      </c>
      <c r="K2769">
        <v>1418150018</v>
      </c>
      <c r="L2769" s="11">
        <f t="shared" si="147"/>
        <v>41982.440023148149</v>
      </c>
      <c r="M2769" t="b">
        <v>0</v>
      </c>
      <c r="N2769">
        <v>33</v>
      </c>
      <c r="O2769" t="b">
        <v>1</v>
      </c>
      <c r="P2769" t="s">
        <v>8305</v>
      </c>
      <c r="Q2769" s="6">
        <f>E2769/D2769</f>
        <v>1.0724</v>
      </c>
      <c r="R2769" s="7">
        <f>IFERROR(E2769/N2769,"N/A")</f>
        <v>81.242424242424249</v>
      </c>
      <c r="S2769" t="str">
        <f t="shared" si="148"/>
        <v>theater</v>
      </c>
      <c r="T2769" t="str">
        <f t="shared" si="149"/>
        <v>musical</v>
      </c>
      <c r="Y2769">
        <f t="shared" si="150"/>
        <v>8</v>
      </c>
      <c r="Z2769">
        <f t="shared" si="151"/>
        <v>15</v>
      </c>
    </row>
    <row r="2770" spans="1:26" ht="43.2" x14ac:dyDescent="0.3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 s="11">
        <f t="shared" si="146"/>
        <v>42236.124999999993</v>
      </c>
      <c r="K2770">
        <v>1438459303</v>
      </c>
      <c r="L2770" s="11">
        <f t="shared" si="147"/>
        <v>42217.501192129632</v>
      </c>
      <c r="M2770" t="b">
        <v>0</v>
      </c>
      <c r="N2770">
        <v>81</v>
      </c>
      <c r="O2770" t="b">
        <v>1</v>
      </c>
      <c r="P2770" t="s">
        <v>8300</v>
      </c>
      <c r="Q2770" s="6">
        <f>E2770/D2770</f>
        <v>1.0724974999999999</v>
      </c>
      <c r="R2770" s="7">
        <f>IFERROR(E2770/N2770,"N/A")</f>
        <v>52.962839506172834</v>
      </c>
      <c r="S2770" t="str">
        <f t="shared" si="148"/>
        <v>music</v>
      </c>
      <c r="T2770" t="str">
        <f t="shared" si="149"/>
        <v>classical music</v>
      </c>
      <c r="Y2770">
        <f t="shared" si="150"/>
        <v>6</v>
      </c>
      <c r="Z2770">
        <f t="shared" si="151"/>
        <v>21</v>
      </c>
    </row>
    <row r="2771" spans="1:26" ht="43.2" x14ac:dyDescent="0.3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 s="11">
        <f t="shared" si="146"/>
        <v>41617.750648148147</v>
      </c>
      <c r="K2771">
        <v>1383616856</v>
      </c>
      <c r="L2771" s="11">
        <f t="shared" si="147"/>
        <v>41582.750648148147</v>
      </c>
      <c r="M2771" t="b">
        <v>0</v>
      </c>
      <c r="N2771">
        <v>47</v>
      </c>
      <c r="O2771" t="b">
        <v>1</v>
      </c>
      <c r="P2771" t="s">
        <v>8266</v>
      </c>
      <c r="Q2771" s="6">
        <f>E2771/D2771</f>
        <v>1.0725</v>
      </c>
      <c r="R2771" s="7">
        <f>IFERROR(E2771/N2771,"N/A")</f>
        <v>273.82978723404256</v>
      </c>
      <c r="S2771" t="str">
        <f t="shared" si="148"/>
        <v>film &amp; video</v>
      </c>
      <c r="T2771" t="str">
        <f t="shared" si="149"/>
        <v>shorts</v>
      </c>
      <c r="Y2771">
        <f t="shared" si="150"/>
        <v>13</v>
      </c>
      <c r="Z2771">
        <f t="shared" si="151"/>
        <v>19</v>
      </c>
    </row>
    <row r="2772" spans="1:26" ht="43.2" x14ac:dyDescent="0.3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 s="11">
        <f t="shared" si="146"/>
        <v>42300.832638888889</v>
      </c>
      <c r="K2772">
        <v>1444236216</v>
      </c>
      <c r="L2772" s="11">
        <f t="shared" si="147"/>
        <v>42284.363611111105</v>
      </c>
      <c r="M2772" t="b">
        <v>0</v>
      </c>
      <c r="N2772">
        <v>20</v>
      </c>
      <c r="O2772" t="b">
        <v>1</v>
      </c>
      <c r="P2772" t="s">
        <v>8271</v>
      </c>
      <c r="Q2772" s="6">
        <f>E2772/D2772</f>
        <v>1.0725</v>
      </c>
      <c r="R2772" s="7">
        <f>IFERROR(E2772/N2772,"N/A")</f>
        <v>107.25</v>
      </c>
      <c r="S2772" t="str">
        <f t="shared" si="148"/>
        <v>theater</v>
      </c>
      <c r="T2772" t="str">
        <f t="shared" si="149"/>
        <v>plays</v>
      </c>
      <c r="Y2772">
        <f t="shared" si="150"/>
        <v>8</v>
      </c>
      <c r="Z2772">
        <f t="shared" si="151"/>
        <v>13</v>
      </c>
    </row>
    <row r="2773" spans="1:26" ht="43.2" x14ac:dyDescent="0.3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 s="11">
        <f t="shared" si="146"/>
        <v>41017.364305555551</v>
      </c>
      <c r="K2773">
        <v>1332175476</v>
      </c>
      <c r="L2773" s="11">
        <f t="shared" si="147"/>
        <v>40987.364305555551</v>
      </c>
      <c r="M2773" t="b">
        <v>0</v>
      </c>
      <c r="N2773">
        <v>46</v>
      </c>
      <c r="O2773" t="b">
        <v>1</v>
      </c>
      <c r="P2773" t="s">
        <v>8276</v>
      </c>
      <c r="Q2773" s="6">
        <f>E2773/D2773</f>
        <v>1.072505</v>
      </c>
      <c r="R2773" s="7">
        <f>IFERROR(E2773/N2773,"N/A")</f>
        <v>46.630652173913049</v>
      </c>
      <c r="S2773" t="str">
        <f t="shared" si="148"/>
        <v>music</v>
      </c>
      <c r="T2773" t="str">
        <f t="shared" si="149"/>
        <v>rock</v>
      </c>
      <c r="Y2773">
        <f t="shared" si="150"/>
        <v>6</v>
      </c>
      <c r="Z2773">
        <f t="shared" si="151"/>
        <v>10</v>
      </c>
    </row>
    <row r="2774" spans="1:26" ht="28.8" x14ac:dyDescent="0.3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 s="11">
        <f t="shared" si="146"/>
        <v>42163.333333333336</v>
      </c>
      <c r="K2774">
        <v>1432559424</v>
      </c>
      <c r="L2774" s="11">
        <f t="shared" si="147"/>
        <v>42149.215555555551</v>
      </c>
      <c r="M2774" t="b">
        <v>0</v>
      </c>
      <c r="N2774">
        <v>174</v>
      </c>
      <c r="O2774" t="b">
        <v>1</v>
      </c>
      <c r="P2774" t="s">
        <v>8265</v>
      </c>
      <c r="Q2774" s="6">
        <f>E2774/D2774</f>
        <v>1.0726249999999999</v>
      </c>
      <c r="R2774" s="7">
        <f>IFERROR(E2774/N2774,"N/A")</f>
        <v>49.316091954022987</v>
      </c>
      <c r="S2774" t="str">
        <f t="shared" si="148"/>
        <v>film &amp; video</v>
      </c>
      <c r="T2774" t="str">
        <f t="shared" si="149"/>
        <v>television</v>
      </c>
      <c r="Y2774">
        <f t="shared" si="150"/>
        <v>13</v>
      </c>
      <c r="Z2774">
        <f t="shared" si="151"/>
        <v>23</v>
      </c>
    </row>
    <row r="2775" spans="1:26" ht="43.2" x14ac:dyDescent="0.3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 s="11">
        <f t="shared" si="146"/>
        <v>42048.665300925924</v>
      </c>
      <c r="K2775">
        <v>1421279882</v>
      </c>
      <c r="L2775" s="11">
        <f t="shared" si="147"/>
        <v>42018.665300925924</v>
      </c>
      <c r="M2775" t="b">
        <v>0</v>
      </c>
      <c r="N2775">
        <v>73</v>
      </c>
      <c r="O2775" t="b">
        <v>1</v>
      </c>
      <c r="P2775" t="s">
        <v>8276</v>
      </c>
      <c r="Q2775" s="6">
        <f>E2775/D2775</f>
        <v>1.073</v>
      </c>
      <c r="R2775" s="7">
        <f>IFERROR(E2775/N2775,"N/A")</f>
        <v>88.191780821917803</v>
      </c>
      <c r="S2775" t="str">
        <f t="shared" si="148"/>
        <v>music</v>
      </c>
      <c r="T2775" t="str">
        <f t="shared" si="149"/>
        <v>rock</v>
      </c>
      <c r="Y2775">
        <f t="shared" si="150"/>
        <v>6</v>
      </c>
      <c r="Z2775">
        <f t="shared" si="151"/>
        <v>10</v>
      </c>
    </row>
    <row r="2776" spans="1:26" ht="57.6" x14ac:dyDescent="0.3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 s="11">
        <f t="shared" si="146"/>
        <v>41161.829861111109</v>
      </c>
      <c r="K2776">
        <v>1344917580</v>
      </c>
      <c r="L2776" s="11">
        <f t="shared" si="147"/>
        <v>41134.842361111107</v>
      </c>
      <c r="M2776" t="b">
        <v>0</v>
      </c>
      <c r="N2776">
        <v>191</v>
      </c>
      <c r="O2776" t="b">
        <v>1</v>
      </c>
      <c r="P2776" t="s">
        <v>8279</v>
      </c>
      <c r="Q2776" s="6">
        <f>E2776/D2776</f>
        <v>1.0731250000000001</v>
      </c>
      <c r="R2776" s="7">
        <f>IFERROR(E2776/N2776,"N/A")</f>
        <v>89.895287958115176</v>
      </c>
      <c r="S2776" t="str">
        <f t="shared" si="148"/>
        <v>music</v>
      </c>
      <c r="T2776" t="str">
        <f t="shared" si="149"/>
        <v>indie rock</v>
      </c>
      <c r="Y2776">
        <f t="shared" si="150"/>
        <v>6</v>
      </c>
      <c r="Z2776">
        <f t="shared" si="151"/>
        <v>16</v>
      </c>
    </row>
    <row r="2777" spans="1:26" ht="57.6" x14ac:dyDescent="0.3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 s="11">
        <f t="shared" si="146"/>
        <v>41057.32167824074</v>
      </c>
      <c r="K2777">
        <v>1335541393</v>
      </c>
      <c r="L2777" s="11">
        <f t="shared" si="147"/>
        <v>41026.32167824074</v>
      </c>
      <c r="M2777" t="b">
        <v>0</v>
      </c>
      <c r="N2777">
        <v>35</v>
      </c>
      <c r="O2777" t="b">
        <v>1</v>
      </c>
      <c r="P2777" t="s">
        <v>8300</v>
      </c>
      <c r="Q2777" s="6">
        <f>E2777/D2777</f>
        <v>1.0734999999999999</v>
      </c>
      <c r="R2777" s="7">
        <f>IFERROR(E2777/N2777,"N/A")</f>
        <v>61.342857142857142</v>
      </c>
      <c r="S2777" t="str">
        <f t="shared" si="148"/>
        <v>music</v>
      </c>
      <c r="T2777" t="str">
        <f t="shared" si="149"/>
        <v>classical music</v>
      </c>
      <c r="Y2777">
        <f t="shared" si="150"/>
        <v>6</v>
      </c>
      <c r="Z2777">
        <f t="shared" si="151"/>
        <v>21</v>
      </c>
    </row>
    <row r="2778" spans="1:26" ht="43.2" x14ac:dyDescent="0.3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 s="11">
        <f t="shared" si="146"/>
        <v>40754.957638888889</v>
      </c>
      <c r="K2778">
        <v>1306608888</v>
      </c>
      <c r="L2778" s="11">
        <f t="shared" si="147"/>
        <v>40691.454722222217</v>
      </c>
      <c r="M2778" t="b">
        <v>0</v>
      </c>
      <c r="N2778">
        <v>24</v>
      </c>
      <c r="O2778" t="b">
        <v>1</v>
      </c>
      <c r="P2778" t="s">
        <v>8276</v>
      </c>
      <c r="Q2778" s="6">
        <f>E2778/D2778</f>
        <v>1.0736666666666668</v>
      </c>
      <c r="R2778" s="7">
        <f>IFERROR(E2778/N2778,"N/A")</f>
        <v>134.20833333333334</v>
      </c>
      <c r="S2778" t="str">
        <f t="shared" si="148"/>
        <v>music</v>
      </c>
      <c r="T2778" t="str">
        <f t="shared" si="149"/>
        <v>rock</v>
      </c>
      <c r="Y2778">
        <f t="shared" si="150"/>
        <v>6</v>
      </c>
      <c r="Z2778">
        <f t="shared" si="151"/>
        <v>10</v>
      </c>
    </row>
    <row r="2779" spans="1:26" ht="28.8" x14ac:dyDescent="0.3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 s="11">
        <f t="shared" si="146"/>
        <v>41067.288194444445</v>
      </c>
      <c r="K2779">
        <v>1334783704</v>
      </c>
      <c r="L2779" s="11">
        <f t="shared" si="147"/>
        <v>41017.552129629628</v>
      </c>
      <c r="M2779" t="b">
        <v>1</v>
      </c>
      <c r="N2779">
        <v>220</v>
      </c>
      <c r="O2779" t="b">
        <v>1</v>
      </c>
      <c r="P2779" t="s">
        <v>8269</v>
      </c>
      <c r="Q2779" s="6">
        <f>E2779/D2779</f>
        <v>1.0740000000000001</v>
      </c>
      <c r="R2779" s="7">
        <f>IFERROR(E2779/N2779,"N/A")</f>
        <v>97.63636363636364</v>
      </c>
      <c r="S2779" t="str">
        <f t="shared" si="148"/>
        <v>film &amp; video</v>
      </c>
      <c r="T2779" t="str">
        <f t="shared" si="149"/>
        <v>documentary</v>
      </c>
      <c r="Y2779">
        <f t="shared" si="150"/>
        <v>13</v>
      </c>
      <c r="Z2779">
        <f t="shared" si="151"/>
        <v>24</v>
      </c>
    </row>
    <row r="2780" spans="1:26" ht="57.6" x14ac:dyDescent="0.3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 s="11">
        <f t="shared" si="146"/>
        <v>42175.81344907407</v>
      </c>
      <c r="K2780">
        <v>1433647882</v>
      </c>
      <c r="L2780" s="11">
        <f t="shared" si="147"/>
        <v>42161.81344907407</v>
      </c>
      <c r="M2780" t="b">
        <v>0</v>
      </c>
      <c r="N2780">
        <v>19</v>
      </c>
      <c r="O2780" t="b">
        <v>1</v>
      </c>
      <c r="P2780" t="s">
        <v>8274</v>
      </c>
      <c r="Q2780" s="6">
        <f>E2780/D2780</f>
        <v>1.0740000000000001</v>
      </c>
      <c r="R2780" s="7">
        <f>IFERROR(E2780/N2780,"N/A")</f>
        <v>169.57894736842104</v>
      </c>
      <c r="S2780" t="str">
        <f t="shared" si="148"/>
        <v>publishing</v>
      </c>
      <c r="T2780" t="str">
        <f t="shared" si="149"/>
        <v>nonfiction</v>
      </c>
      <c r="Y2780">
        <f t="shared" si="150"/>
        <v>11</v>
      </c>
      <c r="Z2780">
        <f t="shared" si="151"/>
        <v>21</v>
      </c>
    </row>
    <row r="2781" spans="1:26" ht="57.6" x14ac:dyDescent="0.3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 s="11">
        <f t="shared" si="146"/>
        <v>42354.430671296293</v>
      </c>
      <c r="K2781">
        <v>1447698010</v>
      </c>
      <c r="L2781" s="11">
        <f t="shared" si="147"/>
        <v>42324.430671296293</v>
      </c>
      <c r="M2781" t="b">
        <v>0</v>
      </c>
      <c r="N2781">
        <v>99</v>
      </c>
      <c r="O2781" t="b">
        <v>1</v>
      </c>
      <c r="P2781" t="s">
        <v>8280</v>
      </c>
      <c r="Q2781" s="6">
        <f>E2781/D2781</f>
        <v>1.0740000000000001</v>
      </c>
      <c r="R2781" s="7">
        <f>IFERROR(E2781/N2781,"N/A")</f>
        <v>108.48484848484848</v>
      </c>
      <c r="S2781" t="str">
        <f t="shared" si="148"/>
        <v>music</v>
      </c>
      <c r="T2781" t="str">
        <f t="shared" si="149"/>
        <v>electronic music</v>
      </c>
      <c r="Y2781">
        <f t="shared" si="150"/>
        <v>6</v>
      </c>
      <c r="Z2781">
        <f t="shared" si="151"/>
        <v>22</v>
      </c>
    </row>
    <row r="2782" spans="1:26" ht="43.2" x14ac:dyDescent="0.3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 s="11">
        <f t="shared" si="146"/>
        <v>41614.640277777777</v>
      </c>
      <c r="K2782">
        <v>1382659060</v>
      </c>
      <c r="L2782" s="11">
        <f t="shared" si="147"/>
        <v>41571.665046296293</v>
      </c>
      <c r="M2782" t="b">
        <v>0</v>
      </c>
      <c r="N2782">
        <v>25</v>
      </c>
      <c r="O2782" t="b">
        <v>1</v>
      </c>
      <c r="P2782" t="s">
        <v>8276</v>
      </c>
      <c r="Q2782" s="6">
        <f>E2782/D2782</f>
        <v>1.0740000000000001</v>
      </c>
      <c r="R2782" s="7">
        <f>IFERROR(E2782/N2782,"N/A")</f>
        <v>64.44</v>
      </c>
      <c r="S2782" t="str">
        <f t="shared" si="148"/>
        <v>music</v>
      </c>
      <c r="T2782" t="str">
        <f t="shared" si="149"/>
        <v>rock</v>
      </c>
      <c r="Y2782">
        <f t="shared" si="150"/>
        <v>6</v>
      </c>
      <c r="Z2782">
        <f t="shared" si="151"/>
        <v>10</v>
      </c>
    </row>
    <row r="2783" spans="1:26" ht="57.6" x14ac:dyDescent="0.3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 s="11">
        <f t="shared" si="146"/>
        <v>42627.458333333336</v>
      </c>
      <c r="K2783">
        <v>1472498042</v>
      </c>
      <c r="L2783" s="11">
        <f t="shared" si="147"/>
        <v>42611.4680787037</v>
      </c>
      <c r="M2783" t="b">
        <v>1</v>
      </c>
      <c r="N2783">
        <v>21</v>
      </c>
      <c r="O2783" t="b">
        <v>1</v>
      </c>
      <c r="P2783" t="s">
        <v>8271</v>
      </c>
      <c r="Q2783" s="6">
        <f>E2783/D2783</f>
        <v>1.0740000000000001</v>
      </c>
      <c r="R2783" s="7">
        <f>IFERROR(E2783/N2783,"N/A")</f>
        <v>204.57142857142858</v>
      </c>
      <c r="S2783" t="str">
        <f t="shared" si="148"/>
        <v>theater</v>
      </c>
      <c r="T2783" t="str">
        <f t="shared" si="149"/>
        <v>plays</v>
      </c>
      <c r="Y2783">
        <f t="shared" si="150"/>
        <v>8</v>
      </c>
      <c r="Z2783">
        <f t="shared" si="151"/>
        <v>13</v>
      </c>
    </row>
    <row r="2784" spans="1:26" ht="57.6" x14ac:dyDescent="0.3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 s="11">
        <f t="shared" si="146"/>
        <v>41927.832638888889</v>
      </c>
      <c r="K2784">
        <v>1412216665</v>
      </c>
      <c r="L2784" s="11">
        <f t="shared" si="147"/>
        <v>41913.766956018517</v>
      </c>
      <c r="M2784" t="b">
        <v>0</v>
      </c>
      <c r="N2784">
        <v>15</v>
      </c>
      <c r="O2784" t="b">
        <v>1</v>
      </c>
      <c r="P2784" t="s">
        <v>8271</v>
      </c>
      <c r="Q2784" s="6">
        <f>E2784/D2784</f>
        <v>1.0740000000000001</v>
      </c>
      <c r="R2784" s="7">
        <f>IFERROR(E2784/N2784,"N/A")</f>
        <v>35.799999999999997</v>
      </c>
      <c r="S2784" t="str">
        <f t="shared" si="148"/>
        <v>theater</v>
      </c>
      <c r="T2784" t="str">
        <f t="shared" si="149"/>
        <v>plays</v>
      </c>
      <c r="Y2784">
        <f t="shared" si="150"/>
        <v>8</v>
      </c>
      <c r="Z2784">
        <f t="shared" si="151"/>
        <v>13</v>
      </c>
    </row>
    <row r="2785" spans="1:26" ht="43.2" x14ac:dyDescent="0.3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 s="11">
        <f t="shared" si="146"/>
        <v>42503.666666666664</v>
      </c>
      <c r="K2785">
        <v>1461605020</v>
      </c>
      <c r="L2785" s="11">
        <f t="shared" si="147"/>
        <v>42485.391435185178</v>
      </c>
      <c r="M2785" t="b">
        <v>0</v>
      </c>
      <c r="N2785">
        <v>60</v>
      </c>
      <c r="O2785" t="b">
        <v>1</v>
      </c>
      <c r="P2785" t="s">
        <v>8266</v>
      </c>
      <c r="Q2785" s="6">
        <f>E2785/D2785</f>
        <v>1.074090909090909</v>
      </c>
      <c r="R2785" s="7">
        <f>IFERROR(E2785/N2785,"N/A")</f>
        <v>39.383333333333333</v>
      </c>
      <c r="S2785" t="str">
        <f t="shared" si="148"/>
        <v>film &amp; video</v>
      </c>
      <c r="T2785" t="str">
        <f t="shared" si="149"/>
        <v>shorts</v>
      </c>
      <c r="Y2785">
        <f t="shared" si="150"/>
        <v>13</v>
      </c>
      <c r="Z2785">
        <f t="shared" si="151"/>
        <v>19</v>
      </c>
    </row>
    <row r="2786" spans="1:26" ht="43.2" x14ac:dyDescent="0.3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 s="11">
        <f t="shared" si="146"/>
        <v>42538.20821759259</v>
      </c>
      <c r="K2786">
        <v>1463576390</v>
      </c>
      <c r="L2786" s="11">
        <f t="shared" si="147"/>
        <v>42508.20821759259</v>
      </c>
      <c r="M2786" t="b">
        <v>1</v>
      </c>
      <c r="N2786">
        <v>1762</v>
      </c>
      <c r="O2786" t="b">
        <v>1</v>
      </c>
      <c r="P2786" t="s">
        <v>8301</v>
      </c>
      <c r="Q2786" s="6">
        <f>E2786/D2786</f>
        <v>1.0742157000000001</v>
      </c>
      <c r="R2786" s="7">
        <f>IFERROR(E2786/N2786,"N/A")</f>
        <v>60.965703745743475</v>
      </c>
      <c r="S2786" t="str">
        <f t="shared" si="148"/>
        <v>technology</v>
      </c>
      <c r="T2786" t="str">
        <f t="shared" si="149"/>
        <v>space exploration</v>
      </c>
      <c r="Y2786">
        <f t="shared" si="150"/>
        <v>11</v>
      </c>
      <c r="Z2786">
        <f t="shared" si="151"/>
        <v>28</v>
      </c>
    </row>
    <row r="2787" spans="1:26" ht="57.6" x14ac:dyDescent="0.3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 s="11">
        <f t="shared" si="146"/>
        <v>42526.749999999993</v>
      </c>
      <c r="K2787">
        <v>1461985967</v>
      </c>
      <c r="L2787" s="11">
        <f t="shared" si="147"/>
        <v>42489.800543981481</v>
      </c>
      <c r="M2787" t="b">
        <v>0</v>
      </c>
      <c r="N2787">
        <v>60</v>
      </c>
      <c r="O2787" t="b">
        <v>1</v>
      </c>
      <c r="P2787" t="s">
        <v>8271</v>
      </c>
      <c r="Q2787" s="6">
        <f>E2787/D2787</f>
        <v>1.0742857142857143</v>
      </c>
      <c r="R2787" s="7">
        <f>IFERROR(E2787/N2787,"N/A")</f>
        <v>62.666666666666664</v>
      </c>
      <c r="S2787" t="str">
        <f t="shared" si="148"/>
        <v>theater</v>
      </c>
      <c r="T2787" t="str">
        <f t="shared" si="149"/>
        <v>plays</v>
      </c>
      <c r="Y2787">
        <f t="shared" si="150"/>
        <v>8</v>
      </c>
      <c r="Z2787">
        <f t="shared" si="151"/>
        <v>13</v>
      </c>
    </row>
    <row r="2788" spans="1:26" ht="43.2" x14ac:dyDescent="0.3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 s="11">
        <f t="shared" si="146"/>
        <v>42612.9</v>
      </c>
      <c r="K2788">
        <v>1472110513</v>
      </c>
      <c r="L2788" s="11">
        <f t="shared" si="147"/>
        <v>42606.982789351845</v>
      </c>
      <c r="M2788" t="b">
        <v>0</v>
      </c>
      <c r="N2788">
        <v>9</v>
      </c>
      <c r="O2788" t="b">
        <v>1</v>
      </c>
      <c r="P2788" t="s">
        <v>8298</v>
      </c>
      <c r="Q2788" s="6">
        <f>E2788/D2788</f>
        <v>1.075</v>
      </c>
      <c r="R2788" s="7">
        <f>IFERROR(E2788/N2788,"N/A")</f>
        <v>47.777777777777779</v>
      </c>
      <c r="S2788" t="str">
        <f t="shared" si="148"/>
        <v>food</v>
      </c>
      <c r="T2788" t="str">
        <f t="shared" si="149"/>
        <v>small batch</v>
      </c>
      <c r="Y2788">
        <f t="shared" si="150"/>
        <v>5</v>
      </c>
      <c r="Z2788">
        <f t="shared" si="151"/>
        <v>16</v>
      </c>
    </row>
    <row r="2789" spans="1:26" ht="43.2" x14ac:dyDescent="0.3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 s="11">
        <f t="shared" si="146"/>
        <v>42181.624999999993</v>
      </c>
      <c r="K2789">
        <v>1434999621</v>
      </c>
      <c r="L2789" s="11">
        <f t="shared" si="147"/>
        <v>42177.458576388883</v>
      </c>
      <c r="M2789" t="b">
        <v>0</v>
      </c>
      <c r="N2789">
        <v>42</v>
      </c>
      <c r="O2789" t="b">
        <v>1</v>
      </c>
      <c r="P2789" t="s">
        <v>8303</v>
      </c>
      <c r="Q2789" s="6">
        <f>E2789/D2789</f>
        <v>1.075</v>
      </c>
      <c r="R2789" s="7">
        <f>IFERROR(E2789/N2789,"N/A")</f>
        <v>76.785714285714292</v>
      </c>
      <c r="S2789" t="str">
        <f t="shared" si="148"/>
        <v>theater</v>
      </c>
      <c r="T2789" t="str">
        <f t="shared" si="149"/>
        <v>spaces</v>
      </c>
      <c r="Y2789">
        <f t="shared" si="150"/>
        <v>8</v>
      </c>
      <c r="Z2789">
        <f t="shared" si="151"/>
        <v>14</v>
      </c>
    </row>
    <row r="2790" spans="1:26" ht="43.2" x14ac:dyDescent="0.3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 s="11">
        <f t="shared" si="146"/>
        <v>42552.624999999993</v>
      </c>
      <c r="K2790">
        <v>1462492178</v>
      </c>
      <c r="L2790" s="11">
        <f t="shared" si="147"/>
        <v>42495.659467592595</v>
      </c>
      <c r="M2790" t="b">
        <v>0</v>
      </c>
      <c r="N2790">
        <v>70</v>
      </c>
      <c r="O2790" t="b">
        <v>1</v>
      </c>
      <c r="P2790" t="s">
        <v>8271</v>
      </c>
      <c r="Q2790" s="6">
        <f>E2790/D2790</f>
        <v>1.0751999999999999</v>
      </c>
      <c r="R2790" s="7">
        <f>IFERROR(E2790/N2790,"N/A")</f>
        <v>76.8</v>
      </c>
      <c r="S2790" t="str">
        <f t="shared" si="148"/>
        <v>theater</v>
      </c>
      <c r="T2790" t="str">
        <f t="shared" si="149"/>
        <v>plays</v>
      </c>
      <c r="Y2790">
        <f t="shared" si="150"/>
        <v>8</v>
      </c>
      <c r="Z2790">
        <f t="shared" si="151"/>
        <v>13</v>
      </c>
    </row>
    <row r="2791" spans="1:26" ht="43.2" x14ac:dyDescent="0.3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 s="11">
        <f t="shared" si="146"/>
        <v>41861.915972222218</v>
      </c>
      <c r="K2791">
        <v>1405453354</v>
      </c>
      <c r="L2791" s="11">
        <f t="shared" si="147"/>
        <v>41835.487893518519</v>
      </c>
      <c r="M2791" t="b">
        <v>0</v>
      </c>
      <c r="N2791">
        <v>57</v>
      </c>
      <c r="O2791" t="b">
        <v>1</v>
      </c>
      <c r="P2791" t="s">
        <v>8266</v>
      </c>
      <c r="Q2791" s="6">
        <f>E2791/D2791</f>
        <v>1.0752857142857142</v>
      </c>
      <c r="R2791" s="7">
        <f>IFERROR(E2791/N2791,"N/A")</f>
        <v>132.05263157894737</v>
      </c>
      <c r="S2791" t="str">
        <f t="shared" si="148"/>
        <v>film &amp; video</v>
      </c>
      <c r="T2791" t="str">
        <f t="shared" si="149"/>
        <v>shorts</v>
      </c>
      <c r="Y2791">
        <f t="shared" si="150"/>
        <v>13</v>
      </c>
      <c r="Z2791">
        <f t="shared" si="151"/>
        <v>19</v>
      </c>
    </row>
    <row r="2792" spans="1:26" ht="43.2" x14ac:dyDescent="0.3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 s="11">
        <f t="shared" si="146"/>
        <v>41027.833333333328</v>
      </c>
      <c r="K2792">
        <v>1332978688</v>
      </c>
      <c r="L2792" s="11">
        <f t="shared" si="147"/>
        <v>40996.660740740735</v>
      </c>
      <c r="M2792" t="b">
        <v>0</v>
      </c>
      <c r="N2792">
        <v>71</v>
      </c>
      <c r="O2792" t="b">
        <v>1</v>
      </c>
      <c r="P2792" t="s">
        <v>8276</v>
      </c>
      <c r="Q2792" s="6">
        <f>E2792/D2792</f>
        <v>1.0753333333333333</v>
      </c>
      <c r="R2792" s="7">
        <f>IFERROR(E2792/N2792,"N/A")</f>
        <v>45.436619718309856</v>
      </c>
      <c r="S2792" t="str">
        <f t="shared" si="148"/>
        <v>music</v>
      </c>
      <c r="T2792" t="str">
        <f t="shared" si="149"/>
        <v>rock</v>
      </c>
      <c r="Y2792">
        <f t="shared" si="150"/>
        <v>6</v>
      </c>
      <c r="Z2792">
        <f t="shared" si="151"/>
        <v>10</v>
      </c>
    </row>
    <row r="2793" spans="1:26" ht="43.2" x14ac:dyDescent="0.3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 s="11">
        <f t="shared" si="146"/>
        <v>42103.897847222215</v>
      </c>
      <c r="K2793">
        <v>1423463574</v>
      </c>
      <c r="L2793" s="11">
        <f t="shared" si="147"/>
        <v>42043.939513888887</v>
      </c>
      <c r="M2793" t="b">
        <v>0</v>
      </c>
      <c r="N2793">
        <v>119</v>
      </c>
      <c r="O2793" t="b">
        <v>1</v>
      </c>
      <c r="P2793" t="s">
        <v>8295</v>
      </c>
      <c r="Q2793" s="6">
        <f>E2793/D2793</f>
        <v>1.07538</v>
      </c>
      <c r="R2793" s="7">
        <f>IFERROR(E2793/N2793,"N/A")</f>
        <v>451.84033613445376</v>
      </c>
      <c r="S2793" t="str">
        <f t="shared" si="148"/>
        <v>technology</v>
      </c>
      <c r="T2793" t="str">
        <f t="shared" si="149"/>
        <v>hardware</v>
      </c>
      <c r="Y2793">
        <f t="shared" si="150"/>
        <v>11</v>
      </c>
      <c r="Z2793">
        <f t="shared" si="151"/>
        <v>19</v>
      </c>
    </row>
    <row r="2794" spans="1:26" ht="43.2" x14ac:dyDescent="0.3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 s="11">
        <f t="shared" si="146"/>
        <v>42575.144999999997</v>
      </c>
      <c r="K2794">
        <v>1466767728</v>
      </c>
      <c r="L2794" s="11">
        <f t="shared" si="147"/>
        <v>42545.144999999997</v>
      </c>
      <c r="M2794" t="b">
        <v>0</v>
      </c>
      <c r="N2794">
        <v>38</v>
      </c>
      <c r="O2794" t="b">
        <v>1</v>
      </c>
      <c r="P2794" t="s">
        <v>8271</v>
      </c>
      <c r="Q2794" s="6">
        <f>E2794/D2794</f>
        <v>1.0755999999999999</v>
      </c>
      <c r="R2794" s="7">
        <f>IFERROR(E2794/N2794,"N/A")</f>
        <v>70.763157894736835</v>
      </c>
      <c r="S2794" t="str">
        <f t="shared" si="148"/>
        <v>theater</v>
      </c>
      <c r="T2794" t="str">
        <f t="shared" si="149"/>
        <v>plays</v>
      </c>
      <c r="Y2794">
        <f t="shared" si="150"/>
        <v>8</v>
      </c>
      <c r="Z2794">
        <f t="shared" si="151"/>
        <v>13</v>
      </c>
    </row>
    <row r="2795" spans="1:26" ht="43.2" x14ac:dyDescent="0.3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 s="11">
        <f t="shared" si="146"/>
        <v>42227.897673611107</v>
      </c>
      <c r="K2795">
        <v>1435469559</v>
      </c>
      <c r="L2795" s="11">
        <f t="shared" si="147"/>
        <v>42182.897673611107</v>
      </c>
      <c r="M2795" t="b">
        <v>0</v>
      </c>
      <c r="N2795">
        <v>24</v>
      </c>
      <c r="O2795" t="b">
        <v>1</v>
      </c>
      <c r="P2795" t="s">
        <v>8271</v>
      </c>
      <c r="Q2795" s="6">
        <f>E2795/D2795</f>
        <v>1.0760000000000001</v>
      </c>
      <c r="R2795" s="7">
        <f>IFERROR(E2795/N2795,"N/A")</f>
        <v>89.666666666666671</v>
      </c>
      <c r="S2795" t="str">
        <f t="shared" si="148"/>
        <v>theater</v>
      </c>
      <c r="T2795" t="str">
        <f t="shared" si="149"/>
        <v>plays</v>
      </c>
      <c r="Y2795">
        <f t="shared" si="150"/>
        <v>8</v>
      </c>
      <c r="Z2795">
        <f t="shared" si="151"/>
        <v>13</v>
      </c>
    </row>
    <row r="2796" spans="1:26" ht="57.6" x14ac:dyDescent="0.3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 s="11">
        <f t="shared" si="146"/>
        <v>41992.527858796289</v>
      </c>
      <c r="K2796">
        <v>1413834007</v>
      </c>
      <c r="L2796" s="11">
        <f t="shared" si="147"/>
        <v>41932.486192129625</v>
      </c>
      <c r="M2796" t="b">
        <v>0</v>
      </c>
      <c r="N2796">
        <v>70</v>
      </c>
      <c r="O2796" t="b">
        <v>1</v>
      </c>
      <c r="P2796" t="s">
        <v>8265</v>
      </c>
      <c r="Q2796" s="6">
        <f>E2796/D2796</f>
        <v>1.0761100000000001</v>
      </c>
      <c r="R2796" s="7">
        <f>IFERROR(E2796/N2796,"N/A")</f>
        <v>76.865000000000009</v>
      </c>
      <c r="S2796" t="str">
        <f t="shared" si="148"/>
        <v>film &amp; video</v>
      </c>
      <c r="T2796" t="str">
        <f t="shared" si="149"/>
        <v>television</v>
      </c>
      <c r="Y2796">
        <f t="shared" si="150"/>
        <v>13</v>
      </c>
      <c r="Z2796">
        <f t="shared" si="151"/>
        <v>23</v>
      </c>
    </row>
    <row r="2797" spans="1:26" ht="57.6" x14ac:dyDescent="0.3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 s="11">
        <f t="shared" si="146"/>
        <v>41399.375127314815</v>
      </c>
      <c r="K2797">
        <v>1363885211</v>
      </c>
      <c r="L2797" s="11">
        <f t="shared" si="147"/>
        <v>41354.375127314815</v>
      </c>
      <c r="M2797" t="b">
        <v>1</v>
      </c>
      <c r="N2797">
        <v>137</v>
      </c>
      <c r="O2797" t="b">
        <v>1</v>
      </c>
      <c r="P2797" t="s">
        <v>8269</v>
      </c>
      <c r="Q2797" s="6">
        <f>E2797/D2797</f>
        <v>1.0763413333333334</v>
      </c>
      <c r="R2797" s="7">
        <f>IFERROR(E2797/N2797,"N/A")</f>
        <v>117.84759124087591</v>
      </c>
      <c r="S2797" t="str">
        <f t="shared" si="148"/>
        <v>film &amp; video</v>
      </c>
      <c r="T2797" t="str">
        <f t="shared" si="149"/>
        <v>documentary</v>
      </c>
      <c r="Y2797">
        <f t="shared" si="150"/>
        <v>13</v>
      </c>
      <c r="Z2797">
        <f t="shared" si="151"/>
        <v>24</v>
      </c>
    </row>
    <row r="2798" spans="1:26" ht="43.2" x14ac:dyDescent="0.3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 s="11">
        <f t="shared" si="146"/>
        <v>41882.213888888888</v>
      </c>
      <c r="K2798">
        <v>1407400306</v>
      </c>
      <c r="L2798" s="11">
        <f t="shared" si="147"/>
        <v>41858.022060185183</v>
      </c>
      <c r="M2798" t="b">
        <v>0</v>
      </c>
      <c r="N2798">
        <v>21</v>
      </c>
      <c r="O2798" t="b">
        <v>1</v>
      </c>
      <c r="P2798" t="s">
        <v>8271</v>
      </c>
      <c r="Q2798" s="6">
        <f>E2798/D2798</f>
        <v>1.0763636363636364</v>
      </c>
      <c r="R2798" s="7">
        <f>IFERROR(E2798/N2798,"N/A")</f>
        <v>28.19047619047619</v>
      </c>
      <c r="S2798" t="str">
        <f t="shared" si="148"/>
        <v>theater</v>
      </c>
      <c r="T2798" t="str">
        <f t="shared" si="149"/>
        <v>plays</v>
      </c>
      <c r="Y2798">
        <f t="shared" si="150"/>
        <v>8</v>
      </c>
      <c r="Z2798">
        <f t="shared" si="151"/>
        <v>13</v>
      </c>
    </row>
    <row r="2799" spans="1:26" ht="43.2" x14ac:dyDescent="0.3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 s="11">
        <f t="shared" si="146"/>
        <v>42046.30810185185</v>
      </c>
      <c r="K2799">
        <v>1421076220</v>
      </c>
      <c r="L2799" s="11">
        <f t="shared" si="147"/>
        <v>42016.30810185185</v>
      </c>
      <c r="M2799" t="b">
        <v>0</v>
      </c>
      <c r="N2799">
        <v>76</v>
      </c>
      <c r="O2799" t="b">
        <v>1</v>
      </c>
      <c r="P2799" t="s">
        <v>8280</v>
      </c>
      <c r="Q2799" s="6">
        <f>E2799/D2799</f>
        <v>1.0765217391304347</v>
      </c>
      <c r="R2799" s="7">
        <f>IFERROR(E2799/N2799,"N/A")</f>
        <v>65.15789473684211</v>
      </c>
      <c r="S2799" t="str">
        <f t="shared" si="148"/>
        <v>music</v>
      </c>
      <c r="T2799" t="str">
        <f t="shared" si="149"/>
        <v>electronic music</v>
      </c>
      <c r="Y2799">
        <f t="shared" si="150"/>
        <v>6</v>
      </c>
      <c r="Z2799">
        <f t="shared" si="151"/>
        <v>22</v>
      </c>
    </row>
    <row r="2800" spans="1:26" ht="43.2" x14ac:dyDescent="0.3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 s="11">
        <f t="shared" si="146"/>
        <v>41802.394560185181</v>
      </c>
      <c r="K2800">
        <v>1400002090</v>
      </c>
      <c r="L2800" s="11">
        <f t="shared" si="147"/>
        <v>41772.394560185181</v>
      </c>
      <c r="M2800" t="b">
        <v>0</v>
      </c>
      <c r="N2800">
        <v>58</v>
      </c>
      <c r="O2800" t="b">
        <v>1</v>
      </c>
      <c r="P2800" t="s">
        <v>8305</v>
      </c>
      <c r="Q2800" s="6">
        <f>E2800/D2800</f>
        <v>1.0765274999999999</v>
      </c>
      <c r="R2800" s="7">
        <f>IFERROR(E2800/N2800,"N/A")</f>
        <v>74.243275862068955</v>
      </c>
      <c r="S2800" t="str">
        <f t="shared" si="148"/>
        <v>theater</v>
      </c>
      <c r="T2800" t="str">
        <f t="shared" si="149"/>
        <v>musical</v>
      </c>
      <c r="Y2800">
        <f t="shared" si="150"/>
        <v>8</v>
      </c>
      <c r="Z2800">
        <f t="shared" si="151"/>
        <v>15</v>
      </c>
    </row>
    <row r="2801" spans="1:26" ht="28.8" x14ac:dyDescent="0.3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 s="11">
        <f t="shared" si="146"/>
        <v>41703.751608796294</v>
      </c>
      <c r="K2801">
        <v>1391479339</v>
      </c>
      <c r="L2801" s="11">
        <f t="shared" si="147"/>
        <v>41673.751608796294</v>
      </c>
      <c r="M2801" t="b">
        <v>0</v>
      </c>
      <c r="N2801">
        <v>55</v>
      </c>
      <c r="O2801" t="b">
        <v>1</v>
      </c>
      <c r="P2801" t="s">
        <v>8269</v>
      </c>
      <c r="Q2801" s="6">
        <f>E2801/D2801</f>
        <v>1.0765957446808512</v>
      </c>
      <c r="R2801" s="7">
        <f>IFERROR(E2801/N2801,"N/A")</f>
        <v>55.2</v>
      </c>
      <c r="S2801" t="str">
        <f t="shared" si="148"/>
        <v>film &amp; video</v>
      </c>
      <c r="T2801" t="str">
        <f t="shared" si="149"/>
        <v>documentary</v>
      </c>
      <c r="Y2801">
        <f t="shared" si="150"/>
        <v>13</v>
      </c>
      <c r="Z2801">
        <f t="shared" si="151"/>
        <v>24</v>
      </c>
    </row>
    <row r="2802" spans="1:26" ht="43.2" x14ac:dyDescent="0.3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 s="11">
        <f t="shared" si="146"/>
        <v>41622.748668981476</v>
      </c>
      <c r="K2802">
        <v>1384480685</v>
      </c>
      <c r="L2802" s="11">
        <f t="shared" si="147"/>
        <v>41592.748668981476</v>
      </c>
      <c r="M2802" t="b">
        <v>1</v>
      </c>
      <c r="N2802">
        <v>77</v>
      </c>
      <c r="O2802" t="b">
        <v>1</v>
      </c>
      <c r="P2802" t="s">
        <v>8279</v>
      </c>
      <c r="Q2802" s="6">
        <f>E2802/D2802</f>
        <v>1.077</v>
      </c>
      <c r="R2802" s="7">
        <f>IFERROR(E2802/N2802,"N/A")</f>
        <v>41.961038961038959</v>
      </c>
      <c r="S2802" t="str">
        <f t="shared" si="148"/>
        <v>music</v>
      </c>
      <c r="T2802" t="str">
        <f t="shared" si="149"/>
        <v>indie rock</v>
      </c>
      <c r="Y2802">
        <f t="shared" si="150"/>
        <v>6</v>
      </c>
      <c r="Z2802">
        <f t="shared" si="151"/>
        <v>16</v>
      </c>
    </row>
    <row r="2803" spans="1:26" ht="43.2" x14ac:dyDescent="0.3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 s="11">
        <f t="shared" si="146"/>
        <v>40671.915972222218</v>
      </c>
      <c r="K2803">
        <v>1301975637</v>
      </c>
      <c r="L2803" s="11">
        <f t="shared" si="147"/>
        <v>40637.82913194444</v>
      </c>
      <c r="M2803" t="b">
        <v>0</v>
      </c>
      <c r="N2803">
        <v>35</v>
      </c>
      <c r="O2803" t="b">
        <v>1</v>
      </c>
      <c r="P2803" t="s">
        <v>8269</v>
      </c>
      <c r="Q2803" s="6">
        <f>E2803/D2803</f>
        <v>1.0770464285714285</v>
      </c>
      <c r="R2803" s="7">
        <f>IFERROR(E2803/N2803,"N/A")</f>
        <v>86.163714285714292</v>
      </c>
      <c r="S2803" t="str">
        <f t="shared" si="148"/>
        <v>film &amp; video</v>
      </c>
      <c r="T2803" t="str">
        <f t="shared" si="149"/>
        <v>documentary</v>
      </c>
      <c r="Y2803">
        <f t="shared" si="150"/>
        <v>13</v>
      </c>
      <c r="Z2803">
        <f t="shared" si="151"/>
        <v>24</v>
      </c>
    </row>
    <row r="2804" spans="1:26" ht="43.2" x14ac:dyDescent="0.3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 s="11">
        <f t="shared" si="146"/>
        <v>41877.381736111107</v>
      </c>
      <c r="K2804">
        <v>1407258582</v>
      </c>
      <c r="L2804" s="11">
        <f t="shared" si="147"/>
        <v>41856.381736111107</v>
      </c>
      <c r="M2804" t="b">
        <v>0</v>
      </c>
      <c r="N2804">
        <v>15</v>
      </c>
      <c r="O2804" t="b">
        <v>1</v>
      </c>
      <c r="P2804" t="s">
        <v>8271</v>
      </c>
      <c r="Q2804" s="6">
        <f>E2804/D2804</f>
        <v>1.0772727272727274</v>
      </c>
      <c r="R2804" s="7">
        <f>IFERROR(E2804/N2804,"N/A")</f>
        <v>79</v>
      </c>
      <c r="S2804" t="str">
        <f t="shared" si="148"/>
        <v>theater</v>
      </c>
      <c r="T2804" t="str">
        <f t="shared" si="149"/>
        <v>plays</v>
      </c>
      <c r="Y2804">
        <f t="shared" si="150"/>
        <v>8</v>
      </c>
      <c r="Z2804">
        <f t="shared" si="151"/>
        <v>13</v>
      </c>
    </row>
    <row r="2805" spans="1:26" ht="43.2" x14ac:dyDescent="0.3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 s="11">
        <f t="shared" si="146"/>
        <v>41955.418900462959</v>
      </c>
      <c r="K2805">
        <v>1413997393</v>
      </c>
      <c r="L2805" s="11">
        <f t="shared" si="147"/>
        <v>41934.377233796295</v>
      </c>
      <c r="M2805" t="b">
        <v>0</v>
      </c>
      <c r="N2805">
        <v>58</v>
      </c>
      <c r="O2805" t="b">
        <v>1</v>
      </c>
      <c r="P2805" t="s">
        <v>8279</v>
      </c>
      <c r="Q2805" s="6">
        <f>E2805/D2805</f>
        <v>1.0773299999999999</v>
      </c>
      <c r="R2805" s="7">
        <f>IFERROR(E2805/N2805,"N/A")</f>
        <v>37.149310344827583</v>
      </c>
      <c r="S2805" t="str">
        <f t="shared" si="148"/>
        <v>music</v>
      </c>
      <c r="T2805" t="str">
        <f t="shared" si="149"/>
        <v>indie rock</v>
      </c>
      <c r="Y2805">
        <f t="shared" si="150"/>
        <v>6</v>
      </c>
      <c r="Z2805">
        <f t="shared" si="151"/>
        <v>16</v>
      </c>
    </row>
    <row r="2806" spans="1:26" ht="43.2" x14ac:dyDescent="0.3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 s="11">
        <f t="shared" si="146"/>
        <v>42133.066145833327</v>
      </c>
      <c r="K2806">
        <v>1428572115</v>
      </c>
      <c r="L2806" s="11">
        <f t="shared" si="147"/>
        <v>42103.066145833327</v>
      </c>
      <c r="M2806" t="b">
        <v>0</v>
      </c>
      <c r="N2806">
        <v>64</v>
      </c>
      <c r="O2806" t="b">
        <v>1</v>
      </c>
      <c r="P2806" t="s">
        <v>8271</v>
      </c>
      <c r="Q2806" s="6">
        <f>E2806/D2806</f>
        <v>1.0773333333333333</v>
      </c>
      <c r="R2806" s="7">
        <f>IFERROR(E2806/N2806,"N/A")</f>
        <v>25.25</v>
      </c>
      <c r="S2806" t="str">
        <f t="shared" si="148"/>
        <v>theater</v>
      </c>
      <c r="T2806" t="str">
        <f t="shared" si="149"/>
        <v>plays</v>
      </c>
      <c r="Y2806">
        <f t="shared" si="150"/>
        <v>8</v>
      </c>
      <c r="Z2806">
        <f t="shared" si="151"/>
        <v>13</v>
      </c>
    </row>
    <row r="2807" spans="1:26" ht="57.6" x14ac:dyDescent="0.3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 s="11">
        <f t="shared" si="146"/>
        <v>42194.958333333336</v>
      </c>
      <c r="K2807">
        <v>1434415812</v>
      </c>
      <c r="L2807" s="11">
        <f t="shared" si="147"/>
        <v>42170.701527777775</v>
      </c>
      <c r="M2807" t="b">
        <v>0</v>
      </c>
      <c r="N2807">
        <v>19</v>
      </c>
      <c r="O2807" t="b">
        <v>1</v>
      </c>
      <c r="P2807" t="s">
        <v>8271</v>
      </c>
      <c r="Q2807" s="6">
        <f>E2807/D2807</f>
        <v>1.0774999999999999</v>
      </c>
      <c r="R2807" s="7">
        <f>IFERROR(E2807/N2807,"N/A")</f>
        <v>113.42105263157895</v>
      </c>
      <c r="S2807" t="str">
        <f t="shared" si="148"/>
        <v>theater</v>
      </c>
      <c r="T2807" t="str">
        <f t="shared" si="149"/>
        <v>plays</v>
      </c>
      <c r="Y2807">
        <f t="shared" si="150"/>
        <v>8</v>
      </c>
      <c r="Z2807">
        <f t="shared" si="151"/>
        <v>13</v>
      </c>
    </row>
    <row r="2808" spans="1:26" ht="28.8" x14ac:dyDescent="0.3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 s="11">
        <f t="shared" si="146"/>
        <v>41987.423506944448</v>
      </c>
      <c r="K2808">
        <v>1415988591</v>
      </c>
      <c r="L2808" s="11">
        <f t="shared" si="147"/>
        <v>41957.423506944448</v>
      </c>
      <c r="M2808" t="b">
        <v>0</v>
      </c>
      <c r="N2808">
        <v>97</v>
      </c>
      <c r="O2808" t="b">
        <v>1</v>
      </c>
      <c r="P2808" t="s">
        <v>8303</v>
      </c>
      <c r="Q2808" s="6">
        <f>E2808/D2808</f>
        <v>1.0774999999999999</v>
      </c>
      <c r="R2808" s="7">
        <f>IFERROR(E2808/N2808,"N/A")</f>
        <v>88.865979381443296</v>
      </c>
      <c r="S2808" t="str">
        <f t="shared" si="148"/>
        <v>theater</v>
      </c>
      <c r="T2808" t="str">
        <f t="shared" si="149"/>
        <v>spaces</v>
      </c>
      <c r="Y2808">
        <f t="shared" si="150"/>
        <v>8</v>
      </c>
      <c r="Z2808">
        <f t="shared" si="151"/>
        <v>14</v>
      </c>
    </row>
    <row r="2809" spans="1:26" ht="43.2" x14ac:dyDescent="0.3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 s="11">
        <f t="shared" si="146"/>
        <v>40727.16511574074</v>
      </c>
      <c r="K2809">
        <v>1307102266</v>
      </c>
      <c r="L2809" s="11">
        <f t="shared" si="147"/>
        <v>40697.16511574074</v>
      </c>
      <c r="M2809" t="b">
        <v>1</v>
      </c>
      <c r="N2809">
        <v>118</v>
      </c>
      <c r="O2809" t="b">
        <v>1</v>
      </c>
      <c r="P2809" t="s">
        <v>8269</v>
      </c>
      <c r="Q2809" s="6">
        <f>E2809/D2809</f>
        <v>1.077758</v>
      </c>
      <c r="R2809" s="7">
        <f>IFERROR(E2809/N2809,"N/A")</f>
        <v>45.667711864406776</v>
      </c>
      <c r="S2809" t="str">
        <f t="shared" si="148"/>
        <v>film &amp; video</v>
      </c>
      <c r="T2809" t="str">
        <f t="shared" si="149"/>
        <v>documentary</v>
      </c>
      <c r="Y2809">
        <f t="shared" si="150"/>
        <v>13</v>
      </c>
      <c r="Z2809">
        <f t="shared" si="151"/>
        <v>24</v>
      </c>
    </row>
    <row r="2810" spans="1:26" ht="43.2" x14ac:dyDescent="0.3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 s="11">
        <f t="shared" si="146"/>
        <v>42550.645775462959</v>
      </c>
      <c r="K2810">
        <v>1465428595</v>
      </c>
      <c r="L2810" s="11">
        <f t="shared" si="147"/>
        <v>42529.645775462959</v>
      </c>
      <c r="M2810" t="b">
        <v>0</v>
      </c>
      <c r="N2810">
        <v>86</v>
      </c>
      <c r="O2810" t="b">
        <v>1</v>
      </c>
      <c r="P2810" t="s">
        <v>8285</v>
      </c>
      <c r="Q2810" s="6">
        <f>E2810/D2810</f>
        <v>1.0777777777777777</v>
      </c>
      <c r="R2810" s="7">
        <f>IFERROR(E2810/N2810,"N/A")</f>
        <v>112.79069767441861</v>
      </c>
      <c r="S2810" t="str">
        <f t="shared" si="148"/>
        <v>photography</v>
      </c>
      <c r="T2810" t="str">
        <f t="shared" si="149"/>
        <v>photobooks</v>
      </c>
      <c r="Y2810">
        <f t="shared" si="150"/>
        <v>12</v>
      </c>
      <c r="Z2810">
        <f t="shared" si="151"/>
        <v>22</v>
      </c>
    </row>
    <row r="2811" spans="1:26" ht="57.6" x14ac:dyDescent="0.3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 s="11">
        <f t="shared" si="146"/>
        <v>42783.874305555553</v>
      </c>
      <c r="K2811">
        <v>1484115418</v>
      </c>
      <c r="L2811" s="11">
        <f t="shared" si="147"/>
        <v>42745.928449074076</v>
      </c>
      <c r="M2811" t="b">
        <v>0</v>
      </c>
      <c r="N2811">
        <v>11</v>
      </c>
      <c r="O2811" t="b">
        <v>1</v>
      </c>
      <c r="P2811" t="s">
        <v>8271</v>
      </c>
      <c r="Q2811" s="6">
        <f>E2811/D2811</f>
        <v>1.0777777777777777</v>
      </c>
      <c r="R2811" s="7">
        <f>IFERROR(E2811/N2811,"N/A")</f>
        <v>44.090909090909093</v>
      </c>
      <c r="S2811" t="str">
        <f t="shared" si="148"/>
        <v>theater</v>
      </c>
      <c r="T2811" t="str">
        <f t="shared" si="149"/>
        <v>plays</v>
      </c>
      <c r="Y2811">
        <f t="shared" si="150"/>
        <v>8</v>
      </c>
      <c r="Z2811">
        <f t="shared" si="151"/>
        <v>13</v>
      </c>
    </row>
    <row r="2812" spans="1:26" ht="43.2" x14ac:dyDescent="0.3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 s="11">
        <f t="shared" si="146"/>
        <v>42178.749999999993</v>
      </c>
      <c r="K2812">
        <v>1433254268</v>
      </c>
      <c r="L2812" s="11">
        <f t="shared" si="147"/>
        <v>42157.257731481477</v>
      </c>
      <c r="M2812" t="b">
        <v>0</v>
      </c>
      <c r="N2812">
        <v>29</v>
      </c>
      <c r="O2812" t="b">
        <v>1</v>
      </c>
      <c r="P2812" t="s">
        <v>8271</v>
      </c>
      <c r="Q2812" s="6">
        <f>E2812/D2812</f>
        <v>1.0778267254038179</v>
      </c>
      <c r="R2812" s="7">
        <f>IFERROR(E2812/N2812,"N/A")</f>
        <v>126.55172413793103</v>
      </c>
      <c r="S2812" t="str">
        <f t="shared" si="148"/>
        <v>theater</v>
      </c>
      <c r="T2812" t="str">
        <f t="shared" si="149"/>
        <v>plays</v>
      </c>
      <c r="Y2812">
        <f t="shared" si="150"/>
        <v>8</v>
      </c>
      <c r="Z2812">
        <f t="shared" si="151"/>
        <v>13</v>
      </c>
    </row>
    <row r="2813" spans="1:26" ht="28.8" x14ac:dyDescent="0.3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 s="11">
        <f t="shared" si="146"/>
        <v>42447.514027777775</v>
      </c>
      <c r="K2813">
        <v>1454448012</v>
      </c>
      <c r="L2813" s="11">
        <f t="shared" si="147"/>
        <v>42402.555694444447</v>
      </c>
      <c r="M2813" t="b">
        <v>0</v>
      </c>
      <c r="N2813">
        <v>14</v>
      </c>
      <c r="O2813" t="b">
        <v>1</v>
      </c>
      <c r="P2813" t="s">
        <v>8271</v>
      </c>
      <c r="Q2813" s="6">
        <f>E2813/D2813</f>
        <v>1.0780000000000001</v>
      </c>
      <c r="R2813" s="7">
        <f>IFERROR(E2813/N2813,"N/A")</f>
        <v>77</v>
      </c>
      <c r="S2813" t="str">
        <f t="shared" si="148"/>
        <v>theater</v>
      </c>
      <c r="T2813" t="str">
        <f t="shared" si="149"/>
        <v>plays</v>
      </c>
      <c r="Y2813">
        <f t="shared" si="150"/>
        <v>8</v>
      </c>
      <c r="Z2813">
        <f t="shared" si="151"/>
        <v>13</v>
      </c>
    </row>
    <row r="2814" spans="1:26" ht="43.2" x14ac:dyDescent="0.3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 s="11">
        <f t="shared" si="146"/>
        <v>41355.15075231481</v>
      </c>
      <c r="K2814">
        <v>1361363825</v>
      </c>
      <c r="L2814" s="11">
        <f t="shared" si="147"/>
        <v>41325.192418981482</v>
      </c>
      <c r="M2814" t="b">
        <v>0</v>
      </c>
      <c r="N2814">
        <v>32</v>
      </c>
      <c r="O2814" t="b">
        <v>1</v>
      </c>
      <c r="P2814" t="s">
        <v>8276</v>
      </c>
      <c r="Q2814" s="6">
        <f>E2814/D2814</f>
        <v>1.0783333333333334</v>
      </c>
      <c r="R2814" s="7">
        <f>IFERROR(E2814/N2814,"N/A")</f>
        <v>60.65625</v>
      </c>
      <c r="S2814" t="str">
        <f t="shared" si="148"/>
        <v>music</v>
      </c>
      <c r="T2814" t="str">
        <f t="shared" si="149"/>
        <v>rock</v>
      </c>
      <c r="Y2814">
        <f t="shared" si="150"/>
        <v>6</v>
      </c>
      <c r="Z2814">
        <f t="shared" si="151"/>
        <v>10</v>
      </c>
    </row>
    <row r="2815" spans="1:26" ht="43.2" x14ac:dyDescent="0.3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 s="11">
        <f t="shared" si="146"/>
        <v>41962.999976851854</v>
      </c>
      <c r="K2815">
        <v>1413874798</v>
      </c>
      <c r="L2815" s="11">
        <f t="shared" si="147"/>
        <v>41932.958310185182</v>
      </c>
      <c r="M2815" t="b">
        <v>1</v>
      </c>
      <c r="N2815">
        <v>202</v>
      </c>
      <c r="O2815" t="b">
        <v>1</v>
      </c>
      <c r="P2815" t="s">
        <v>8271</v>
      </c>
      <c r="Q2815" s="6">
        <f>E2815/D2815</f>
        <v>1.0786500000000001</v>
      </c>
      <c r="R2815" s="7">
        <f>IFERROR(E2815/N2815,"N/A")</f>
        <v>106.79702970297029</v>
      </c>
      <c r="S2815" t="str">
        <f t="shared" si="148"/>
        <v>theater</v>
      </c>
      <c r="T2815" t="str">
        <f t="shared" si="149"/>
        <v>plays</v>
      </c>
      <c r="Y2815">
        <f t="shared" si="150"/>
        <v>8</v>
      </c>
      <c r="Z2815">
        <f t="shared" si="151"/>
        <v>13</v>
      </c>
    </row>
    <row r="2816" spans="1:26" ht="43.2" x14ac:dyDescent="0.3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 s="11">
        <f t="shared" si="146"/>
        <v>41747.625</v>
      </c>
      <c r="K2816">
        <v>1395155478</v>
      </c>
      <c r="L2816" s="11">
        <f t="shared" si="147"/>
        <v>41716.299513888887</v>
      </c>
      <c r="M2816" t="b">
        <v>1</v>
      </c>
      <c r="N2816">
        <v>79</v>
      </c>
      <c r="O2816" t="b">
        <v>1</v>
      </c>
      <c r="P2816" t="s">
        <v>8279</v>
      </c>
      <c r="Q2816" s="6">
        <f>E2816/D2816</f>
        <v>1.0786666666666667</v>
      </c>
      <c r="R2816" s="7">
        <f>IFERROR(E2816/N2816,"N/A")</f>
        <v>40.962025316455694</v>
      </c>
      <c r="S2816" t="str">
        <f t="shared" si="148"/>
        <v>music</v>
      </c>
      <c r="T2816" t="str">
        <f t="shared" si="149"/>
        <v>indie rock</v>
      </c>
      <c r="Y2816">
        <f t="shared" si="150"/>
        <v>6</v>
      </c>
      <c r="Z2816">
        <f t="shared" si="151"/>
        <v>16</v>
      </c>
    </row>
    <row r="2817" spans="1:26" ht="43.2" x14ac:dyDescent="0.3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 s="11">
        <f t="shared" si="146"/>
        <v>42380.874999999993</v>
      </c>
      <c r="K2817">
        <v>1449029266</v>
      </c>
      <c r="L2817" s="11">
        <f t="shared" si="147"/>
        <v>42339.838726851849</v>
      </c>
      <c r="M2817" t="b">
        <v>1</v>
      </c>
      <c r="N2817">
        <v>248</v>
      </c>
      <c r="O2817" t="b">
        <v>1</v>
      </c>
      <c r="P2817" t="s">
        <v>8288</v>
      </c>
      <c r="Q2817" s="6">
        <f>E2817/D2817</f>
        <v>1.0787731249999999</v>
      </c>
      <c r="R2817" s="7">
        <f>IFERROR(E2817/N2817,"N/A")</f>
        <v>69.598266129032254</v>
      </c>
      <c r="S2817" t="str">
        <f t="shared" si="148"/>
        <v>publishing</v>
      </c>
      <c r="T2817" t="str">
        <f t="shared" si="149"/>
        <v>radio &amp; podcasts</v>
      </c>
      <c r="Y2817">
        <f t="shared" si="150"/>
        <v>11</v>
      </c>
      <c r="Z2817">
        <f t="shared" si="151"/>
        <v>27</v>
      </c>
    </row>
    <row r="2818" spans="1:26" ht="28.8" x14ac:dyDescent="0.3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 s="11">
        <f t="shared" si="146"/>
        <v>42207.874305555553</v>
      </c>
      <c r="K2818">
        <v>1435806054</v>
      </c>
      <c r="L2818" s="11">
        <f t="shared" si="147"/>
        <v>42186.792291666665</v>
      </c>
      <c r="M2818" t="b">
        <v>0</v>
      </c>
      <c r="N2818">
        <v>109</v>
      </c>
      <c r="O2818" t="b">
        <v>1</v>
      </c>
      <c r="P2818" t="s">
        <v>8298</v>
      </c>
      <c r="Q2818" s="6">
        <f>E2818/D2818</f>
        <v>1.0788</v>
      </c>
      <c r="R2818" s="7">
        <f>IFERROR(E2818/N2818,"N/A")</f>
        <v>74.22935779816514</v>
      </c>
      <c r="S2818" t="str">
        <f t="shared" si="148"/>
        <v>food</v>
      </c>
      <c r="T2818" t="str">
        <f t="shared" si="149"/>
        <v>small batch</v>
      </c>
      <c r="Y2818">
        <f t="shared" si="150"/>
        <v>5</v>
      </c>
      <c r="Z2818">
        <f t="shared" si="151"/>
        <v>16</v>
      </c>
    </row>
    <row r="2819" spans="1:26" ht="43.2" x14ac:dyDescent="0.3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 s="11">
        <f t="shared" ref="J2819:J2882" si="152">(((I2819/60)/60)/24)+DATE(1970,1,1)+(-8/24)</f>
        <v>42666.01390046296</v>
      </c>
      <c r="K2819">
        <v>1472026801</v>
      </c>
      <c r="L2819" s="11">
        <f t="shared" ref="L2819:L2882" si="153">(((K2819/60)/60)/24)+DATE(1970,1,1)+(-8/24)</f>
        <v>42606.01390046296</v>
      </c>
      <c r="M2819" t="b">
        <v>1</v>
      </c>
      <c r="N2819">
        <v>71</v>
      </c>
      <c r="O2819" t="b">
        <v>1</v>
      </c>
      <c r="P2819" t="s">
        <v>8285</v>
      </c>
      <c r="Q2819" s="6">
        <f>E2819/D2819</f>
        <v>1.0789146666666667</v>
      </c>
      <c r="R2819" s="7">
        <f>IFERROR(E2819/N2819,"N/A")</f>
        <v>56.98492957746479</v>
      </c>
      <c r="S2819" t="str">
        <f t="shared" ref="S2819:S2882" si="154">LEFT(P2819,SEARCH("/",P2819,1)-1)</f>
        <v>photography</v>
      </c>
      <c r="T2819" t="str">
        <f t="shared" ref="T2819:T2882" si="155">RIGHT(P2819,(LEN(P2819)-SEARCH("/",P2819)))</f>
        <v>photobooks</v>
      </c>
      <c r="Y2819">
        <f t="shared" ref="Y2819:Y2882" si="156">SEARCH("/",P2819)</f>
        <v>12</v>
      </c>
      <c r="Z2819">
        <f t="shared" ref="Z2819:Z2882" si="157">LEN(P2819)</f>
        <v>22</v>
      </c>
    </row>
    <row r="2820" spans="1:26" ht="43.2" x14ac:dyDescent="0.3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 s="11">
        <f t="shared" si="152"/>
        <v>42503.236666666664</v>
      </c>
      <c r="K2820">
        <v>1460554848</v>
      </c>
      <c r="L2820" s="11">
        <f t="shared" si="153"/>
        <v>42473.236666666664</v>
      </c>
      <c r="M2820" t="b">
        <v>1</v>
      </c>
      <c r="N2820">
        <v>186</v>
      </c>
      <c r="O2820" t="b">
        <v>1</v>
      </c>
      <c r="P2820" t="s">
        <v>8269</v>
      </c>
      <c r="Q2820" s="6">
        <f>E2820/D2820</f>
        <v>1.0791200000000001</v>
      </c>
      <c r="R2820" s="7">
        <f>IFERROR(E2820/N2820,"N/A")</f>
        <v>145.04301075268816</v>
      </c>
      <c r="S2820" t="str">
        <f t="shared" si="154"/>
        <v>film &amp; video</v>
      </c>
      <c r="T2820" t="str">
        <f t="shared" si="155"/>
        <v>documentary</v>
      </c>
      <c r="Y2820">
        <f t="shared" si="156"/>
        <v>13</v>
      </c>
      <c r="Z2820">
        <f t="shared" si="157"/>
        <v>24</v>
      </c>
    </row>
    <row r="2821" spans="1:26" ht="43.2" x14ac:dyDescent="0.3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 s="11">
        <f t="shared" si="152"/>
        <v>42735.431180555555</v>
      </c>
      <c r="K2821">
        <v>1480616454</v>
      </c>
      <c r="L2821" s="11">
        <f t="shared" si="153"/>
        <v>42705.431180555555</v>
      </c>
      <c r="M2821" t="b">
        <v>0</v>
      </c>
      <c r="N2821">
        <v>35</v>
      </c>
      <c r="O2821" t="b">
        <v>1</v>
      </c>
      <c r="P2821" t="s">
        <v>8295</v>
      </c>
      <c r="Q2821" s="6">
        <f>E2821/D2821</f>
        <v>1.0791999999999999</v>
      </c>
      <c r="R2821" s="7">
        <f>IFERROR(E2821/N2821,"N/A")</f>
        <v>154.17142857142858</v>
      </c>
      <c r="S2821" t="str">
        <f t="shared" si="154"/>
        <v>technology</v>
      </c>
      <c r="T2821" t="str">
        <f t="shared" si="155"/>
        <v>hardware</v>
      </c>
      <c r="Y2821">
        <f t="shared" si="156"/>
        <v>11</v>
      </c>
      <c r="Z2821">
        <f t="shared" si="157"/>
        <v>19</v>
      </c>
    </row>
    <row r="2822" spans="1:26" ht="43.2" x14ac:dyDescent="0.3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 s="11">
        <f t="shared" si="152"/>
        <v>42064.166666666664</v>
      </c>
      <c r="K2822">
        <v>1422534260</v>
      </c>
      <c r="L2822" s="11">
        <f t="shared" si="153"/>
        <v>42033.183564814812</v>
      </c>
      <c r="M2822" t="b">
        <v>0</v>
      </c>
      <c r="N2822">
        <v>38</v>
      </c>
      <c r="O2822" t="b">
        <v>1</v>
      </c>
      <c r="P2822" t="s">
        <v>8265</v>
      </c>
      <c r="Q2822" s="6">
        <f>E2822/D2822</f>
        <v>1.0794999999999999</v>
      </c>
      <c r="R2822" s="7">
        <f>IFERROR(E2822/N2822,"N/A")</f>
        <v>56.815789473684212</v>
      </c>
      <c r="S2822" t="str">
        <f t="shared" si="154"/>
        <v>film &amp; video</v>
      </c>
      <c r="T2822" t="str">
        <f t="shared" si="155"/>
        <v>television</v>
      </c>
      <c r="Y2822">
        <f t="shared" si="156"/>
        <v>13</v>
      </c>
      <c r="Z2822">
        <f t="shared" si="157"/>
        <v>23</v>
      </c>
    </row>
    <row r="2823" spans="1:26" ht="43.2" x14ac:dyDescent="0.3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 s="11">
        <f t="shared" si="152"/>
        <v>42035.688738425924</v>
      </c>
      <c r="K2823">
        <v>1420158707</v>
      </c>
      <c r="L2823" s="11">
        <f t="shared" si="153"/>
        <v>42005.688738425924</v>
      </c>
      <c r="M2823" t="b">
        <v>0</v>
      </c>
      <c r="N2823">
        <v>32</v>
      </c>
      <c r="O2823" t="b">
        <v>1</v>
      </c>
      <c r="P2823" t="s">
        <v>8292</v>
      </c>
      <c r="Q2823" s="6">
        <f>E2823/D2823</f>
        <v>1.08</v>
      </c>
      <c r="R2823" s="7">
        <f>IFERROR(E2823/N2823,"N/A")</f>
        <v>33.75</v>
      </c>
      <c r="S2823" t="str">
        <f t="shared" si="154"/>
        <v>music</v>
      </c>
      <c r="T2823" t="str">
        <f t="shared" si="155"/>
        <v>pop</v>
      </c>
      <c r="Y2823">
        <f t="shared" si="156"/>
        <v>6</v>
      </c>
      <c r="Z2823">
        <f t="shared" si="157"/>
        <v>9</v>
      </c>
    </row>
    <row r="2824" spans="1:26" ht="43.2" x14ac:dyDescent="0.3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 s="11">
        <f t="shared" si="152"/>
        <v>42450.374629629623</v>
      </c>
      <c r="K2824">
        <v>1455991168</v>
      </c>
      <c r="L2824" s="11">
        <f t="shared" si="153"/>
        <v>42420.416296296295</v>
      </c>
      <c r="M2824" t="b">
        <v>0</v>
      </c>
      <c r="N2824">
        <v>35</v>
      </c>
      <c r="O2824" t="b">
        <v>1</v>
      </c>
      <c r="P2824" t="s">
        <v>8285</v>
      </c>
      <c r="Q2824" s="6">
        <f>E2824/D2824</f>
        <v>1.08</v>
      </c>
      <c r="R2824" s="7">
        <f>IFERROR(E2824/N2824,"N/A")</f>
        <v>462.85714285714283</v>
      </c>
      <c r="S2824" t="str">
        <f t="shared" si="154"/>
        <v>photography</v>
      </c>
      <c r="T2824" t="str">
        <f t="shared" si="155"/>
        <v>photobooks</v>
      </c>
      <c r="Y2824">
        <f t="shared" si="156"/>
        <v>12</v>
      </c>
      <c r="Z2824">
        <f t="shared" si="157"/>
        <v>22</v>
      </c>
    </row>
    <row r="2825" spans="1:26" ht="43.2" x14ac:dyDescent="0.3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 s="11">
        <f t="shared" si="152"/>
        <v>41972.850868055553</v>
      </c>
      <c r="K2825">
        <v>1414725915</v>
      </c>
      <c r="L2825" s="11">
        <f t="shared" si="153"/>
        <v>41942.809201388889</v>
      </c>
      <c r="M2825" t="b">
        <v>0</v>
      </c>
      <c r="N2825">
        <v>120</v>
      </c>
      <c r="O2825" t="b">
        <v>1</v>
      </c>
      <c r="P2825" t="s">
        <v>8298</v>
      </c>
      <c r="Q2825" s="6">
        <f>E2825/D2825</f>
        <v>1.08</v>
      </c>
      <c r="R2825" s="7">
        <f>IFERROR(E2825/N2825,"N/A")</f>
        <v>90</v>
      </c>
      <c r="S2825" t="str">
        <f t="shared" si="154"/>
        <v>food</v>
      </c>
      <c r="T2825" t="str">
        <f t="shared" si="155"/>
        <v>small batch</v>
      </c>
      <c r="Y2825">
        <f t="shared" si="156"/>
        <v>5</v>
      </c>
      <c r="Z2825">
        <f t="shared" si="157"/>
        <v>16</v>
      </c>
    </row>
    <row r="2826" spans="1:26" ht="43.2" x14ac:dyDescent="0.3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 s="11">
        <f t="shared" si="152"/>
        <v>41805.302824074075</v>
      </c>
      <c r="K2826">
        <v>1400253364</v>
      </c>
      <c r="L2826" s="11">
        <f t="shared" si="153"/>
        <v>41775.302824074075</v>
      </c>
      <c r="M2826" t="b">
        <v>0</v>
      </c>
      <c r="N2826">
        <v>37</v>
      </c>
      <c r="O2826" t="b">
        <v>1</v>
      </c>
      <c r="P2826" t="s">
        <v>8305</v>
      </c>
      <c r="Q2826" s="6">
        <f>E2826/D2826</f>
        <v>1.08</v>
      </c>
      <c r="R2826" s="7">
        <f>IFERROR(E2826/N2826,"N/A")</f>
        <v>72.972972972972968</v>
      </c>
      <c r="S2826" t="str">
        <f t="shared" si="154"/>
        <v>theater</v>
      </c>
      <c r="T2826" t="str">
        <f t="shared" si="155"/>
        <v>musical</v>
      </c>
      <c r="Y2826">
        <f t="shared" si="156"/>
        <v>8</v>
      </c>
      <c r="Z2826">
        <f t="shared" si="157"/>
        <v>15</v>
      </c>
    </row>
    <row r="2827" spans="1:26" ht="43.2" x14ac:dyDescent="0.3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 s="11">
        <f t="shared" si="152"/>
        <v>42818.190208333333</v>
      </c>
      <c r="K2827">
        <v>1487770434</v>
      </c>
      <c r="L2827" s="11">
        <f t="shared" si="153"/>
        <v>42788.231874999998</v>
      </c>
      <c r="M2827" t="b">
        <v>0</v>
      </c>
      <c r="N2827">
        <v>16</v>
      </c>
      <c r="O2827" t="b">
        <v>0</v>
      </c>
      <c r="P2827" t="s">
        <v>8271</v>
      </c>
      <c r="Q2827" s="6">
        <f>E2827/D2827</f>
        <v>1.08</v>
      </c>
      <c r="R2827" s="7">
        <f>IFERROR(E2827/N2827,"N/A")</f>
        <v>33.75</v>
      </c>
      <c r="S2827" t="str">
        <f t="shared" si="154"/>
        <v>theater</v>
      </c>
      <c r="T2827" t="str">
        <f t="shared" si="155"/>
        <v>plays</v>
      </c>
      <c r="Y2827">
        <f t="shared" si="156"/>
        <v>8</v>
      </c>
      <c r="Z2827">
        <f t="shared" si="157"/>
        <v>13</v>
      </c>
    </row>
    <row r="2828" spans="1:26" ht="43.2" x14ac:dyDescent="0.3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 s="11">
        <f t="shared" si="152"/>
        <v>42035.252152777779</v>
      </c>
      <c r="K2828">
        <v>1418824986</v>
      </c>
      <c r="L2828" s="11">
        <f t="shared" si="153"/>
        <v>41990.252152777779</v>
      </c>
      <c r="M2828" t="b">
        <v>0</v>
      </c>
      <c r="N2828">
        <v>16</v>
      </c>
      <c r="O2828" t="b">
        <v>1</v>
      </c>
      <c r="P2828" t="s">
        <v>8271</v>
      </c>
      <c r="Q2828" s="6">
        <f>E2828/D2828</f>
        <v>1.08</v>
      </c>
      <c r="R2828" s="7">
        <f>IFERROR(E2828/N2828,"N/A")</f>
        <v>33.75</v>
      </c>
      <c r="S2828" t="str">
        <f t="shared" si="154"/>
        <v>theater</v>
      </c>
      <c r="T2828" t="str">
        <f t="shared" si="155"/>
        <v>plays</v>
      </c>
      <c r="Y2828">
        <f t="shared" si="156"/>
        <v>8</v>
      </c>
      <c r="Z2828">
        <f t="shared" si="157"/>
        <v>13</v>
      </c>
    </row>
    <row r="2829" spans="1:26" ht="43.2" x14ac:dyDescent="0.3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 s="11">
        <f t="shared" si="152"/>
        <v>42500.1325</v>
      </c>
      <c r="K2829">
        <v>1461064248</v>
      </c>
      <c r="L2829" s="11">
        <f t="shared" si="153"/>
        <v>42479.1325</v>
      </c>
      <c r="M2829" t="b">
        <v>0</v>
      </c>
      <c r="N2829">
        <v>30</v>
      </c>
      <c r="O2829" t="b">
        <v>1</v>
      </c>
      <c r="P2829" t="s">
        <v>8271</v>
      </c>
      <c r="Q2829" s="6">
        <f>E2829/D2829</f>
        <v>1.08</v>
      </c>
      <c r="R2829" s="7">
        <f>IFERROR(E2829/N2829,"N/A")</f>
        <v>72</v>
      </c>
      <c r="S2829" t="str">
        <f t="shared" si="154"/>
        <v>theater</v>
      </c>
      <c r="T2829" t="str">
        <f t="shared" si="155"/>
        <v>plays</v>
      </c>
      <c r="Y2829">
        <f t="shared" si="156"/>
        <v>8</v>
      </c>
      <c r="Z2829">
        <f t="shared" si="157"/>
        <v>13</v>
      </c>
    </row>
    <row r="2830" spans="1:26" ht="43.2" x14ac:dyDescent="0.3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 s="11">
        <f t="shared" si="152"/>
        <v>42583.236805555549</v>
      </c>
      <c r="K2830">
        <v>1469026903</v>
      </c>
      <c r="L2830" s="11">
        <f t="shared" si="153"/>
        <v>42571.292858796289</v>
      </c>
      <c r="M2830" t="b">
        <v>0</v>
      </c>
      <c r="N2830">
        <v>7</v>
      </c>
      <c r="O2830" t="b">
        <v>1</v>
      </c>
      <c r="P2830" t="s">
        <v>8271</v>
      </c>
      <c r="Q2830" s="6">
        <f>E2830/D2830</f>
        <v>1.08</v>
      </c>
      <c r="R2830" s="7">
        <f>IFERROR(E2830/N2830,"N/A")</f>
        <v>38.571428571428569</v>
      </c>
      <c r="S2830" t="str">
        <f t="shared" si="154"/>
        <v>theater</v>
      </c>
      <c r="T2830" t="str">
        <f t="shared" si="155"/>
        <v>plays</v>
      </c>
      <c r="Y2830">
        <f t="shared" si="156"/>
        <v>8</v>
      </c>
      <c r="Z2830">
        <f t="shared" si="157"/>
        <v>13</v>
      </c>
    </row>
    <row r="2831" spans="1:26" ht="43.2" x14ac:dyDescent="0.3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 s="11">
        <f t="shared" si="152"/>
        <v>41026.563888888886</v>
      </c>
      <c r="K2831">
        <v>1332452960</v>
      </c>
      <c r="L2831" s="11">
        <f t="shared" si="153"/>
        <v>40990.575925925921</v>
      </c>
      <c r="M2831" t="b">
        <v>0</v>
      </c>
      <c r="N2831">
        <v>184</v>
      </c>
      <c r="O2831" t="b">
        <v>1</v>
      </c>
      <c r="P2831" t="s">
        <v>8269</v>
      </c>
      <c r="Q2831" s="6">
        <f>E2831/D2831</f>
        <v>1.0804450000000001</v>
      </c>
      <c r="R2831" s="7">
        <f>IFERROR(E2831/N2831,"N/A")</f>
        <v>58.719836956521746</v>
      </c>
      <c r="S2831" t="str">
        <f t="shared" si="154"/>
        <v>film &amp; video</v>
      </c>
      <c r="T2831" t="str">
        <f t="shared" si="155"/>
        <v>documentary</v>
      </c>
      <c r="Y2831">
        <f t="shared" si="156"/>
        <v>13</v>
      </c>
      <c r="Z2831">
        <f t="shared" si="157"/>
        <v>24</v>
      </c>
    </row>
    <row r="2832" spans="1:26" ht="43.2" x14ac:dyDescent="0.3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 s="11">
        <f t="shared" si="152"/>
        <v>42123.426712962959</v>
      </c>
      <c r="K2832">
        <v>1427739268</v>
      </c>
      <c r="L2832" s="11">
        <f t="shared" si="153"/>
        <v>42093.426712962959</v>
      </c>
      <c r="M2832" t="b">
        <v>1</v>
      </c>
      <c r="N2832">
        <v>89</v>
      </c>
      <c r="O2832" t="b">
        <v>1</v>
      </c>
      <c r="P2832" t="s">
        <v>8269</v>
      </c>
      <c r="Q2832" s="6">
        <f>E2832/D2832</f>
        <v>1.0808333333333333</v>
      </c>
      <c r="R2832" s="7">
        <f>IFERROR(E2832/N2832,"N/A")</f>
        <v>72.865168539325836</v>
      </c>
      <c r="S2832" t="str">
        <f t="shared" si="154"/>
        <v>film &amp; video</v>
      </c>
      <c r="T2832" t="str">
        <f t="shared" si="155"/>
        <v>documentary</v>
      </c>
      <c r="Y2832">
        <f t="shared" si="156"/>
        <v>13</v>
      </c>
      <c r="Z2832">
        <f t="shared" si="157"/>
        <v>24</v>
      </c>
    </row>
    <row r="2833" spans="1:26" ht="43.2" x14ac:dyDescent="0.3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 s="11">
        <f t="shared" si="152"/>
        <v>42482.666666666664</v>
      </c>
      <c r="K2833">
        <v>1458748809</v>
      </c>
      <c r="L2833" s="11">
        <f t="shared" si="153"/>
        <v>42452.333437499998</v>
      </c>
      <c r="M2833" t="b">
        <v>0</v>
      </c>
      <c r="N2833">
        <v>218</v>
      </c>
      <c r="O2833" t="b">
        <v>1</v>
      </c>
      <c r="P2833" t="s">
        <v>8297</v>
      </c>
      <c r="Q2833" s="6">
        <f>E2833/D2833</f>
        <v>1.0811999999999999</v>
      </c>
      <c r="R2833" s="7">
        <f>IFERROR(E2833/N2833,"N/A")</f>
        <v>37.197247706422019</v>
      </c>
      <c r="S2833" t="str">
        <f t="shared" si="154"/>
        <v>games</v>
      </c>
      <c r="T2833" t="str">
        <f t="shared" si="155"/>
        <v>tabletop games</v>
      </c>
      <c r="Y2833">
        <f t="shared" si="156"/>
        <v>6</v>
      </c>
      <c r="Z2833">
        <f t="shared" si="157"/>
        <v>20</v>
      </c>
    </row>
    <row r="2834" spans="1:26" ht="43.2" x14ac:dyDescent="0.3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 s="11">
        <f t="shared" si="152"/>
        <v>41902.75</v>
      </c>
      <c r="K2834">
        <v>1409620903</v>
      </c>
      <c r="L2834" s="11">
        <f t="shared" si="153"/>
        <v>41883.723414351851</v>
      </c>
      <c r="M2834" t="b">
        <v>0</v>
      </c>
      <c r="N2834">
        <v>87</v>
      </c>
      <c r="O2834" t="b">
        <v>1</v>
      </c>
      <c r="P2834" t="s">
        <v>8271</v>
      </c>
      <c r="Q2834" s="6">
        <f>E2834/D2834</f>
        <v>1.0813333333333333</v>
      </c>
      <c r="R2834" s="7">
        <f>IFERROR(E2834/N2834,"N/A")</f>
        <v>46.609195402298852</v>
      </c>
      <c r="S2834" t="str">
        <f t="shared" si="154"/>
        <v>theater</v>
      </c>
      <c r="T2834" t="str">
        <f t="shared" si="155"/>
        <v>plays</v>
      </c>
      <c r="Y2834">
        <f t="shared" si="156"/>
        <v>8</v>
      </c>
      <c r="Z2834">
        <f t="shared" si="157"/>
        <v>13</v>
      </c>
    </row>
    <row r="2835" spans="1:26" ht="43.2" x14ac:dyDescent="0.3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 s="11">
        <f t="shared" si="152"/>
        <v>41790.832638888889</v>
      </c>
      <c r="K2835">
        <v>1398828064</v>
      </c>
      <c r="L2835" s="11">
        <f t="shared" si="153"/>
        <v>41758.806296296294</v>
      </c>
      <c r="M2835" t="b">
        <v>0</v>
      </c>
      <c r="N2835">
        <v>57</v>
      </c>
      <c r="O2835" t="b">
        <v>1</v>
      </c>
      <c r="P2835" t="s">
        <v>8271</v>
      </c>
      <c r="Q2835" s="6">
        <f>E2835/D2835</f>
        <v>1.0820000000000001</v>
      </c>
      <c r="R2835" s="7">
        <f>IFERROR(E2835/N2835,"N/A")</f>
        <v>47.456140350877192</v>
      </c>
      <c r="S2835" t="str">
        <f t="shared" si="154"/>
        <v>theater</v>
      </c>
      <c r="T2835" t="str">
        <f t="shared" si="155"/>
        <v>plays</v>
      </c>
      <c r="Y2835">
        <f t="shared" si="156"/>
        <v>8</v>
      </c>
      <c r="Z2835">
        <f t="shared" si="157"/>
        <v>13</v>
      </c>
    </row>
    <row r="2836" spans="1:26" ht="43.2" x14ac:dyDescent="0.3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 s="11">
        <f t="shared" si="152"/>
        <v>42040.180555555555</v>
      </c>
      <c r="K2836">
        <v>1421092725</v>
      </c>
      <c r="L2836" s="11">
        <f t="shared" si="153"/>
        <v>42016.499131944445</v>
      </c>
      <c r="M2836" t="b">
        <v>0</v>
      </c>
      <c r="N2836">
        <v>25</v>
      </c>
      <c r="O2836" t="b">
        <v>1</v>
      </c>
      <c r="P2836" t="s">
        <v>8271</v>
      </c>
      <c r="Q2836" s="6">
        <f>E2836/D2836</f>
        <v>1.0820000000000001</v>
      </c>
      <c r="R2836" s="7">
        <f>IFERROR(E2836/N2836,"N/A")</f>
        <v>43.28</v>
      </c>
      <c r="S2836" t="str">
        <f t="shared" si="154"/>
        <v>theater</v>
      </c>
      <c r="T2836" t="str">
        <f t="shared" si="155"/>
        <v>plays</v>
      </c>
      <c r="Y2836">
        <f t="shared" si="156"/>
        <v>8</v>
      </c>
      <c r="Z2836">
        <f t="shared" si="157"/>
        <v>13</v>
      </c>
    </row>
    <row r="2837" spans="1:26" ht="28.8" x14ac:dyDescent="0.3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 s="11">
        <f t="shared" si="152"/>
        <v>42688.755555555552</v>
      </c>
      <c r="K2837">
        <v>1476317247</v>
      </c>
      <c r="L2837" s="11">
        <f t="shared" si="153"/>
        <v>42655.67184027777</v>
      </c>
      <c r="M2837" t="b">
        <v>0</v>
      </c>
      <c r="N2837">
        <v>57</v>
      </c>
      <c r="O2837" t="b">
        <v>1</v>
      </c>
      <c r="P2837" t="s">
        <v>8305</v>
      </c>
      <c r="Q2837" s="6">
        <f>E2837/D2837</f>
        <v>1.0820000000000001</v>
      </c>
      <c r="R2837" s="7">
        <f>IFERROR(E2837/N2837,"N/A")</f>
        <v>94.912280701754383</v>
      </c>
      <c r="S2837" t="str">
        <f t="shared" si="154"/>
        <v>theater</v>
      </c>
      <c r="T2837" t="str">
        <f t="shared" si="155"/>
        <v>musical</v>
      </c>
      <c r="Y2837">
        <f t="shared" si="156"/>
        <v>8</v>
      </c>
      <c r="Z2837">
        <f t="shared" si="157"/>
        <v>15</v>
      </c>
    </row>
    <row r="2838" spans="1:26" ht="43.2" x14ac:dyDescent="0.3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 s="11">
        <f t="shared" si="152"/>
        <v>42168.350856481477</v>
      </c>
      <c r="K2838">
        <v>1431620714</v>
      </c>
      <c r="L2838" s="11">
        <f t="shared" si="153"/>
        <v>42138.350856481477</v>
      </c>
      <c r="M2838" t="b">
        <v>0</v>
      </c>
      <c r="N2838">
        <v>180</v>
      </c>
      <c r="O2838" t="b">
        <v>1</v>
      </c>
      <c r="P2838" t="s">
        <v>8295</v>
      </c>
      <c r="Q2838" s="6">
        <f>E2838/D2838</f>
        <v>1.0821333333333334</v>
      </c>
      <c r="R2838" s="7">
        <f>IFERROR(E2838/N2838,"N/A")</f>
        <v>90.177777777777777</v>
      </c>
      <c r="S2838" t="str">
        <f t="shared" si="154"/>
        <v>technology</v>
      </c>
      <c r="T2838" t="str">
        <f t="shared" si="155"/>
        <v>hardware</v>
      </c>
      <c r="Y2838">
        <f t="shared" si="156"/>
        <v>11</v>
      </c>
      <c r="Z2838">
        <f t="shared" si="157"/>
        <v>19</v>
      </c>
    </row>
    <row r="2839" spans="1:26" ht="28.8" x14ac:dyDescent="0.3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 s="11">
        <f t="shared" si="152"/>
        <v>41176.832638888889</v>
      </c>
      <c r="K2839">
        <v>1346345999</v>
      </c>
      <c r="L2839" s="11">
        <f t="shared" si="153"/>
        <v>41151.374988425923</v>
      </c>
      <c r="M2839" t="b">
        <v>0</v>
      </c>
      <c r="N2839">
        <v>27</v>
      </c>
      <c r="O2839" t="b">
        <v>1</v>
      </c>
      <c r="P2839" t="s">
        <v>8276</v>
      </c>
      <c r="Q2839" s="6">
        <f>E2839/D2839</f>
        <v>1.0823529411764705</v>
      </c>
      <c r="R2839" s="7">
        <f>IFERROR(E2839/N2839,"N/A")</f>
        <v>34.074074074074076</v>
      </c>
      <c r="S2839" t="str">
        <f t="shared" si="154"/>
        <v>music</v>
      </c>
      <c r="T2839" t="str">
        <f t="shared" si="155"/>
        <v>rock</v>
      </c>
      <c r="Y2839">
        <f t="shared" si="156"/>
        <v>6</v>
      </c>
      <c r="Z2839">
        <f t="shared" si="157"/>
        <v>10</v>
      </c>
    </row>
    <row r="2840" spans="1:26" ht="43.2" x14ac:dyDescent="0.3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 s="11">
        <f t="shared" si="152"/>
        <v>40667.759641203702</v>
      </c>
      <c r="K2840">
        <v>1301969633</v>
      </c>
      <c r="L2840" s="11">
        <f t="shared" si="153"/>
        <v>40637.759641203702</v>
      </c>
      <c r="M2840" t="b">
        <v>0</v>
      </c>
      <c r="N2840">
        <v>56</v>
      </c>
      <c r="O2840" t="b">
        <v>1</v>
      </c>
      <c r="P2840" t="s">
        <v>8276</v>
      </c>
      <c r="Q2840" s="6">
        <f>E2840/D2840</f>
        <v>1.082492</v>
      </c>
      <c r="R2840" s="7">
        <f>IFERROR(E2840/N2840,"N/A")</f>
        <v>48.325535714285714</v>
      </c>
      <c r="S2840" t="str">
        <f t="shared" si="154"/>
        <v>music</v>
      </c>
      <c r="T2840" t="str">
        <f t="shared" si="155"/>
        <v>rock</v>
      </c>
      <c r="Y2840">
        <f t="shared" si="156"/>
        <v>6</v>
      </c>
      <c r="Z2840">
        <f t="shared" si="157"/>
        <v>10</v>
      </c>
    </row>
    <row r="2841" spans="1:26" ht="43.2" x14ac:dyDescent="0.3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 s="11">
        <f t="shared" si="152"/>
        <v>41815.374374999999</v>
      </c>
      <c r="K2841">
        <v>1401123546</v>
      </c>
      <c r="L2841" s="11">
        <f t="shared" si="153"/>
        <v>41785.374374999999</v>
      </c>
      <c r="M2841" t="b">
        <v>0</v>
      </c>
      <c r="N2841">
        <v>35</v>
      </c>
      <c r="O2841" t="b">
        <v>1</v>
      </c>
      <c r="P2841" t="s">
        <v>8271</v>
      </c>
      <c r="Q2841" s="6">
        <f>E2841/D2841</f>
        <v>1.0825</v>
      </c>
      <c r="R2841" s="7">
        <f>IFERROR(E2841/N2841,"N/A")</f>
        <v>30.928571428571427</v>
      </c>
      <c r="S2841" t="str">
        <f t="shared" si="154"/>
        <v>theater</v>
      </c>
      <c r="T2841" t="str">
        <f t="shared" si="155"/>
        <v>plays</v>
      </c>
      <c r="Y2841">
        <f t="shared" si="156"/>
        <v>8</v>
      </c>
      <c r="Z2841">
        <f t="shared" si="157"/>
        <v>13</v>
      </c>
    </row>
    <row r="2842" spans="1:26" x14ac:dyDescent="0.3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 s="11">
        <f t="shared" si="152"/>
        <v>42287.749999999993</v>
      </c>
      <c r="K2842">
        <v>1442804633</v>
      </c>
      <c r="L2842" s="11">
        <f t="shared" si="153"/>
        <v>42267.794363425921</v>
      </c>
      <c r="M2842" t="b">
        <v>0</v>
      </c>
      <c r="N2842">
        <v>35</v>
      </c>
      <c r="O2842" t="b">
        <v>1</v>
      </c>
      <c r="P2842" t="s">
        <v>8271</v>
      </c>
      <c r="Q2842" s="6">
        <f>E2842/D2842</f>
        <v>1.0825925925925926</v>
      </c>
      <c r="R2842" s="7">
        <f>IFERROR(E2842/N2842,"N/A")</f>
        <v>83.51428571428572</v>
      </c>
      <c r="S2842" t="str">
        <f t="shared" si="154"/>
        <v>theater</v>
      </c>
      <c r="T2842" t="str">
        <f t="shared" si="155"/>
        <v>plays</v>
      </c>
      <c r="Y2842">
        <f t="shared" si="156"/>
        <v>8</v>
      </c>
      <c r="Z2842">
        <f t="shared" si="157"/>
        <v>13</v>
      </c>
    </row>
    <row r="2843" spans="1:26" ht="43.2" x14ac:dyDescent="0.3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 s="11">
        <f t="shared" si="152"/>
        <v>42052.249999999993</v>
      </c>
      <c r="K2843">
        <v>1423041227</v>
      </c>
      <c r="L2843" s="11">
        <f t="shared" si="153"/>
        <v>42039.051238425927</v>
      </c>
      <c r="M2843" t="b">
        <v>0</v>
      </c>
      <c r="N2843">
        <v>20</v>
      </c>
      <c r="O2843" t="b">
        <v>1</v>
      </c>
      <c r="P2843" t="s">
        <v>8271</v>
      </c>
      <c r="Q2843" s="6">
        <f>E2843/D2843</f>
        <v>1.0833333333333333</v>
      </c>
      <c r="R2843" s="7">
        <f>IFERROR(E2843/N2843,"N/A")</f>
        <v>81.25</v>
      </c>
      <c r="S2843" t="str">
        <f t="shared" si="154"/>
        <v>theater</v>
      </c>
      <c r="T2843" t="str">
        <f t="shared" si="155"/>
        <v>plays</v>
      </c>
      <c r="Y2843">
        <f t="shared" si="156"/>
        <v>8</v>
      </c>
      <c r="Z2843">
        <f t="shared" si="157"/>
        <v>13</v>
      </c>
    </row>
    <row r="2844" spans="1:26" ht="43.2" x14ac:dyDescent="0.3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 s="11">
        <f t="shared" si="152"/>
        <v>41762.957638888889</v>
      </c>
      <c r="K2844">
        <v>1396468782</v>
      </c>
      <c r="L2844" s="11">
        <f t="shared" si="153"/>
        <v>41731.499791666662</v>
      </c>
      <c r="M2844" t="b">
        <v>0</v>
      </c>
      <c r="N2844">
        <v>46</v>
      </c>
      <c r="O2844" t="b">
        <v>1</v>
      </c>
      <c r="P2844" t="s">
        <v>8279</v>
      </c>
      <c r="Q2844" s="6">
        <f>E2844/D2844</f>
        <v>1.0833333333333333</v>
      </c>
      <c r="R2844" s="7">
        <f>IFERROR(E2844/N2844,"N/A")</f>
        <v>70.652173913043484</v>
      </c>
      <c r="S2844" t="str">
        <f t="shared" si="154"/>
        <v>music</v>
      </c>
      <c r="T2844" t="str">
        <f t="shared" si="155"/>
        <v>indie rock</v>
      </c>
      <c r="Y2844">
        <f t="shared" si="156"/>
        <v>6</v>
      </c>
      <c r="Z2844">
        <f t="shared" si="157"/>
        <v>16</v>
      </c>
    </row>
    <row r="2845" spans="1:26" ht="43.2" x14ac:dyDescent="0.3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 s="11">
        <f t="shared" si="152"/>
        <v>41222.740347222221</v>
      </c>
      <c r="K2845">
        <v>1349916366</v>
      </c>
      <c r="L2845" s="11">
        <f t="shared" si="153"/>
        <v>41192.698680555557</v>
      </c>
      <c r="M2845" t="b">
        <v>1</v>
      </c>
      <c r="N2845">
        <v>332</v>
      </c>
      <c r="O2845" t="b">
        <v>1</v>
      </c>
      <c r="P2845" t="s">
        <v>8269</v>
      </c>
      <c r="Q2845" s="6">
        <f>E2845/D2845</f>
        <v>1.08395</v>
      </c>
      <c r="R2845" s="7">
        <f>IFERROR(E2845/N2845,"N/A")</f>
        <v>65.298192771084331</v>
      </c>
      <c r="S2845" t="str">
        <f t="shared" si="154"/>
        <v>film &amp; video</v>
      </c>
      <c r="T2845" t="str">
        <f t="shared" si="155"/>
        <v>documentary</v>
      </c>
      <c r="Y2845">
        <f t="shared" si="156"/>
        <v>13</v>
      </c>
      <c r="Z2845">
        <f t="shared" si="157"/>
        <v>24</v>
      </c>
    </row>
    <row r="2846" spans="1:26" ht="43.2" x14ac:dyDescent="0.3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 s="11">
        <f t="shared" si="152"/>
        <v>41810.874305555553</v>
      </c>
      <c r="K2846">
        <v>1400106171</v>
      </c>
      <c r="L2846" s="11">
        <f t="shared" si="153"/>
        <v>41773.59920138889</v>
      </c>
      <c r="M2846" t="b">
        <v>0</v>
      </c>
      <c r="N2846">
        <v>50</v>
      </c>
      <c r="O2846" t="b">
        <v>1</v>
      </c>
      <c r="P2846" t="s">
        <v>8279</v>
      </c>
      <c r="Q2846" s="6">
        <f>E2846/D2846</f>
        <v>1.0840000000000001</v>
      </c>
      <c r="R2846" s="7">
        <f>IFERROR(E2846/N2846,"N/A")</f>
        <v>54.2</v>
      </c>
      <c r="S2846" t="str">
        <f t="shared" si="154"/>
        <v>music</v>
      </c>
      <c r="T2846" t="str">
        <f t="shared" si="155"/>
        <v>indie rock</v>
      </c>
      <c r="Y2846">
        <f t="shared" si="156"/>
        <v>6</v>
      </c>
      <c r="Z2846">
        <f t="shared" si="157"/>
        <v>16</v>
      </c>
    </row>
    <row r="2847" spans="1:26" ht="43.2" x14ac:dyDescent="0.3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 s="11">
        <f t="shared" si="152"/>
        <v>41227.666666666664</v>
      </c>
      <c r="K2847">
        <v>1351210481</v>
      </c>
      <c r="L2847" s="11">
        <f t="shared" si="153"/>
        <v>41207.676863425921</v>
      </c>
      <c r="M2847" t="b">
        <v>0</v>
      </c>
      <c r="N2847">
        <v>41</v>
      </c>
      <c r="O2847" t="b">
        <v>1</v>
      </c>
      <c r="P2847" t="s">
        <v>8266</v>
      </c>
      <c r="Q2847" s="6">
        <f>E2847/D2847</f>
        <v>1.084090909090909</v>
      </c>
      <c r="R2847" s="7">
        <f>IFERROR(E2847/N2847,"N/A")</f>
        <v>58.170731707317074</v>
      </c>
      <c r="S2847" t="str">
        <f t="shared" si="154"/>
        <v>film &amp; video</v>
      </c>
      <c r="T2847" t="str">
        <f t="shared" si="155"/>
        <v>shorts</v>
      </c>
      <c r="Y2847">
        <f t="shared" si="156"/>
        <v>13</v>
      </c>
      <c r="Z2847">
        <f t="shared" si="157"/>
        <v>19</v>
      </c>
    </row>
    <row r="2848" spans="1:26" ht="43.2" x14ac:dyDescent="0.3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 s="11">
        <f t="shared" si="152"/>
        <v>41320.265150462961</v>
      </c>
      <c r="K2848">
        <v>1358346109</v>
      </c>
      <c r="L2848" s="11">
        <f t="shared" si="153"/>
        <v>41290.265150462961</v>
      </c>
      <c r="M2848" t="b">
        <v>1</v>
      </c>
      <c r="N2848">
        <v>321</v>
      </c>
      <c r="O2848" t="b">
        <v>1</v>
      </c>
      <c r="P2848" t="s">
        <v>8288</v>
      </c>
      <c r="Q2848" s="6">
        <f>E2848/D2848</f>
        <v>1.0842485875706214</v>
      </c>
      <c r="R2848" s="7">
        <f>IFERROR(E2848/N2848,"N/A")</f>
        <v>149.46417445482865</v>
      </c>
      <c r="S2848" t="str">
        <f t="shared" si="154"/>
        <v>publishing</v>
      </c>
      <c r="T2848" t="str">
        <f t="shared" si="155"/>
        <v>radio &amp; podcasts</v>
      </c>
      <c r="Y2848">
        <f t="shared" si="156"/>
        <v>11</v>
      </c>
      <c r="Z2848">
        <f t="shared" si="157"/>
        <v>27</v>
      </c>
    </row>
    <row r="2849" spans="1:26" ht="43.2" x14ac:dyDescent="0.3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 s="11">
        <f t="shared" si="152"/>
        <v>42150.781249999993</v>
      </c>
      <c r="K2849">
        <v>1429651266</v>
      </c>
      <c r="L2849" s="11">
        <f t="shared" si="153"/>
        <v>42115.556319444448</v>
      </c>
      <c r="M2849" t="b">
        <v>0</v>
      </c>
      <c r="N2849">
        <v>74</v>
      </c>
      <c r="O2849" t="b">
        <v>1</v>
      </c>
      <c r="P2849" t="s">
        <v>8271</v>
      </c>
      <c r="Q2849" s="6">
        <f>E2849/D2849</f>
        <v>1.0843750000000001</v>
      </c>
      <c r="R2849" s="7">
        <f>IFERROR(E2849/N2849,"N/A")</f>
        <v>46.891891891891895</v>
      </c>
      <c r="S2849" t="str">
        <f t="shared" si="154"/>
        <v>theater</v>
      </c>
      <c r="T2849" t="str">
        <f t="shared" si="155"/>
        <v>plays</v>
      </c>
      <c r="Y2849">
        <f t="shared" si="156"/>
        <v>8</v>
      </c>
      <c r="Z2849">
        <f t="shared" si="157"/>
        <v>13</v>
      </c>
    </row>
    <row r="2850" spans="1:26" ht="43.2" x14ac:dyDescent="0.3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 s="11">
        <f t="shared" si="152"/>
        <v>42411.874305555553</v>
      </c>
      <c r="K2850">
        <v>1452625822</v>
      </c>
      <c r="L2850" s="11">
        <f t="shared" si="153"/>
        <v>42381.465532407405</v>
      </c>
      <c r="M2850" t="b">
        <v>0</v>
      </c>
      <c r="N2850">
        <v>321</v>
      </c>
      <c r="O2850" t="b">
        <v>1</v>
      </c>
      <c r="P2850" t="s">
        <v>8297</v>
      </c>
      <c r="Q2850" s="6">
        <f>E2850/D2850</f>
        <v>1.0846283333333333</v>
      </c>
      <c r="R2850" s="7">
        <f>IFERROR(E2850/N2850,"N/A")</f>
        <v>60.820280373831778</v>
      </c>
      <c r="S2850" t="str">
        <f t="shared" si="154"/>
        <v>games</v>
      </c>
      <c r="T2850" t="str">
        <f t="shared" si="155"/>
        <v>tabletop games</v>
      </c>
      <c r="Y2850">
        <f t="shared" si="156"/>
        <v>6</v>
      </c>
      <c r="Z2850">
        <f t="shared" si="157"/>
        <v>20</v>
      </c>
    </row>
    <row r="2851" spans="1:26" x14ac:dyDescent="0.3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 s="11">
        <f t="shared" si="152"/>
        <v>42544.333622685182</v>
      </c>
      <c r="K2851">
        <v>1464105625</v>
      </c>
      <c r="L2851" s="11">
        <f t="shared" si="153"/>
        <v>42514.333622685182</v>
      </c>
      <c r="M2851" t="b">
        <v>0</v>
      </c>
      <c r="N2851">
        <v>96</v>
      </c>
      <c r="O2851" t="b">
        <v>1</v>
      </c>
      <c r="P2851" t="s">
        <v>8280</v>
      </c>
      <c r="Q2851" s="6">
        <f>E2851/D2851</f>
        <v>1.0849703703703704</v>
      </c>
      <c r="R2851" s="7">
        <f>IFERROR(E2851/N2851,"N/A")</f>
        <v>61.029583333333335</v>
      </c>
      <c r="S2851" t="str">
        <f t="shared" si="154"/>
        <v>music</v>
      </c>
      <c r="T2851" t="str">
        <f t="shared" si="155"/>
        <v>electronic music</v>
      </c>
      <c r="Y2851">
        <f t="shared" si="156"/>
        <v>6</v>
      </c>
      <c r="Z2851">
        <f t="shared" si="157"/>
        <v>22</v>
      </c>
    </row>
    <row r="2852" spans="1:26" ht="43.2" x14ac:dyDescent="0.3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 s="11">
        <f t="shared" si="152"/>
        <v>42526.958333333336</v>
      </c>
      <c r="K2852">
        <v>1462841990</v>
      </c>
      <c r="L2852" s="11">
        <f t="shared" si="153"/>
        <v>42499.70821759259</v>
      </c>
      <c r="M2852" t="b">
        <v>0</v>
      </c>
      <c r="N2852">
        <v>40</v>
      </c>
      <c r="O2852" t="b">
        <v>1</v>
      </c>
      <c r="P2852" t="s">
        <v>8271</v>
      </c>
      <c r="Q2852" s="6">
        <f>E2852/D2852</f>
        <v>1.085</v>
      </c>
      <c r="R2852" s="7">
        <f>IFERROR(E2852/N2852,"N/A")</f>
        <v>81.375</v>
      </c>
      <c r="S2852" t="str">
        <f t="shared" si="154"/>
        <v>theater</v>
      </c>
      <c r="T2852" t="str">
        <f t="shared" si="155"/>
        <v>plays</v>
      </c>
      <c r="Y2852">
        <f t="shared" si="156"/>
        <v>8</v>
      </c>
      <c r="Z2852">
        <f t="shared" si="157"/>
        <v>13</v>
      </c>
    </row>
    <row r="2853" spans="1:26" ht="43.2" x14ac:dyDescent="0.3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 s="11">
        <f t="shared" si="152"/>
        <v>42478.050983796296</v>
      </c>
      <c r="K2853">
        <v>1455790405</v>
      </c>
      <c r="L2853" s="11">
        <f t="shared" si="153"/>
        <v>42418.092650462961</v>
      </c>
      <c r="M2853" t="b">
        <v>0</v>
      </c>
      <c r="N2853">
        <v>24</v>
      </c>
      <c r="O2853" t="b">
        <v>1</v>
      </c>
      <c r="P2853" t="s">
        <v>8271</v>
      </c>
      <c r="Q2853" s="6">
        <f>E2853/D2853</f>
        <v>1.085</v>
      </c>
      <c r="R2853" s="7">
        <f>IFERROR(E2853/N2853,"N/A")</f>
        <v>135.625</v>
      </c>
      <c r="S2853" t="str">
        <f t="shared" si="154"/>
        <v>theater</v>
      </c>
      <c r="T2853" t="str">
        <f t="shared" si="155"/>
        <v>plays</v>
      </c>
      <c r="Y2853">
        <f t="shared" si="156"/>
        <v>8</v>
      </c>
      <c r="Z2853">
        <f t="shared" si="157"/>
        <v>13</v>
      </c>
    </row>
    <row r="2854" spans="1:26" ht="28.8" x14ac:dyDescent="0.3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 s="11">
        <f t="shared" si="152"/>
        <v>41269.502916666665</v>
      </c>
      <c r="K2854">
        <v>1353960252</v>
      </c>
      <c r="L2854" s="11">
        <f t="shared" si="153"/>
        <v>41239.502916666665</v>
      </c>
      <c r="M2854" t="b">
        <v>0</v>
      </c>
      <c r="N2854">
        <v>104</v>
      </c>
      <c r="O2854" t="b">
        <v>1</v>
      </c>
      <c r="P2854" t="s">
        <v>8303</v>
      </c>
      <c r="Q2854" s="6">
        <f>E2854/D2854</f>
        <v>1.0850614285714286</v>
      </c>
      <c r="R2854" s="7">
        <f>IFERROR(E2854/N2854,"N/A")</f>
        <v>73.032980769230775</v>
      </c>
      <c r="S2854" t="str">
        <f t="shared" si="154"/>
        <v>theater</v>
      </c>
      <c r="T2854" t="str">
        <f t="shared" si="155"/>
        <v>spaces</v>
      </c>
      <c r="Y2854">
        <f t="shared" si="156"/>
        <v>8</v>
      </c>
      <c r="Z2854">
        <f t="shared" si="157"/>
        <v>14</v>
      </c>
    </row>
    <row r="2855" spans="1:26" ht="43.2" x14ac:dyDescent="0.3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 s="11">
        <f t="shared" si="152"/>
        <v>41974.517534722218</v>
      </c>
      <c r="K2855">
        <v>1415737515</v>
      </c>
      <c r="L2855" s="11">
        <f t="shared" si="153"/>
        <v>41954.517534722218</v>
      </c>
      <c r="M2855" t="b">
        <v>0</v>
      </c>
      <c r="N2855">
        <v>50</v>
      </c>
      <c r="O2855" t="b">
        <v>1</v>
      </c>
      <c r="P2855" t="s">
        <v>8305</v>
      </c>
      <c r="Q2855" s="6">
        <f>E2855/D2855</f>
        <v>1.0851428571428572</v>
      </c>
      <c r="R2855" s="7">
        <f>IFERROR(E2855/N2855,"N/A")</f>
        <v>75.959999999999994</v>
      </c>
      <c r="S2855" t="str">
        <f t="shared" si="154"/>
        <v>theater</v>
      </c>
      <c r="T2855" t="str">
        <f t="shared" si="155"/>
        <v>musical</v>
      </c>
      <c r="Y2855">
        <f t="shared" si="156"/>
        <v>8</v>
      </c>
      <c r="Z2855">
        <f t="shared" si="157"/>
        <v>15</v>
      </c>
    </row>
    <row r="2856" spans="1:26" ht="28.8" x14ac:dyDescent="0.3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 s="11">
        <f t="shared" si="152"/>
        <v>41374.329525462963</v>
      </c>
      <c r="K2856">
        <v>1363017271</v>
      </c>
      <c r="L2856" s="11">
        <f t="shared" si="153"/>
        <v>41344.329525462963</v>
      </c>
      <c r="M2856" t="b">
        <v>1</v>
      </c>
      <c r="N2856">
        <v>150</v>
      </c>
      <c r="O2856" t="b">
        <v>1</v>
      </c>
      <c r="P2856" t="s">
        <v>8288</v>
      </c>
      <c r="Q2856" s="6">
        <f>E2856/D2856</f>
        <v>1.085175</v>
      </c>
      <c r="R2856" s="7">
        <f>IFERROR(E2856/N2856,"N/A")</f>
        <v>28.937999999999999</v>
      </c>
      <c r="S2856" t="str">
        <f t="shared" si="154"/>
        <v>publishing</v>
      </c>
      <c r="T2856" t="str">
        <f t="shared" si="155"/>
        <v>radio &amp; podcasts</v>
      </c>
      <c r="Y2856">
        <f t="shared" si="156"/>
        <v>11</v>
      </c>
      <c r="Z2856">
        <f t="shared" si="157"/>
        <v>27</v>
      </c>
    </row>
    <row r="2857" spans="1:26" ht="43.2" x14ac:dyDescent="0.3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 s="11">
        <f t="shared" si="152"/>
        <v>41850.612280092588</v>
      </c>
      <c r="K2857">
        <v>1404168101</v>
      </c>
      <c r="L2857" s="11">
        <f t="shared" si="153"/>
        <v>41820.612280092588</v>
      </c>
      <c r="M2857" t="b">
        <v>0</v>
      </c>
      <c r="N2857">
        <v>72</v>
      </c>
      <c r="O2857" t="b">
        <v>1</v>
      </c>
      <c r="P2857" t="s">
        <v>8271</v>
      </c>
      <c r="Q2857" s="6">
        <f>E2857/D2857</f>
        <v>1.0854949999999999</v>
      </c>
      <c r="R2857" s="7">
        <f>IFERROR(E2857/N2857,"N/A")</f>
        <v>30.152638888888887</v>
      </c>
      <c r="S2857" t="str">
        <f t="shared" si="154"/>
        <v>theater</v>
      </c>
      <c r="T2857" t="str">
        <f t="shared" si="155"/>
        <v>plays</v>
      </c>
      <c r="Y2857">
        <f t="shared" si="156"/>
        <v>8</v>
      </c>
      <c r="Z2857">
        <f t="shared" si="157"/>
        <v>13</v>
      </c>
    </row>
    <row r="2858" spans="1:26" ht="28.8" x14ac:dyDescent="0.3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 s="11">
        <f t="shared" si="152"/>
        <v>42116.957638888889</v>
      </c>
      <c r="K2858">
        <v>1427121931</v>
      </c>
      <c r="L2858" s="11">
        <f t="shared" si="153"/>
        <v>42086.281608796293</v>
      </c>
      <c r="M2858" t="b">
        <v>0</v>
      </c>
      <c r="N2858">
        <v>86</v>
      </c>
      <c r="O2858" t="b">
        <v>1</v>
      </c>
      <c r="P2858" t="s">
        <v>8271</v>
      </c>
      <c r="Q2858" s="6">
        <f>E2858/D2858</f>
        <v>1.0857142857142856</v>
      </c>
      <c r="R2858" s="7">
        <f>IFERROR(E2858/N2858,"N/A")</f>
        <v>44.186046511627907</v>
      </c>
      <c r="S2858" t="str">
        <f t="shared" si="154"/>
        <v>theater</v>
      </c>
      <c r="T2858" t="str">
        <f t="shared" si="155"/>
        <v>plays</v>
      </c>
      <c r="Y2858">
        <f t="shared" si="156"/>
        <v>8</v>
      </c>
      <c r="Z2858">
        <f t="shared" si="157"/>
        <v>13</v>
      </c>
    </row>
    <row r="2859" spans="1:26" ht="43.2" x14ac:dyDescent="0.3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 s="11">
        <f t="shared" si="152"/>
        <v>42515.42119212963</v>
      </c>
      <c r="K2859">
        <v>1461607591</v>
      </c>
      <c r="L2859" s="11">
        <f t="shared" si="153"/>
        <v>42485.42119212963</v>
      </c>
      <c r="M2859" t="b">
        <v>0</v>
      </c>
      <c r="N2859">
        <v>61</v>
      </c>
      <c r="O2859" t="b">
        <v>1</v>
      </c>
      <c r="P2859" t="s">
        <v>8298</v>
      </c>
      <c r="Q2859" s="6">
        <f>E2859/D2859</f>
        <v>1.0860000000000001</v>
      </c>
      <c r="R2859" s="7">
        <f>IFERROR(E2859/N2859,"N/A")</f>
        <v>53.409836065573771</v>
      </c>
      <c r="S2859" t="str">
        <f t="shared" si="154"/>
        <v>food</v>
      </c>
      <c r="T2859" t="str">
        <f t="shared" si="155"/>
        <v>small batch</v>
      </c>
      <c r="Y2859">
        <f t="shared" si="156"/>
        <v>5</v>
      </c>
      <c r="Z2859">
        <f t="shared" si="157"/>
        <v>16</v>
      </c>
    </row>
    <row r="2860" spans="1:26" ht="57.6" x14ac:dyDescent="0.3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 s="11">
        <f t="shared" si="152"/>
        <v>41961.391273148147</v>
      </c>
      <c r="K2860">
        <v>1413735806</v>
      </c>
      <c r="L2860" s="11">
        <f t="shared" si="153"/>
        <v>41931.349606481483</v>
      </c>
      <c r="M2860" t="b">
        <v>1</v>
      </c>
      <c r="N2860">
        <v>100</v>
      </c>
      <c r="O2860" t="b">
        <v>1</v>
      </c>
      <c r="P2860" t="s">
        <v>8271</v>
      </c>
      <c r="Q2860" s="6">
        <f>E2860/D2860</f>
        <v>1.0860000000000001</v>
      </c>
      <c r="R2860" s="7">
        <f>IFERROR(E2860/N2860,"N/A")</f>
        <v>54.3</v>
      </c>
      <c r="S2860" t="str">
        <f t="shared" si="154"/>
        <v>theater</v>
      </c>
      <c r="T2860" t="str">
        <f t="shared" si="155"/>
        <v>plays</v>
      </c>
      <c r="Y2860">
        <f t="shared" si="156"/>
        <v>8</v>
      </c>
      <c r="Z2860">
        <f t="shared" si="157"/>
        <v>13</v>
      </c>
    </row>
    <row r="2861" spans="1:26" ht="43.2" x14ac:dyDescent="0.3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 s="11">
        <f t="shared" si="152"/>
        <v>42810.450706018521</v>
      </c>
      <c r="K2861">
        <v>1487101741</v>
      </c>
      <c r="L2861" s="11">
        <f t="shared" si="153"/>
        <v>42780.492372685178</v>
      </c>
      <c r="M2861" t="b">
        <v>0</v>
      </c>
      <c r="N2861">
        <v>117</v>
      </c>
      <c r="O2861" t="b">
        <v>0</v>
      </c>
      <c r="P2861" t="s">
        <v>8271</v>
      </c>
      <c r="Q2861" s="6">
        <f>E2861/D2861</f>
        <v>1.0860666666666667</v>
      </c>
      <c r="R2861" s="7">
        <f>IFERROR(E2861/N2861,"N/A")</f>
        <v>139.23931623931625</v>
      </c>
      <c r="S2861" t="str">
        <f t="shared" si="154"/>
        <v>theater</v>
      </c>
      <c r="T2861" t="str">
        <f t="shared" si="155"/>
        <v>plays</v>
      </c>
      <c r="Y2861">
        <f t="shared" si="156"/>
        <v>8</v>
      </c>
      <c r="Z2861">
        <f t="shared" si="157"/>
        <v>13</v>
      </c>
    </row>
    <row r="2862" spans="1:26" ht="43.2" x14ac:dyDescent="0.3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 s="11">
        <f t="shared" si="152"/>
        <v>42327.500219907401</v>
      </c>
      <c r="K2862">
        <v>1445367619</v>
      </c>
      <c r="L2862" s="11">
        <f t="shared" si="153"/>
        <v>42297.458553240744</v>
      </c>
      <c r="M2862" t="b">
        <v>1</v>
      </c>
      <c r="N2862">
        <v>613</v>
      </c>
      <c r="O2862" t="b">
        <v>1</v>
      </c>
      <c r="P2862" t="s">
        <v>8269</v>
      </c>
      <c r="Q2862" s="6">
        <f>E2862/D2862</f>
        <v>1.0861819426615318</v>
      </c>
      <c r="R2862" s="7">
        <f>IFERROR(E2862/N2862,"N/A")</f>
        <v>103.52394779771615</v>
      </c>
      <c r="S2862" t="str">
        <f t="shared" si="154"/>
        <v>film &amp; video</v>
      </c>
      <c r="T2862" t="str">
        <f t="shared" si="155"/>
        <v>documentary</v>
      </c>
      <c r="Y2862">
        <f t="shared" si="156"/>
        <v>13</v>
      </c>
      <c r="Z2862">
        <f t="shared" si="157"/>
        <v>24</v>
      </c>
    </row>
    <row r="2863" spans="1:26" ht="43.2" x14ac:dyDescent="0.3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 s="11">
        <f t="shared" si="152"/>
        <v>42475.666666666664</v>
      </c>
      <c r="K2863">
        <v>1458157512</v>
      </c>
      <c r="L2863" s="11">
        <f t="shared" si="153"/>
        <v>42445.489722222213</v>
      </c>
      <c r="M2863" t="b">
        <v>1</v>
      </c>
      <c r="N2863">
        <v>206</v>
      </c>
      <c r="O2863" t="b">
        <v>1</v>
      </c>
      <c r="P2863" t="s">
        <v>8276</v>
      </c>
      <c r="Q2863" s="6">
        <f>E2863/D2863</f>
        <v>1.0864893617021276</v>
      </c>
      <c r="R2863" s="7">
        <f>IFERROR(E2863/N2863,"N/A")</f>
        <v>99.15533980582525</v>
      </c>
      <c r="S2863" t="str">
        <f t="shared" si="154"/>
        <v>music</v>
      </c>
      <c r="T2863" t="str">
        <f t="shared" si="155"/>
        <v>rock</v>
      </c>
      <c r="Y2863">
        <f t="shared" si="156"/>
        <v>6</v>
      </c>
      <c r="Z2863">
        <f t="shared" si="157"/>
        <v>10</v>
      </c>
    </row>
    <row r="2864" spans="1:26" ht="43.2" x14ac:dyDescent="0.3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 s="11">
        <f t="shared" si="152"/>
        <v>42649.249999999993</v>
      </c>
      <c r="K2864">
        <v>1473160292</v>
      </c>
      <c r="L2864" s="11">
        <f t="shared" si="153"/>
        <v>42619.133009259262</v>
      </c>
      <c r="M2864" t="b">
        <v>1</v>
      </c>
      <c r="N2864">
        <v>116</v>
      </c>
      <c r="O2864" t="b">
        <v>1</v>
      </c>
      <c r="P2864" t="s">
        <v>8285</v>
      </c>
      <c r="Q2864" s="6">
        <f>E2864/D2864</f>
        <v>1.0865882352941176</v>
      </c>
      <c r="R2864" s="7">
        <f>IFERROR(E2864/N2864,"N/A")</f>
        <v>159.24137931034483</v>
      </c>
      <c r="S2864" t="str">
        <f t="shared" si="154"/>
        <v>photography</v>
      </c>
      <c r="T2864" t="str">
        <f t="shared" si="155"/>
        <v>photobooks</v>
      </c>
      <c r="Y2864">
        <f t="shared" si="156"/>
        <v>12</v>
      </c>
      <c r="Z2864">
        <f t="shared" si="157"/>
        <v>22</v>
      </c>
    </row>
    <row r="2865" spans="1:26" ht="57.6" x14ac:dyDescent="0.3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 s="11">
        <f t="shared" si="152"/>
        <v>41731.442129629628</v>
      </c>
      <c r="K2865">
        <v>1393443400</v>
      </c>
      <c r="L2865" s="11">
        <f t="shared" si="153"/>
        <v>41696.483796296292</v>
      </c>
      <c r="M2865" t="b">
        <v>1</v>
      </c>
      <c r="N2865">
        <v>89</v>
      </c>
      <c r="O2865" t="b">
        <v>1</v>
      </c>
      <c r="P2865" t="s">
        <v>8279</v>
      </c>
      <c r="Q2865" s="6">
        <f>E2865/D2865</f>
        <v>1.0866</v>
      </c>
      <c r="R2865" s="7">
        <f>IFERROR(E2865/N2865,"N/A")</f>
        <v>61.044943820224717</v>
      </c>
      <c r="S2865" t="str">
        <f t="shared" si="154"/>
        <v>music</v>
      </c>
      <c r="T2865" t="str">
        <f t="shared" si="155"/>
        <v>indie rock</v>
      </c>
      <c r="Y2865">
        <f t="shared" si="156"/>
        <v>6</v>
      </c>
      <c r="Z2865">
        <f t="shared" si="157"/>
        <v>16</v>
      </c>
    </row>
    <row r="2866" spans="1:26" ht="43.2" x14ac:dyDescent="0.3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 s="11">
        <f t="shared" si="152"/>
        <v>42522.383900462963</v>
      </c>
      <c r="K2866">
        <v>1462209169</v>
      </c>
      <c r="L2866" s="11">
        <f t="shared" si="153"/>
        <v>42492.383900462963</v>
      </c>
      <c r="M2866" t="b">
        <v>0</v>
      </c>
      <c r="N2866">
        <v>130</v>
      </c>
      <c r="O2866" t="b">
        <v>1</v>
      </c>
      <c r="P2866" t="s">
        <v>8271</v>
      </c>
      <c r="Q2866" s="6">
        <f>E2866/D2866</f>
        <v>1.0867285714285715</v>
      </c>
      <c r="R2866" s="7">
        <f>IFERROR(E2866/N2866,"N/A")</f>
        <v>29.258076923076924</v>
      </c>
      <c r="S2866" t="str">
        <f t="shared" si="154"/>
        <v>theater</v>
      </c>
      <c r="T2866" t="str">
        <f t="shared" si="155"/>
        <v>plays</v>
      </c>
      <c r="Y2866">
        <f t="shared" si="156"/>
        <v>8</v>
      </c>
      <c r="Z2866">
        <f t="shared" si="157"/>
        <v>13</v>
      </c>
    </row>
    <row r="2867" spans="1:26" ht="57.6" x14ac:dyDescent="0.3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 s="11">
        <f t="shared" si="152"/>
        <v>42523.583333333336</v>
      </c>
      <c r="K2867">
        <v>1463852904</v>
      </c>
      <c r="L2867" s="11">
        <f t="shared" si="153"/>
        <v>42511.408611111103</v>
      </c>
      <c r="M2867" t="b">
        <v>0</v>
      </c>
      <c r="N2867">
        <v>49</v>
      </c>
      <c r="O2867" t="b">
        <v>1</v>
      </c>
      <c r="P2867" t="s">
        <v>8271</v>
      </c>
      <c r="Q2867" s="6">
        <f>E2867/D2867</f>
        <v>1.0870406189555126</v>
      </c>
      <c r="R2867" s="7">
        <f>IFERROR(E2867/N2867,"N/A")</f>
        <v>34.408163265306122</v>
      </c>
      <c r="S2867" t="str">
        <f t="shared" si="154"/>
        <v>theater</v>
      </c>
      <c r="T2867" t="str">
        <f t="shared" si="155"/>
        <v>plays</v>
      </c>
      <c r="Y2867">
        <f t="shared" si="156"/>
        <v>8</v>
      </c>
      <c r="Z2867">
        <f t="shared" si="157"/>
        <v>13</v>
      </c>
    </row>
    <row r="2868" spans="1:26" ht="43.2" x14ac:dyDescent="0.3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 s="11">
        <f t="shared" si="152"/>
        <v>41636.999305555553</v>
      </c>
      <c r="K2868">
        <v>1386011038</v>
      </c>
      <c r="L2868" s="11">
        <f t="shared" si="153"/>
        <v>41610.461087962962</v>
      </c>
      <c r="M2868" t="b">
        <v>0</v>
      </c>
      <c r="N2868">
        <v>236</v>
      </c>
      <c r="O2868" t="b">
        <v>1</v>
      </c>
      <c r="P2868" t="s">
        <v>8303</v>
      </c>
      <c r="Q2868" s="6">
        <f>E2868/D2868</f>
        <v>1.0871389999999999</v>
      </c>
      <c r="R2868" s="7">
        <f>IFERROR(E2868/N2868,"N/A")</f>
        <v>92.130423728813554</v>
      </c>
      <c r="S2868" t="str">
        <f t="shared" si="154"/>
        <v>theater</v>
      </c>
      <c r="T2868" t="str">
        <f t="shared" si="155"/>
        <v>spaces</v>
      </c>
      <c r="Y2868">
        <f t="shared" si="156"/>
        <v>8</v>
      </c>
      <c r="Z2868">
        <f t="shared" si="157"/>
        <v>14</v>
      </c>
    </row>
    <row r="2869" spans="1:26" ht="57.6" x14ac:dyDescent="0.3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 s="11">
        <f t="shared" si="152"/>
        <v>40892.908807870372</v>
      </c>
      <c r="K2869">
        <v>1318826921</v>
      </c>
      <c r="L2869" s="11">
        <f t="shared" si="153"/>
        <v>40832.8671412037</v>
      </c>
      <c r="M2869" t="b">
        <v>0</v>
      </c>
      <c r="N2869">
        <v>149</v>
      </c>
      <c r="O2869" t="b">
        <v>1</v>
      </c>
      <c r="P2869" t="s">
        <v>8276</v>
      </c>
      <c r="Q2869" s="6">
        <f>E2869/D2869</f>
        <v>1.0874800874800874</v>
      </c>
      <c r="R2869" s="7">
        <f>IFERROR(E2869/N2869,"N/A")</f>
        <v>40.547315436241611</v>
      </c>
      <c r="S2869" t="str">
        <f t="shared" si="154"/>
        <v>music</v>
      </c>
      <c r="T2869" t="str">
        <f t="shared" si="155"/>
        <v>rock</v>
      </c>
      <c r="Y2869">
        <f t="shared" si="156"/>
        <v>6</v>
      </c>
      <c r="Z2869">
        <f t="shared" si="157"/>
        <v>10</v>
      </c>
    </row>
    <row r="2870" spans="1:26" ht="28.8" x14ac:dyDescent="0.3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 s="11">
        <f t="shared" si="152"/>
        <v>41628.863888888889</v>
      </c>
      <c r="K2870">
        <v>1386806254</v>
      </c>
      <c r="L2870" s="11">
        <f t="shared" si="153"/>
        <v>41619.664976851847</v>
      </c>
      <c r="M2870" t="b">
        <v>0</v>
      </c>
      <c r="N2870">
        <v>14</v>
      </c>
      <c r="O2870" t="b">
        <v>1</v>
      </c>
      <c r="P2870" t="s">
        <v>8276</v>
      </c>
      <c r="Q2870" s="6">
        <f>E2870/D2870</f>
        <v>1.0874999999999999</v>
      </c>
      <c r="R2870" s="7">
        <f>IFERROR(E2870/N2870,"N/A")</f>
        <v>31.071428571428573</v>
      </c>
      <c r="S2870" t="str">
        <f t="shared" si="154"/>
        <v>music</v>
      </c>
      <c r="T2870" t="str">
        <f t="shared" si="155"/>
        <v>rock</v>
      </c>
      <c r="Y2870">
        <f t="shared" si="156"/>
        <v>6</v>
      </c>
      <c r="Z2870">
        <f t="shared" si="157"/>
        <v>10</v>
      </c>
    </row>
    <row r="2871" spans="1:26" ht="43.2" x14ac:dyDescent="0.3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 s="11">
        <f t="shared" si="152"/>
        <v>42742.541666666664</v>
      </c>
      <c r="K2871">
        <v>1481058170</v>
      </c>
      <c r="L2871" s="11">
        <f t="shared" si="153"/>
        <v>42710.543634259251</v>
      </c>
      <c r="M2871" t="b">
        <v>0</v>
      </c>
      <c r="N2871">
        <v>34</v>
      </c>
      <c r="O2871" t="b">
        <v>1</v>
      </c>
      <c r="P2871" t="s">
        <v>8285</v>
      </c>
      <c r="Q2871" s="6">
        <f>E2871/D2871</f>
        <v>1.0874999999999999</v>
      </c>
      <c r="R2871" s="7">
        <f>IFERROR(E2871/N2871,"N/A")</f>
        <v>63.970588235294116</v>
      </c>
      <c r="S2871" t="str">
        <f t="shared" si="154"/>
        <v>photography</v>
      </c>
      <c r="T2871" t="str">
        <f t="shared" si="155"/>
        <v>photobooks</v>
      </c>
      <c r="Y2871">
        <f t="shared" si="156"/>
        <v>12</v>
      </c>
      <c r="Z2871">
        <f t="shared" si="157"/>
        <v>22</v>
      </c>
    </row>
    <row r="2872" spans="1:26" ht="28.8" x14ac:dyDescent="0.3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 s="11">
        <f t="shared" si="152"/>
        <v>41398.226956018516</v>
      </c>
      <c r="K2872">
        <v>1365082009</v>
      </c>
      <c r="L2872" s="11">
        <f t="shared" si="153"/>
        <v>41368.226956018516</v>
      </c>
      <c r="M2872" t="b">
        <v>0</v>
      </c>
      <c r="N2872">
        <v>307</v>
      </c>
      <c r="O2872" t="b">
        <v>1</v>
      </c>
      <c r="P2872" t="s">
        <v>8303</v>
      </c>
      <c r="Q2872" s="6">
        <f>E2872/D2872</f>
        <v>1.0878684000000001</v>
      </c>
      <c r="R2872" s="7">
        <f>IFERROR(E2872/N2872,"N/A")</f>
        <v>88.588631921824103</v>
      </c>
      <c r="S2872" t="str">
        <f t="shared" si="154"/>
        <v>theater</v>
      </c>
      <c r="T2872" t="str">
        <f t="shared" si="155"/>
        <v>spaces</v>
      </c>
      <c r="Y2872">
        <f t="shared" si="156"/>
        <v>8</v>
      </c>
      <c r="Z2872">
        <f t="shared" si="157"/>
        <v>14</v>
      </c>
    </row>
    <row r="2873" spans="1:26" ht="43.2" x14ac:dyDescent="0.3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 s="11">
        <f t="shared" si="152"/>
        <v>42165.477361111109</v>
      </c>
      <c r="K2873">
        <v>1431372444</v>
      </c>
      <c r="L2873" s="11">
        <f t="shared" si="153"/>
        <v>42135.477361111109</v>
      </c>
      <c r="M2873" t="b">
        <v>0</v>
      </c>
      <c r="N2873">
        <v>41</v>
      </c>
      <c r="O2873" t="b">
        <v>1</v>
      </c>
      <c r="P2873" t="s">
        <v>8271</v>
      </c>
      <c r="Q2873" s="6">
        <f>E2873/D2873</f>
        <v>1.0880000000000001</v>
      </c>
      <c r="R2873" s="7">
        <f>IFERROR(E2873/N2873,"N/A")</f>
        <v>26.536585365853657</v>
      </c>
      <c r="S2873" t="str">
        <f t="shared" si="154"/>
        <v>theater</v>
      </c>
      <c r="T2873" t="str">
        <f t="shared" si="155"/>
        <v>plays</v>
      </c>
      <c r="Y2873">
        <f t="shared" si="156"/>
        <v>8</v>
      </c>
      <c r="Z2873">
        <f t="shared" si="157"/>
        <v>13</v>
      </c>
    </row>
    <row r="2874" spans="1:26" ht="28.8" x14ac:dyDescent="0.3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 s="11">
        <f t="shared" si="152"/>
        <v>42262.48541666667</v>
      </c>
      <c r="K2874">
        <v>1439494863</v>
      </c>
      <c r="L2874" s="11">
        <f t="shared" si="153"/>
        <v>42229.486840277772</v>
      </c>
      <c r="M2874" t="b">
        <v>0</v>
      </c>
      <c r="N2874">
        <v>574</v>
      </c>
      <c r="O2874" t="b">
        <v>1</v>
      </c>
      <c r="P2874" t="s">
        <v>8265</v>
      </c>
      <c r="Q2874" s="6">
        <f>E2874/D2874</f>
        <v>1.0880768571428572</v>
      </c>
      <c r="R2874" s="7">
        <f>IFERROR(E2874/N2874,"N/A")</f>
        <v>66.346149825783982</v>
      </c>
      <c r="S2874" t="str">
        <f t="shared" si="154"/>
        <v>film &amp; video</v>
      </c>
      <c r="T2874" t="str">
        <f t="shared" si="155"/>
        <v>television</v>
      </c>
      <c r="Y2874">
        <f t="shared" si="156"/>
        <v>13</v>
      </c>
      <c r="Z2874">
        <f t="shared" si="157"/>
        <v>23</v>
      </c>
    </row>
    <row r="2875" spans="1:26" ht="57.6" x14ac:dyDescent="0.3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 s="11">
        <f t="shared" si="152"/>
        <v>42496.274976851848</v>
      </c>
      <c r="K2875">
        <v>1459953358</v>
      </c>
      <c r="L2875" s="11">
        <f t="shared" si="153"/>
        <v>42466.274976851848</v>
      </c>
      <c r="M2875" t="b">
        <v>1</v>
      </c>
      <c r="N2875">
        <v>117</v>
      </c>
      <c r="O2875" t="b">
        <v>1</v>
      </c>
      <c r="P2875" t="s">
        <v>8271</v>
      </c>
      <c r="Q2875" s="6">
        <f>E2875/D2875</f>
        <v>1.0881428571428571</v>
      </c>
      <c r="R2875" s="7">
        <f>IFERROR(E2875/N2875,"N/A")</f>
        <v>65.102564102564102</v>
      </c>
      <c r="S2875" t="str">
        <f t="shared" si="154"/>
        <v>theater</v>
      </c>
      <c r="T2875" t="str">
        <f t="shared" si="155"/>
        <v>plays</v>
      </c>
      <c r="Y2875">
        <f t="shared" si="156"/>
        <v>8</v>
      </c>
      <c r="Z2875">
        <f t="shared" si="157"/>
        <v>13</v>
      </c>
    </row>
    <row r="2876" spans="1:26" ht="43.2" x14ac:dyDescent="0.3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 s="11">
        <f t="shared" si="152"/>
        <v>42477.656180555547</v>
      </c>
      <c r="K2876">
        <v>1455756294</v>
      </c>
      <c r="L2876" s="11">
        <f t="shared" si="153"/>
        <v>42417.697847222218</v>
      </c>
      <c r="M2876" t="b">
        <v>0</v>
      </c>
      <c r="N2876">
        <v>69</v>
      </c>
      <c r="O2876" t="b">
        <v>1</v>
      </c>
      <c r="P2876" t="s">
        <v>8303</v>
      </c>
      <c r="Q2876" s="6">
        <f>E2876/D2876</f>
        <v>1.0883333333333334</v>
      </c>
      <c r="R2876" s="7">
        <f>IFERROR(E2876/N2876,"N/A")</f>
        <v>94.637681159420296</v>
      </c>
      <c r="S2876" t="str">
        <f t="shared" si="154"/>
        <v>theater</v>
      </c>
      <c r="T2876" t="str">
        <f t="shared" si="155"/>
        <v>spaces</v>
      </c>
      <c r="Y2876">
        <f t="shared" si="156"/>
        <v>8</v>
      </c>
      <c r="Z2876">
        <f t="shared" si="157"/>
        <v>14</v>
      </c>
    </row>
    <row r="2877" spans="1:26" ht="43.2" x14ac:dyDescent="0.3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 s="11">
        <f t="shared" si="152"/>
        <v>42125.249305555553</v>
      </c>
      <c r="K2877">
        <v>1427747906</v>
      </c>
      <c r="L2877" s="11">
        <f t="shared" si="153"/>
        <v>42093.526689814818</v>
      </c>
      <c r="M2877" t="b">
        <v>0</v>
      </c>
      <c r="N2877">
        <v>18</v>
      </c>
      <c r="O2877" t="b">
        <v>1</v>
      </c>
      <c r="P2877" t="s">
        <v>8300</v>
      </c>
      <c r="Q2877" s="6">
        <f>E2877/D2877</f>
        <v>1.0888</v>
      </c>
      <c r="R2877" s="7">
        <f>IFERROR(E2877/N2877,"N/A")</f>
        <v>75.611111111111114</v>
      </c>
      <c r="S2877" t="str">
        <f t="shared" si="154"/>
        <v>music</v>
      </c>
      <c r="T2877" t="str">
        <f t="shared" si="155"/>
        <v>classical music</v>
      </c>
      <c r="Y2877">
        <f t="shared" si="156"/>
        <v>6</v>
      </c>
      <c r="Z2877">
        <f t="shared" si="157"/>
        <v>21</v>
      </c>
    </row>
    <row r="2878" spans="1:26" ht="43.2" x14ac:dyDescent="0.3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 s="11">
        <f t="shared" si="152"/>
        <v>41400.874305555553</v>
      </c>
      <c r="K2878">
        <v>1366251510</v>
      </c>
      <c r="L2878" s="11">
        <f t="shared" si="153"/>
        <v>41381.76284722222</v>
      </c>
      <c r="M2878" t="b">
        <v>0</v>
      </c>
      <c r="N2878">
        <v>13</v>
      </c>
      <c r="O2878" t="b">
        <v>1</v>
      </c>
      <c r="P2878" t="s">
        <v>8276</v>
      </c>
      <c r="Q2878" s="6">
        <f>E2878/D2878</f>
        <v>1.0888888888888888</v>
      </c>
      <c r="R2878" s="7">
        <f>IFERROR(E2878/N2878,"N/A")</f>
        <v>75.384615384615387</v>
      </c>
      <c r="S2878" t="str">
        <f t="shared" si="154"/>
        <v>music</v>
      </c>
      <c r="T2878" t="str">
        <f t="shared" si="155"/>
        <v>rock</v>
      </c>
      <c r="Y2878">
        <f t="shared" si="156"/>
        <v>6</v>
      </c>
      <c r="Z2878">
        <f t="shared" si="157"/>
        <v>10</v>
      </c>
    </row>
    <row r="2879" spans="1:26" ht="28.8" x14ac:dyDescent="0.3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 s="11">
        <f t="shared" si="152"/>
        <v>41768.541666666664</v>
      </c>
      <c r="K2879">
        <v>1394536048</v>
      </c>
      <c r="L2879" s="11">
        <f t="shared" si="153"/>
        <v>41709.130185185182</v>
      </c>
      <c r="M2879" t="b">
        <v>1</v>
      </c>
      <c r="N2879">
        <v>2436</v>
      </c>
      <c r="O2879" t="b">
        <v>1</v>
      </c>
      <c r="P2879" t="s">
        <v>8269</v>
      </c>
      <c r="Q2879" s="6">
        <f>E2879/D2879</f>
        <v>1.089324126984127</v>
      </c>
      <c r="R2879" s="7">
        <f>IFERROR(E2879/N2879,"N/A")</f>
        <v>56.344351395730705</v>
      </c>
      <c r="S2879" t="str">
        <f t="shared" si="154"/>
        <v>film &amp; video</v>
      </c>
      <c r="T2879" t="str">
        <f t="shared" si="155"/>
        <v>documentary</v>
      </c>
      <c r="Y2879">
        <f t="shared" si="156"/>
        <v>13</v>
      </c>
      <c r="Z2879">
        <f t="shared" si="157"/>
        <v>24</v>
      </c>
    </row>
    <row r="2880" spans="1:26" ht="57.6" x14ac:dyDescent="0.3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 s="11">
        <f t="shared" si="152"/>
        <v>42192.396215277775</v>
      </c>
      <c r="K2880">
        <v>1433698233</v>
      </c>
      <c r="L2880" s="11">
        <f t="shared" si="153"/>
        <v>42162.396215277775</v>
      </c>
      <c r="M2880" t="b">
        <v>0</v>
      </c>
      <c r="N2880">
        <v>39</v>
      </c>
      <c r="O2880" t="b">
        <v>1</v>
      </c>
      <c r="P2880" t="s">
        <v>8271</v>
      </c>
      <c r="Q2880" s="6">
        <f>E2880/D2880</f>
        <v>1.0900000000000001</v>
      </c>
      <c r="R2880" s="7">
        <f>IFERROR(E2880/N2880,"N/A")</f>
        <v>41.92307692307692</v>
      </c>
      <c r="S2880" t="str">
        <f t="shared" si="154"/>
        <v>theater</v>
      </c>
      <c r="T2880" t="str">
        <f t="shared" si="155"/>
        <v>plays</v>
      </c>
      <c r="Y2880">
        <f t="shared" si="156"/>
        <v>8</v>
      </c>
      <c r="Z2880">
        <f t="shared" si="157"/>
        <v>13</v>
      </c>
    </row>
    <row r="2881" spans="1:26" ht="43.2" x14ac:dyDescent="0.3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 s="11">
        <f t="shared" si="152"/>
        <v>41805.333333333328</v>
      </c>
      <c r="K2881">
        <v>1400570787</v>
      </c>
      <c r="L2881" s="11">
        <f t="shared" si="153"/>
        <v>41778.976701388885</v>
      </c>
      <c r="M2881" t="b">
        <v>1</v>
      </c>
      <c r="N2881">
        <v>15</v>
      </c>
      <c r="O2881" t="b">
        <v>1</v>
      </c>
      <c r="P2881" t="s">
        <v>8271</v>
      </c>
      <c r="Q2881" s="6">
        <f>E2881/D2881</f>
        <v>1.0900000000000001</v>
      </c>
      <c r="R2881" s="7">
        <f>IFERROR(E2881/N2881,"N/A")</f>
        <v>36.333333333333336</v>
      </c>
      <c r="S2881" t="str">
        <f t="shared" si="154"/>
        <v>theater</v>
      </c>
      <c r="T2881" t="str">
        <f t="shared" si="155"/>
        <v>plays</v>
      </c>
      <c r="Y2881">
        <f t="shared" si="156"/>
        <v>8</v>
      </c>
      <c r="Z2881">
        <f t="shared" si="157"/>
        <v>13</v>
      </c>
    </row>
    <row r="2882" spans="1:26" ht="43.2" x14ac:dyDescent="0.3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 s="11">
        <f t="shared" si="152"/>
        <v>41509.461446759255</v>
      </c>
      <c r="K2882">
        <v>1375729469</v>
      </c>
      <c r="L2882" s="11">
        <f t="shared" si="153"/>
        <v>41491.461446759255</v>
      </c>
      <c r="M2882" t="b">
        <v>1</v>
      </c>
      <c r="N2882">
        <v>68</v>
      </c>
      <c r="O2882" t="b">
        <v>1</v>
      </c>
      <c r="P2882" t="s">
        <v>8271</v>
      </c>
      <c r="Q2882" s="6">
        <f>E2882/D2882</f>
        <v>1.0900000000000001</v>
      </c>
      <c r="R2882" s="7">
        <f>IFERROR(E2882/N2882,"N/A")</f>
        <v>40.073529411764703</v>
      </c>
      <c r="S2882" t="str">
        <f t="shared" si="154"/>
        <v>theater</v>
      </c>
      <c r="T2882" t="str">
        <f t="shared" si="155"/>
        <v>plays</v>
      </c>
      <c r="Y2882">
        <f t="shared" si="156"/>
        <v>8</v>
      </c>
      <c r="Z2882">
        <f t="shared" si="157"/>
        <v>13</v>
      </c>
    </row>
    <row r="2883" spans="1:26" ht="43.2" x14ac:dyDescent="0.3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 s="11">
        <f t="shared" ref="J2883:J2946" si="158">(((I2883/60)/60)/24)+DATE(1970,1,1)+(-8/24)</f>
        <v>42173.111886574072</v>
      </c>
      <c r="K2883">
        <v>1432032067</v>
      </c>
      <c r="L2883" s="11">
        <f t="shared" ref="L2883:L2946" si="159">(((K2883/60)/60)/24)+DATE(1970,1,1)+(-8/24)</f>
        <v>42143.111886574072</v>
      </c>
      <c r="M2883" t="b">
        <v>0</v>
      </c>
      <c r="N2883">
        <v>57</v>
      </c>
      <c r="O2883" t="b">
        <v>1</v>
      </c>
      <c r="P2883" t="s">
        <v>8271</v>
      </c>
      <c r="Q2883" s="6">
        <f>E2883/D2883</f>
        <v>1.0903333333333334</v>
      </c>
      <c r="R2883" s="7">
        <f>IFERROR(E2883/N2883,"N/A")</f>
        <v>57.385964912280699</v>
      </c>
      <c r="S2883" t="str">
        <f t="shared" ref="S2883:S2946" si="160">LEFT(P2883,SEARCH("/",P2883,1)-1)</f>
        <v>theater</v>
      </c>
      <c r="T2883" t="str">
        <f t="shared" ref="T2883:T2946" si="161">RIGHT(P2883,(LEN(P2883)-SEARCH("/",P2883)))</f>
        <v>plays</v>
      </c>
      <c r="Y2883">
        <f t="shared" ref="Y2883:Y2946" si="162">SEARCH("/",P2883)</f>
        <v>8</v>
      </c>
      <c r="Z2883">
        <f t="shared" ref="Z2883:Z2946" si="163">LEN(P2883)</f>
        <v>13</v>
      </c>
    </row>
    <row r="2884" spans="1:26" ht="43.2" x14ac:dyDescent="0.3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 s="11">
        <f t="shared" si="158"/>
        <v>42449.228703703695</v>
      </c>
      <c r="K2884">
        <v>1455892160</v>
      </c>
      <c r="L2884" s="11">
        <f t="shared" si="159"/>
        <v>42419.270370370366</v>
      </c>
      <c r="M2884" t="b">
        <v>0</v>
      </c>
      <c r="N2884">
        <v>33</v>
      </c>
      <c r="O2884" t="b">
        <v>1</v>
      </c>
      <c r="P2884" t="s">
        <v>8285</v>
      </c>
      <c r="Q2884" s="6">
        <f>E2884/D2884</f>
        <v>1.0907407407407408</v>
      </c>
      <c r="R2884" s="7">
        <f>IFERROR(E2884/N2884,"N/A")</f>
        <v>89.242424242424249</v>
      </c>
      <c r="S2884" t="str">
        <f t="shared" si="160"/>
        <v>photography</v>
      </c>
      <c r="T2884" t="str">
        <f t="shared" si="161"/>
        <v>photobooks</v>
      </c>
      <c r="Y2884">
        <f t="shared" si="162"/>
        <v>12</v>
      </c>
      <c r="Z2884">
        <f t="shared" si="163"/>
        <v>22</v>
      </c>
    </row>
    <row r="2885" spans="1:26" ht="43.2" x14ac:dyDescent="0.3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 s="11">
        <f t="shared" si="158"/>
        <v>41524.601053240738</v>
      </c>
      <c r="K2885">
        <v>1373408731</v>
      </c>
      <c r="L2885" s="11">
        <f t="shared" si="159"/>
        <v>41464.601053240738</v>
      </c>
      <c r="M2885" t="b">
        <v>0</v>
      </c>
      <c r="N2885">
        <v>25</v>
      </c>
      <c r="O2885" t="b">
        <v>1</v>
      </c>
      <c r="P2885" t="s">
        <v>8274</v>
      </c>
      <c r="Q2885" s="6">
        <f>E2885/D2885</f>
        <v>1.091</v>
      </c>
      <c r="R2885" s="7">
        <f>IFERROR(E2885/N2885,"N/A")</f>
        <v>43.64</v>
      </c>
      <c r="S2885" t="str">
        <f t="shared" si="160"/>
        <v>publishing</v>
      </c>
      <c r="T2885" t="str">
        <f t="shared" si="161"/>
        <v>nonfiction</v>
      </c>
      <c r="Y2885">
        <f t="shared" si="162"/>
        <v>11</v>
      </c>
      <c r="Z2885">
        <f t="shared" si="163"/>
        <v>21</v>
      </c>
    </row>
    <row r="2886" spans="1:26" ht="43.2" x14ac:dyDescent="0.3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 s="11">
        <f t="shared" si="158"/>
        <v>42351.666666666664</v>
      </c>
      <c r="K2886">
        <v>1447594176</v>
      </c>
      <c r="L2886" s="11">
        <f t="shared" si="159"/>
        <v>42323.228888888887</v>
      </c>
      <c r="M2886" t="b">
        <v>0</v>
      </c>
      <c r="N2886">
        <v>46</v>
      </c>
      <c r="O2886" t="b">
        <v>1</v>
      </c>
      <c r="P2886" t="s">
        <v>8271</v>
      </c>
      <c r="Q2886" s="6">
        <f>E2886/D2886</f>
        <v>1.091</v>
      </c>
      <c r="R2886" s="7">
        <f>IFERROR(E2886/N2886,"N/A")</f>
        <v>71.152173913043484</v>
      </c>
      <c r="S2886" t="str">
        <f t="shared" si="160"/>
        <v>theater</v>
      </c>
      <c r="T2886" t="str">
        <f t="shared" si="161"/>
        <v>plays</v>
      </c>
      <c r="Y2886">
        <f t="shared" si="162"/>
        <v>8</v>
      </c>
      <c r="Z2886">
        <f t="shared" si="163"/>
        <v>13</v>
      </c>
    </row>
    <row r="2887" spans="1:26" ht="43.2" x14ac:dyDescent="0.3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 s="11">
        <f t="shared" si="158"/>
        <v>42121.383333333331</v>
      </c>
      <c r="K2887">
        <v>1427224606</v>
      </c>
      <c r="L2887" s="11">
        <f t="shared" si="159"/>
        <v>42087.469976851848</v>
      </c>
      <c r="M2887" t="b">
        <v>0</v>
      </c>
      <c r="N2887">
        <v>19</v>
      </c>
      <c r="O2887" t="b">
        <v>1</v>
      </c>
      <c r="P2887" t="s">
        <v>8276</v>
      </c>
      <c r="Q2887" s="6">
        <f>E2887/D2887</f>
        <v>1.0910714285714285</v>
      </c>
      <c r="R2887" s="7">
        <f>IFERROR(E2887/N2887,"N/A")</f>
        <v>160.78947368421052</v>
      </c>
      <c r="S2887" t="str">
        <f t="shared" si="160"/>
        <v>music</v>
      </c>
      <c r="T2887" t="str">
        <f t="shared" si="161"/>
        <v>rock</v>
      </c>
      <c r="Y2887">
        <f t="shared" si="162"/>
        <v>6</v>
      </c>
      <c r="Z2887">
        <f t="shared" si="163"/>
        <v>10</v>
      </c>
    </row>
    <row r="2888" spans="1:26" ht="28.8" x14ac:dyDescent="0.3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 s="11">
        <f t="shared" si="158"/>
        <v>42811.440289351849</v>
      </c>
      <c r="K2888">
        <v>1487360041</v>
      </c>
      <c r="L2888" s="11">
        <f t="shared" si="159"/>
        <v>42783.481956018521</v>
      </c>
      <c r="M2888" t="b">
        <v>0</v>
      </c>
      <c r="N2888">
        <v>101</v>
      </c>
      <c r="O2888" t="b">
        <v>0</v>
      </c>
      <c r="P2888" t="s">
        <v>8293</v>
      </c>
      <c r="Q2888" s="6">
        <f>E2888/D2888</f>
        <v>1.0912500000000001</v>
      </c>
      <c r="R2888" s="7">
        <f>IFERROR(E2888/N2888,"N/A")</f>
        <v>86.43564356435644</v>
      </c>
      <c r="S2888" t="str">
        <f t="shared" si="160"/>
        <v>music</v>
      </c>
      <c r="T2888" t="str">
        <f t="shared" si="161"/>
        <v>faith</v>
      </c>
      <c r="Y2888">
        <f t="shared" si="162"/>
        <v>6</v>
      </c>
      <c r="Z2888">
        <f t="shared" si="163"/>
        <v>11</v>
      </c>
    </row>
    <row r="2889" spans="1:26" ht="43.2" x14ac:dyDescent="0.3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 s="11">
        <f t="shared" si="158"/>
        <v>41908.293854166666</v>
      </c>
      <c r="K2889">
        <v>1409151789</v>
      </c>
      <c r="L2889" s="11">
        <f t="shared" si="159"/>
        <v>41878.293854166666</v>
      </c>
      <c r="M2889" t="b">
        <v>0</v>
      </c>
      <c r="N2889">
        <v>101</v>
      </c>
      <c r="O2889" t="b">
        <v>1</v>
      </c>
      <c r="P2889" t="s">
        <v>8265</v>
      </c>
      <c r="Q2889" s="6">
        <f>E2889/D2889</f>
        <v>1.0913513513513513</v>
      </c>
      <c r="R2889" s="7">
        <f>IFERROR(E2889/N2889,"N/A")</f>
        <v>199.9009900990099</v>
      </c>
      <c r="S2889" t="str">
        <f t="shared" si="160"/>
        <v>film &amp; video</v>
      </c>
      <c r="T2889" t="str">
        <f t="shared" si="161"/>
        <v>television</v>
      </c>
      <c r="Y2889">
        <f t="shared" si="162"/>
        <v>13</v>
      </c>
      <c r="Z2889">
        <f t="shared" si="163"/>
        <v>23</v>
      </c>
    </row>
    <row r="2890" spans="1:26" ht="43.2" x14ac:dyDescent="0.3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 s="11">
        <f t="shared" si="158"/>
        <v>41358.441249999996</v>
      </c>
      <c r="K2890">
        <v>1360352124</v>
      </c>
      <c r="L2890" s="11">
        <f t="shared" si="159"/>
        <v>41313.48291666666</v>
      </c>
      <c r="M2890" t="b">
        <v>1</v>
      </c>
      <c r="N2890">
        <v>135</v>
      </c>
      <c r="O2890" t="b">
        <v>1</v>
      </c>
      <c r="P2890" t="s">
        <v>8269</v>
      </c>
      <c r="Q2890" s="6">
        <f>E2890/D2890</f>
        <v>1.0915333333333332</v>
      </c>
      <c r="R2890" s="7">
        <f>IFERROR(E2890/N2890,"N/A")</f>
        <v>121.28148148148148</v>
      </c>
      <c r="S2890" t="str">
        <f t="shared" si="160"/>
        <v>film &amp; video</v>
      </c>
      <c r="T2890" t="str">
        <f t="shared" si="161"/>
        <v>documentary</v>
      </c>
      <c r="Y2890">
        <f t="shared" si="162"/>
        <v>13</v>
      </c>
      <c r="Z2890">
        <f t="shared" si="163"/>
        <v>24</v>
      </c>
    </row>
    <row r="2891" spans="1:26" ht="43.2" x14ac:dyDescent="0.3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 s="11">
        <f t="shared" si="158"/>
        <v>42124.67836805556</v>
      </c>
      <c r="K2891">
        <v>1425259011</v>
      </c>
      <c r="L2891" s="11">
        <f t="shared" si="159"/>
        <v>42064.720034722217</v>
      </c>
      <c r="M2891" t="b">
        <v>0</v>
      </c>
      <c r="N2891">
        <v>113</v>
      </c>
      <c r="O2891" t="b">
        <v>1</v>
      </c>
      <c r="P2891" t="s">
        <v>8276</v>
      </c>
      <c r="Q2891" s="6">
        <f>E2891/D2891</f>
        <v>1.0915999999999999</v>
      </c>
      <c r="R2891" s="7">
        <f>IFERROR(E2891/N2891,"N/A")</f>
        <v>24.150442477876105</v>
      </c>
      <c r="S2891" t="str">
        <f t="shared" si="160"/>
        <v>music</v>
      </c>
      <c r="T2891" t="str">
        <f t="shared" si="161"/>
        <v>rock</v>
      </c>
      <c r="Y2891">
        <f t="shared" si="162"/>
        <v>6</v>
      </c>
      <c r="Z2891">
        <f t="shared" si="163"/>
        <v>10</v>
      </c>
    </row>
    <row r="2892" spans="1:26" ht="43.2" x14ac:dyDescent="0.3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 s="11">
        <f t="shared" si="158"/>
        <v>42239.749999999993</v>
      </c>
      <c r="K2892">
        <v>1438639130</v>
      </c>
      <c r="L2892" s="11">
        <f t="shared" si="159"/>
        <v>42219.58252314815</v>
      </c>
      <c r="M2892" t="b">
        <v>0</v>
      </c>
      <c r="N2892">
        <v>24</v>
      </c>
      <c r="O2892" t="b">
        <v>1</v>
      </c>
      <c r="P2892" t="s">
        <v>8271</v>
      </c>
      <c r="Q2892" s="6">
        <f>E2892/D2892</f>
        <v>1.0916666666666666</v>
      </c>
      <c r="R2892" s="7">
        <f>IFERROR(E2892/N2892,"N/A")</f>
        <v>136.45833333333334</v>
      </c>
      <c r="S2892" t="str">
        <f t="shared" si="160"/>
        <v>theater</v>
      </c>
      <c r="T2892" t="str">
        <f t="shared" si="161"/>
        <v>plays</v>
      </c>
      <c r="Y2892">
        <f t="shared" si="162"/>
        <v>8</v>
      </c>
      <c r="Z2892">
        <f t="shared" si="163"/>
        <v>13</v>
      </c>
    </row>
    <row r="2893" spans="1:26" ht="43.2" x14ac:dyDescent="0.3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 s="11">
        <f t="shared" si="158"/>
        <v>41859.453749999993</v>
      </c>
      <c r="K2893">
        <v>1404932004</v>
      </c>
      <c r="L2893" s="11">
        <f t="shared" si="159"/>
        <v>41829.453749999993</v>
      </c>
      <c r="M2893" t="b">
        <v>0</v>
      </c>
      <c r="N2893">
        <v>39</v>
      </c>
      <c r="O2893" t="b">
        <v>1</v>
      </c>
      <c r="P2893" t="s">
        <v>8271</v>
      </c>
      <c r="Q2893" s="6">
        <f>E2893/D2893</f>
        <v>1.0916666666666666</v>
      </c>
      <c r="R2893" s="7">
        <f>IFERROR(E2893/N2893,"N/A")</f>
        <v>83.974358974358978</v>
      </c>
      <c r="S2893" t="str">
        <f t="shared" si="160"/>
        <v>theater</v>
      </c>
      <c r="T2893" t="str">
        <f t="shared" si="161"/>
        <v>plays</v>
      </c>
      <c r="Y2893">
        <f t="shared" si="162"/>
        <v>8</v>
      </c>
      <c r="Z2893">
        <f t="shared" si="163"/>
        <v>13</v>
      </c>
    </row>
    <row r="2894" spans="1:26" ht="57.6" x14ac:dyDescent="0.3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 s="11">
        <f t="shared" si="158"/>
        <v>42561.624305555553</v>
      </c>
      <c r="K2894">
        <v>1464958484</v>
      </c>
      <c r="L2894" s="11">
        <f t="shared" si="159"/>
        <v>42524.204675925925</v>
      </c>
      <c r="M2894" t="b">
        <v>0</v>
      </c>
      <c r="N2894">
        <v>21</v>
      </c>
      <c r="O2894" t="b">
        <v>1</v>
      </c>
      <c r="P2894" t="s">
        <v>8271</v>
      </c>
      <c r="Q2894" s="6">
        <f>E2894/D2894</f>
        <v>1.0916666666666666</v>
      </c>
      <c r="R2894" s="7">
        <f>IFERROR(E2894/N2894,"N/A")</f>
        <v>155.95238095238096</v>
      </c>
      <c r="S2894" t="str">
        <f t="shared" si="160"/>
        <v>theater</v>
      </c>
      <c r="T2894" t="str">
        <f t="shared" si="161"/>
        <v>plays</v>
      </c>
      <c r="Y2894">
        <f t="shared" si="162"/>
        <v>8</v>
      </c>
      <c r="Z2894">
        <f t="shared" si="163"/>
        <v>13</v>
      </c>
    </row>
    <row r="2895" spans="1:26" ht="43.2" x14ac:dyDescent="0.3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 s="11">
        <f t="shared" si="158"/>
        <v>42338.380995370368</v>
      </c>
      <c r="K2895">
        <v>1445875718</v>
      </c>
      <c r="L2895" s="11">
        <f t="shared" si="159"/>
        <v>42303.339328703696</v>
      </c>
      <c r="M2895" t="b">
        <v>1</v>
      </c>
      <c r="N2895">
        <v>73</v>
      </c>
      <c r="O2895" t="b">
        <v>1</v>
      </c>
      <c r="P2895" t="s">
        <v>8271</v>
      </c>
      <c r="Q2895" s="6">
        <f>E2895/D2895</f>
        <v>1.0924</v>
      </c>
      <c r="R2895" s="7">
        <f>IFERROR(E2895/N2895,"N/A")</f>
        <v>74.821917808219183</v>
      </c>
      <c r="S2895" t="str">
        <f t="shared" si="160"/>
        <v>theater</v>
      </c>
      <c r="T2895" t="str">
        <f t="shared" si="161"/>
        <v>plays</v>
      </c>
      <c r="Y2895">
        <f t="shared" si="162"/>
        <v>8</v>
      </c>
      <c r="Z2895">
        <f t="shared" si="163"/>
        <v>13</v>
      </c>
    </row>
    <row r="2896" spans="1:26" ht="43.2" x14ac:dyDescent="0.3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 s="11">
        <f t="shared" si="158"/>
        <v>42402.393495370365</v>
      </c>
      <c r="K2896">
        <v>1453137998</v>
      </c>
      <c r="L2896" s="11">
        <f t="shared" si="159"/>
        <v>42387.393495370365</v>
      </c>
      <c r="M2896" t="b">
        <v>0</v>
      </c>
      <c r="N2896">
        <v>156</v>
      </c>
      <c r="O2896" t="b">
        <v>1</v>
      </c>
      <c r="P2896" t="s">
        <v>8303</v>
      </c>
      <c r="Q2896" s="6">
        <f>E2896/D2896</f>
        <v>1.0934166666666667</v>
      </c>
      <c r="R2896" s="7">
        <f>IFERROR(E2896/N2896,"N/A")</f>
        <v>84.108974358974365</v>
      </c>
      <c r="S2896" t="str">
        <f t="shared" si="160"/>
        <v>theater</v>
      </c>
      <c r="T2896" t="str">
        <f t="shared" si="161"/>
        <v>spaces</v>
      </c>
      <c r="Y2896">
        <f t="shared" si="162"/>
        <v>8</v>
      </c>
      <c r="Z2896">
        <f t="shared" si="163"/>
        <v>14</v>
      </c>
    </row>
    <row r="2897" spans="1:26" ht="57.6" x14ac:dyDescent="0.3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 s="11">
        <f t="shared" si="158"/>
        <v>40889.819398148145</v>
      </c>
      <c r="K2897">
        <v>1320287996</v>
      </c>
      <c r="L2897" s="11">
        <f t="shared" si="159"/>
        <v>40849.777731481481</v>
      </c>
      <c r="M2897" t="b">
        <v>1</v>
      </c>
      <c r="N2897">
        <v>103</v>
      </c>
      <c r="O2897" t="b">
        <v>1</v>
      </c>
      <c r="P2897" t="s">
        <v>8279</v>
      </c>
      <c r="Q2897" s="6">
        <f>E2897/D2897</f>
        <v>1.0935829457364341</v>
      </c>
      <c r="R2897" s="7">
        <f>IFERROR(E2897/N2897,"N/A")</f>
        <v>68.481650485436887</v>
      </c>
      <c r="S2897" t="str">
        <f t="shared" si="160"/>
        <v>music</v>
      </c>
      <c r="T2897" t="str">
        <f t="shared" si="161"/>
        <v>indie rock</v>
      </c>
      <c r="Y2897">
        <f t="shared" si="162"/>
        <v>6</v>
      </c>
      <c r="Z2897">
        <f t="shared" si="163"/>
        <v>16</v>
      </c>
    </row>
    <row r="2898" spans="1:26" ht="57.6" x14ac:dyDescent="0.3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 s="11">
        <f t="shared" si="158"/>
        <v>41188.082638888889</v>
      </c>
      <c r="K2898">
        <v>1347137731</v>
      </c>
      <c r="L2898" s="11">
        <f t="shared" si="159"/>
        <v>41160.538553240738</v>
      </c>
      <c r="M2898" t="b">
        <v>0</v>
      </c>
      <c r="N2898">
        <v>54</v>
      </c>
      <c r="O2898" t="b">
        <v>1</v>
      </c>
      <c r="P2898" t="s">
        <v>8279</v>
      </c>
      <c r="Q2898" s="6">
        <f>E2898/D2898</f>
        <v>1.0936440000000001</v>
      </c>
      <c r="R2898" s="7">
        <f>IFERROR(E2898/N2898,"N/A")</f>
        <v>50.631666666666668</v>
      </c>
      <c r="S2898" t="str">
        <f t="shared" si="160"/>
        <v>music</v>
      </c>
      <c r="T2898" t="str">
        <f t="shared" si="161"/>
        <v>indie rock</v>
      </c>
      <c r="Y2898">
        <f t="shared" si="162"/>
        <v>6</v>
      </c>
      <c r="Z2898">
        <f t="shared" si="163"/>
        <v>16</v>
      </c>
    </row>
    <row r="2899" spans="1:26" ht="43.2" x14ac:dyDescent="0.3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 s="11">
        <f t="shared" si="158"/>
        <v>42536.91538194444</v>
      </c>
      <c r="K2899">
        <v>1464847089</v>
      </c>
      <c r="L2899" s="11">
        <f t="shared" si="159"/>
        <v>42522.91538194444</v>
      </c>
      <c r="M2899" t="b">
        <v>0</v>
      </c>
      <c r="N2899">
        <v>19</v>
      </c>
      <c r="O2899" t="b">
        <v>1</v>
      </c>
      <c r="P2899" t="s">
        <v>8271</v>
      </c>
      <c r="Q2899" s="6">
        <f>E2899/D2899</f>
        <v>1.09375</v>
      </c>
      <c r="R2899" s="7">
        <f>IFERROR(E2899/N2899,"N/A")</f>
        <v>46.05263157894737</v>
      </c>
      <c r="S2899" t="str">
        <f t="shared" si="160"/>
        <v>theater</v>
      </c>
      <c r="T2899" t="str">
        <f t="shared" si="161"/>
        <v>plays</v>
      </c>
      <c r="Y2899">
        <f t="shared" si="162"/>
        <v>8</v>
      </c>
      <c r="Z2899">
        <f t="shared" si="163"/>
        <v>13</v>
      </c>
    </row>
    <row r="2900" spans="1:26" ht="28.8" x14ac:dyDescent="0.3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 s="11">
        <f t="shared" si="158"/>
        <v>42214.832638888889</v>
      </c>
      <c r="K2900">
        <v>1435606549</v>
      </c>
      <c r="L2900" s="11">
        <f t="shared" si="159"/>
        <v>42184.483206018522</v>
      </c>
      <c r="M2900" t="b">
        <v>0</v>
      </c>
      <c r="N2900">
        <v>100</v>
      </c>
      <c r="O2900" t="b">
        <v>1</v>
      </c>
      <c r="P2900" t="s">
        <v>8274</v>
      </c>
      <c r="Q2900" s="6">
        <f>E2900/D2900</f>
        <v>1.0938000000000001</v>
      </c>
      <c r="R2900" s="7">
        <f>IFERROR(E2900/N2900,"N/A")</f>
        <v>54.69</v>
      </c>
      <c r="S2900" t="str">
        <f t="shared" si="160"/>
        <v>publishing</v>
      </c>
      <c r="T2900" t="str">
        <f t="shared" si="161"/>
        <v>nonfiction</v>
      </c>
      <c r="Y2900">
        <f t="shared" si="162"/>
        <v>11</v>
      </c>
      <c r="Z2900">
        <f t="shared" si="163"/>
        <v>21</v>
      </c>
    </row>
    <row r="2901" spans="1:26" ht="43.2" x14ac:dyDescent="0.3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 s="11">
        <f t="shared" si="158"/>
        <v>41294.999305555553</v>
      </c>
      <c r="K2901">
        <v>1357187280</v>
      </c>
      <c r="L2901" s="11">
        <f t="shared" si="159"/>
        <v>41276.852777777778</v>
      </c>
      <c r="M2901" t="b">
        <v>0</v>
      </c>
      <c r="N2901">
        <v>14</v>
      </c>
      <c r="O2901" t="b">
        <v>1</v>
      </c>
      <c r="P2901" t="s">
        <v>8276</v>
      </c>
      <c r="Q2901" s="6">
        <f>E2901/D2901</f>
        <v>1.0941176470588236</v>
      </c>
      <c r="R2901" s="7">
        <f>IFERROR(E2901/N2901,"N/A")</f>
        <v>132.85714285714286</v>
      </c>
      <c r="S2901" t="str">
        <f t="shared" si="160"/>
        <v>music</v>
      </c>
      <c r="T2901" t="str">
        <f t="shared" si="161"/>
        <v>rock</v>
      </c>
      <c r="Y2901">
        <f t="shared" si="162"/>
        <v>6</v>
      </c>
      <c r="Z2901">
        <f t="shared" si="163"/>
        <v>10</v>
      </c>
    </row>
    <row r="2902" spans="1:26" x14ac:dyDescent="0.3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 s="11">
        <f t="shared" si="158"/>
        <v>42636.364236111105</v>
      </c>
      <c r="K2902">
        <v>1469465070</v>
      </c>
      <c r="L2902" s="11">
        <f t="shared" si="159"/>
        <v>42576.364236111105</v>
      </c>
      <c r="M2902" t="b">
        <v>0</v>
      </c>
      <c r="N2902">
        <v>54</v>
      </c>
      <c r="O2902" t="b">
        <v>1</v>
      </c>
      <c r="P2902" t="s">
        <v>8271</v>
      </c>
      <c r="Q2902" s="6">
        <f>E2902/D2902</f>
        <v>1.0942666666666667</v>
      </c>
      <c r="R2902" s="7">
        <f>IFERROR(E2902/N2902,"N/A")</f>
        <v>151.9814814814815</v>
      </c>
      <c r="S2902" t="str">
        <f t="shared" si="160"/>
        <v>theater</v>
      </c>
      <c r="T2902" t="str">
        <f t="shared" si="161"/>
        <v>plays</v>
      </c>
      <c r="Y2902">
        <f t="shared" si="162"/>
        <v>8</v>
      </c>
      <c r="Z2902">
        <f t="shared" si="163"/>
        <v>13</v>
      </c>
    </row>
    <row r="2903" spans="1:26" ht="57.6" x14ac:dyDescent="0.3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 s="11">
        <f t="shared" si="158"/>
        <v>42290.63450231481</v>
      </c>
      <c r="K2903">
        <v>1442963621</v>
      </c>
      <c r="L2903" s="11">
        <f t="shared" si="159"/>
        <v>42269.63450231481</v>
      </c>
      <c r="M2903" t="b">
        <v>0</v>
      </c>
      <c r="N2903">
        <v>132</v>
      </c>
      <c r="O2903" t="b">
        <v>1</v>
      </c>
      <c r="P2903" t="s">
        <v>8300</v>
      </c>
      <c r="Q2903" s="6">
        <f>E2903/D2903</f>
        <v>1.0948792000000001</v>
      </c>
      <c r="R2903" s="7">
        <f>IFERROR(E2903/N2903,"N/A")</f>
        <v>103.68174242424243</v>
      </c>
      <c r="S2903" t="str">
        <f t="shared" si="160"/>
        <v>music</v>
      </c>
      <c r="T2903" t="str">
        <f t="shared" si="161"/>
        <v>classical music</v>
      </c>
      <c r="Y2903">
        <f t="shared" si="162"/>
        <v>6</v>
      </c>
      <c r="Z2903">
        <f t="shared" si="163"/>
        <v>21</v>
      </c>
    </row>
    <row r="2904" spans="1:26" ht="43.2" x14ac:dyDescent="0.3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 s="11">
        <f t="shared" si="158"/>
        <v>41234.768055555556</v>
      </c>
      <c r="K2904">
        <v>1348363560</v>
      </c>
      <c r="L2904" s="11">
        <f t="shared" si="159"/>
        <v>41174.726388888885</v>
      </c>
      <c r="M2904" t="b">
        <v>0</v>
      </c>
      <c r="N2904">
        <v>128</v>
      </c>
      <c r="O2904" t="b">
        <v>1</v>
      </c>
      <c r="P2904" t="s">
        <v>8292</v>
      </c>
      <c r="Q2904" s="6">
        <f>E2904/D2904</f>
        <v>1.095</v>
      </c>
      <c r="R2904" s="7">
        <f>IFERROR(E2904/N2904,"N/A")</f>
        <v>85.546875</v>
      </c>
      <c r="S2904" t="str">
        <f t="shared" si="160"/>
        <v>music</v>
      </c>
      <c r="T2904" t="str">
        <f t="shared" si="161"/>
        <v>pop</v>
      </c>
      <c r="Y2904">
        <f t="shared" si="162"/>
        <v>6</v>
      </c>
      <c r="Z2904">
        <f t="shared" si="163"/>
        <v>9</v>
      </c>
    </row>
    <row r="2905" spans="1:26" ht="28.8" x14ac:dyDescent="0.3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 s="11">
        <f t="shared" si="158"/>
        <v>42236.50203703704</v>
      </c>
      <c r="K2905">
        <v>1437508976</v>
      </c>
      <c r="L2905" s="11">
        <f t="shared" si="159"/>
        <v>42206.50203703704</v>
      </c>
      <c r="M2905" t="b">
        <v>1</v>
      </c>
      <c r="N2905">
        <v>74</v>
      </c>
      <c r="O2905" t="b">
        <v>1</v>
      </c>
      <c r="P2905" t="s">
        <v>8271</v>
      </c>
      <c r="Q2905" s="6">
        <f>E2905/D2905</f>
        <v>1.0951612903225807</v>
      </c>
      <c r="R2905" s="7">
        <f>IFERROR(E2905/N2905,"N/A")</f>
        <v>45.878378378378379</v>
      </c>
      <c r="S2905" t="str">
        <f t="shared" si="160"/>
        <v>theater</v>
      </c>
      <c r="T2905" t="str">
        <f t="shared" si="161"/>
        <v>plays</v>
      </c>
      <c r="Y2905">
        <f t="shared" si="162"/>
        <v>8</v>
      </c>
      <c r="Z2905">
        <f t="shared" si="163"/>
        <v>13</v>
      </c>
    </row>
    <row r="2906" spans="1:26" ht="43.2" x14ac:dyDescent="0.3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 s="11">
        <f t="shared" si="158"/>
        <v>42491.413865740738</v>
      </c>
      <c r="K2906">
        <v>1459533358</v>
      </c>
      <c r="L2906" s="11">
        <f t="shared" si="159"/>
        <v>42461.413865740738</v>
      </c>
      <c r="M2906" t="b">
        <v>0</v>
      </c>
      <c r="N2906">
        <v>238</v>
      </c>
      <c r="O2906" t="b">
        <v>1</v>
      </c>
      <c r="P2906" t="s">
        <v>8271</v>
      </c>
      <c r="Q2906" s="6">
        <f>E2906/D2906</f>
        <v>1.0952500000000001</v>
      </c>
      <c r="R2906" s="7">
        <f>IFERROR(E2906/N2906,"N/A")</f>
        <v>92.037815126050418</v>
      </c>
      <c r="S2906" t="str">
        <f t="shared" si="160"/>
        <v>theater</v>
      </c>
      <c r="T2906" t="str">
        <f t="shared" si="161"/>
        <v>plays</v>
      </c>
      <c r="Y2906">
        <f t="shared" si="162"/>
        <v>8</v>
      </c>
      <c r="Z2906">
        <f t="shared" si="163"/>
        <v>13</v>
      </c>
    </row>
    <row r="2907" spans="1:26" ht="43.2" x14ac:dyDescent="0.3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 s="11">
        <f t="shared" si="158"/>
        <v>42155.624999999993</v>
      </c>
      <c r="K2907">
        <v>1431951611</v>
      </c>
      <c r="L2907" s="11">
        <f t="shared" si="159"/>
        <v>42142.180682870363</v>
      </c>
      <c r="M2907" t="b">
        <v>0</v>
      </c>
      <c r="N2907">
        <v>12</v>
      </c>
      <c r="O2907" t="b">
        <v>1</v>
      </c>
      <c r="P2907" t="s">
        <v>8271</v>
      </c>
      <c r="Q2907" s="6">
        <f>E2907/D2907</f>
        <v>1.0954545454545455</v>
      </c>
      <c r="R2907" s="7">
        <f>IFERROR(E2907/N2907,"N/A")</f>
        <v>20.083333333333332</v>
      </c>
      <c r="S2907" t="str">
        <f t="shared" si="160"/>
        <v>theater</v>
      </c>
      <c r="T2907" t="str">
        <f t="shared" si="161"/>
        <v>plays</v>
      </c>
      <c r="Y2907">
        <f t="shared" si="162"/>
        <v>8</v>
      </c>
      <c r="Z2907">
        <f t="shared" si="163"/>
        <v>13</v>
      </c>
    </row>
    <row r="2908" spans="1:26" ht="43.2" x14ac:dyDescent="0.3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 s="11">
        <f t="shared" si="158"/>
        <v>42271.526412037034</v>
      </c>
      <c r="K2908">
        <v>1440535082</v>
      </c>
      <c r="L2908" s="11">
        <f t="shared" si="159"/>
        <v>42241.526412037034</v>
      </c>
      <c r="M2908" t="b">
        <v>0</v>
      </c>
      <c r="N2908">
        <v>50</v>
      </c>
      <c r="O2908" t="b">
        <v>1</v>
      </c>
      <c r="P2908" t="s">
        <v>8280</v>
      </c>
      <c r="Q2908" s="6">
        <f>E2908/D2908</f>
        <v>1.0954999999999999</v>
      </c>
      <c r="R2908" s="7">
        <f>IFERROR(E2908/N2908,"N/A")</f>
        <v>43.82</v>
      </c>
      <c r="S2908" t="str">
        <f t="shared" si="160"/>
        <v>music</v>
      </c>
      <c r="T2908" t="str">
        <f t="shared" si="161"/>
        <v>electronic music</v>
      </c>
      <c r="Y2908">
        <f t="shared" si="162"/>
        <v>6</v>
      </c>
      <c r="Z2908">
        <f t="shared" si="163"/>
        <v>22</v>
      </c>
    </row>
    <row r="2909" spans="1:26" ht="43.2" x14ac:dyDescent="0.3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 s="11">
        <f t="shared" si="158"/>
        <v>42155.832638888889</v>
      </c>
      <c r="K2909">
        <v>1429120908</v>
      </c>
      <c r="L2909" s="11">
        <f t="shared" si="159"/>
        <v>42109.417916666665</v>
      </c>
      <c r="M2909" t="b">
        <v>0</v>
      </c>
      <c r="N2909">
        <v>11</v>
      </c>
      <c r="O2909" t="b">
        <v>1</v>
      </c>
      <c r="P2909" t="s">
        <v>8271</v>
      </c>
      <c r="Q2909" s="6">
        <f>E2909/D2909</f>
        <v>1.0954999999999999</v>
      </c>
      <c r="R2909" s="7">
        <f>IFERROR(E2909/N2909,"N/A")</f>
        <v>199.18181818181819</v>
      </c>
      <c r="S2909" t="str">
        <f t="shared" si="160"/>
        <v>theater</v>
      </c>
      <c r="T2909" t="str">
        <f t="shared" si="161"/>
        <v>plays</v>
      </c>
      <c r="Y2909">
        <f t="shared" si="162"/>
        <v>8</v>
      </c>
      <c r="Z2909">
        <f t="shared" si="163"/>
        <v>13</v>
      </c>
    </row>
    <row r="2910" spans="1:26" ht="57.6" x14ac:dyDescent="0.3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 s="11">
        <f t="shared" si="158"/>
        <v>40591.553553240738</v>
      </c>
      <c r="K2910">
        <v>1292793427</v>
      </c>
      <c r="L2910" s="11">
        <f t="shared" si="159"/>
        <v>40531.553553240738</v>
      </c>
      <c r="M2910" t="b">
        <v>1</v>
      </c>
      <c r="N2910">
        <v>60</v>
      </c>
      <c r="O2910" t="b">
        <v>1</v>
      </c>
      <c r="P2910" t="s">
        <v>8271</v>
      </c>
      <c r="Q2910" s="6">
        <f>E2910/D2910</f>
        <v>1.0955999999999999</v>
      </c>
      <c r="R2910" s="7">
        <f>IFERROR(E2910/N2910,"N/A")</f>
        <v>91.3</v>
      </c>
      <c r="S2910" t="str">
        <f t="shared" si="160"/>
        <v>theater</v>
      </c>
      <c r="T2910" t="str">
        <f t="shared" si="161"/>
        <v>plays</v>
      </c>
      <c r="Y2910">
        <f t="shared" si="162"/>
        <v>8</v>
      </c>
      <c r="Z2910">
        <f t="shared" si="163"/>
        <v>13</v>
      </c>
    </row>
    <row r="2911" spans="1:26" ht="43.2" x14ac:dyDescent="0.3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 s="11">
        <f t="shared" si="158"/>
        <v>42088.833333333336</v>
      </c>
      <c r="K2911">
        <v>1424927159</v>
      </c>
      <c r="L2911" s="11">
        <f t="shared" si="159"/>
        <v>42060.879155092589</v>
      </c>
      <c r="M2911" t="b">
        <v>0</v>
      </c>
      <c r="N2911">
        <v>108</v>
      </c>
      <c r="O2911" t="b">
        <v>1</v>
      </c>
      <c r="P2911" t="s">
        <v>8271</v>
      </c>
      <c r="Q2911" s="6">
        <f>E2911/D2911</f>
        <v>1.0962000000000001</v>
      </c>
      <c r="R2911" s="7">
        <f>IFERROR(E2911/N2911,"N/A")</f>
        <v>50.75</v>
      </c>
      <c r="S2911" t="str">
        <f t="shared" si="160"/>
        <v>theater</v>
      </c>
      <c r="T2911" t="str">
        <f t="shared" si="161"/>
        <v>plays</v>
      </c>
      <c r="Y2911">
        <f t="shared" si="162"/>
        <v>8</v>
      </c>
      <c r="Z2911">
        <f t="shared" si="163"/>
        <v>13</v>
      </c>
    </row>
    <row r="2912" spans="1:26" ht="28.8" x14ac:dyDescent="0.3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 s="11">
        <f t="shared" si="158"/>
        <v>41733.583333333328</v>
      </c>
      <c r="K2912">
        <v>1395407445</v>
      </c>
      <c r="L2912" s="11">
        <f t="shared" si="159"/>
        <v>41719.215798611105</v>
      </c>
      <c r="M2912" t="b">
        <v>0</v>
      </c>
      <c r="N2912">
        <v>117</v>
      </c>
      <c r="O2912" t="b">
        <v>1</v>
      </c>
      <c r="P2912" t="s">
        <v>8265</v>
      </c>
      <c r="Q2912" s="6">
        <f>E2912/D2912</f>
        <v>1.0963333333333334</v>
      </c>
      <c r="R2912" s="7">
        <f>IFERROR(E2912/N2912,"N/A")</f>
        <v>28.111111111111111</v>
      </c>
      <c r="S2912" t="str">
        <f t="shared" si="160"/>
        <v>film &amp; video</v>
      </c>
      <c r="T2912" t="str">
        <f t="shared" si="161"/>
        <v>television</v>
      </c>
      <c r="Y2912">
        <f t="shared" si="162"/>
        <v>13</v>
      </c>
      <c r="Z2912">
        <f t="shared" si="163"/>
        <v>23</v>
      </c>
    </row>
    <row r="2913" spans="1:26" ht="43.2" x14ac:dyDescent="0.3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 s="11">
        <f t="shared" si="158"/>
        <v>42405.583333333336</v>
      </c>
      <c r="K2913">
        <v>1452520614</v>
      </c>
      <c r="L2913" s="11">
        <f t="shared" si="159"/>
        <v>42380.247847222221</v>
      </c>
      <c r="M2913" t="b">
        <v>0</v>
      </c>
      <c r="N2913">
        <v>42</v>
      </c>
      <c r="O2913" t="b">
        <v>1</v>
      </c>
      <c r="P2913" t="s">
        <v>8271</v>
      </c>
      <c r="Q2913" s="6">
        <f>E2913/D2913</f>
        <v>1.0965</v>
      </c>
      <c r="R2913" s="7">
        <f>IFERROR(E2913/N2913,"N/A")</f>
        <v>52.214285714285715</v>
      </c>
      <c r="S2913" t="str">
        <f t="shared" si="160"/>
        <v>theater</v>
      </c>
      <c r="T2913" t="str">
        <f t="shared" si="161"/>
        <v>plays</v>
      </c>
      <c r="Y2913">
        <f t="shared" si="162"/>
        <v>8</v>
      </c>
      <c r="Z2913">
        <f t="shared" si="163"/>
        <v>13</v>
      </c>
    </row>
    <row r="2914" spans="1:26" ht="57.6" x14ac:dyDescent="0.3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 s="11">
        <f t="shared" si="158"/>
        <v>41890.549594907403</v>
      </c>
      <c r="K2914">
        <v>1408050685</v>
      </c>
      <c r="L2914" s="11">
        <f t="shared" si="159"/>
        <v>41865.549594907403</v>
      </c>
      <c r="M2914" t="b">
        <v>0</v>
      </c>
      <c r="N2914">
        <v>52</v>
      </c>
      <c r="O2914" t="b">
        <v>1</v>
      </c>
      <c r="P2914" t="s">
        <v>8305</v>
      </c>
      <c r="Q2914" s="6">
        <f>E2914/D2914</f>
        <v>1.0966666666666667</v>
      </c>
      <c r="R2914" s="7">
        <f>IFERROR(E2914/N2914,"N/A")</f>
        <v>94.90384615384616</v>
      </c>
      <c r="S2914" t="str">
        <f t="shared" si="160"/>
        <v>theater</v>
      </c>
      <c r="T2914" t="str">
        <f t="shared" si="161"/>
        <v>musical</v>
      </c>
      <c r="Y2914">
        <f t="shared" si="162"/>
        <v>8</v>
      </c>
      <c r="Z2914">
        <f t="shared" si="163"/>
        <v>15</v>
      </c>
    </row>
    <row r="2915" spans="1:26" ht="43.2" x14ac:dyDescent="0.3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 s="11">
        <f t="shared" si="158"/>
        <v>42619.749999999993</v>
      </c>
      <c r="K2915">
        <v>1470062743</v>
      </c>
      <c r="L2915" s="11">
        <f t="shared" si="159"/>
        <v>42583.281747685185</v>
      </c>
      <c r="M2915" t="b">
        <v>0</v>
      </c>
      <c r="N2915">
        <v>392</v>
      </c>
      <c r="O2915" t="b">
        <v>1</v>
      </c>
      <c r="P2915" t="s">
        <v>8297</v>
      </c>
      <c r="Q2915" s="6">
        <f>E2915/D2915</f>
        <v>1.0967499999999999</v>
      </c>
      <c r="R2915" s="7">
        <f>IFERROR(E2915/N2915,"N/A")</f>
        <v>55.956632653061227</v>
      </c>
      <c r="S2915" t="str">
        <f t="shared" si="160"/>
        <v>games</v>
      </c>
      <c r="T2915" t="str">
        <f t="shared" si="161"/>
        <v>tabletop games</v>
      </c>
      <c r="Y2915">
        <f t="shared" si="162"/>
        <v>6</v>
      </c>
      <c r="Z2915">
        <f t="shared" si="163"/>
        <v>20</v>
      </c>
    </row>
    <row r="2916" spans="1:26" ht="43.2" x14ac:dyDescent="0.3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 s="11">
        <f t="shared" si="158"/>
        <v>41960.857638888883</v>
      </c>
      <c r="K2916">
        <v>1413824447</v>
      </c>
      <c r="L2916" s="11">
        <f t="shared" si="159"/>
        <v>41932.375543981478</v>
      </c>
      <c r="M2916" t="b">
        <v>0</v>
      </c>
      <c r="N2916">
        <v>348</v>
      </c>
      <c r="O2916" t="b">
        <v>1</v>
      </c>
      <c r="P2916" t="s">
        <v>8303</v>
      </c>
      <c r="Q2916" s="6">
        <f>E2916/D2916</f>
        <v>1.0967666666666667</v>
      </c>
      <c r="R2916" s="7">
        <f>IFERROR(E2916/N2916,"N/A")</f>
        <v>94.548850574712645</v>
      </c>
      <c r="S2916" t="str">
        <f t="shared" si="160"/>
        <v>theater</v>
      </c>
      <c r="T2916" t="str">
        <f t="shared" si="161"/>
        <v>spaces</v>
      </c>
      <c r="Y2916">
        <f t="shared" si="162"/>
        <v>8</v>
      </c>
      <c r="Z2916">
        <f t="shared" si="163"/>
        <v>14</v>
      </c>
    </row>
    <row r="2917" spans="1:26" ht="43.2" x14ac:dyDescent="0.3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 s="11">
        <f t="shared" si="158"/>
        <v>42556.540902777771</v>
      </c>
      <c r="K2917">
        <v>1465160334</v>
      </c>
      <c r="L2917" s="11">
        <f t="shared" si="159"/>
        <v>42526.540902777771</v>
      </c>
      <c r="M2917" t="b">
        <v>0</v>
      </c>
      <c r="N2917">
        <v>65</v>
      </c>
      <c r="O2917" t="b">
        <v>1</v>
      </c>
      <c r="P2917" t="s">
        <v>8276</v>
      </c>
      <c r="Q2917" s="6">
        <f>E2917/D2917</f>
        <v>1.0968181818181819</v>
      </c>
      <c r="R2917" s="7">
        <f>IFERROR(E2917/N2917,"N/A")</f>
        <v>74.246153846153845</v>
      </c>
      <c r="S2917" t="str">
        <f t="shared" si="160"/>
        <v>music</v>
      </c>
      <c r="T2917" t="str">
        <f t="shared" si="161"/>
        <v>rock</v>
      </c>
      <c r="Y2917">
        <f t="shared" si="162"/>
        <v>6</v>
      </c>
      <c r="Z2917">
        <f t="shared" si="163"/>
        <v>10</v>
      </c>
    </row>
    <row r="2918" spans="1:26" ht="43.2" x14ac:dyDescent="0.3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 s="11">
        <f t="shared" si="158"/>
        <v>42643.541666666664</v>
      </c>
      <c r="K2918">
        <v>1473200844</v>
      </c>
      <c r="L2918" s="11">
        <f t="shared" si="159"/>
        <v>42619.602361111109</v>
      </c>
      <c r="M2918" t="b">
        <v>0</v>
      </c>
      <c r="N2918">
        <v>70</v>
      </c>
      <c r="O2918" t="b">
        <v>1</v>
      </c>
      <c r="P2918" t="s">
        <v>8271</v>
      </c>
      <c r="Q2918" s="6">
        <f>E2918/D2918</f>
        <v>1.0973333333333333</v>
      </c>
      <c r="R2918" s="7">
        <f>IFERROR(E2918/N2918,"N/A")</f>
        <v>47.028571428571432</v>
      </c>
      <c r="S2918" t="str">
        <f t="shared" si="160"/>
        <v>theater</v>
      </c>
      <c r="T2918" t="str">
        <f t="shared" si="161"/>
        <v>plays</v>
      </c>
      <c r="Y2918">
        <f t="shared" si="162"/>
        <v>8</v>
      </c>
      <c r="Z2918">
        <f t="shared" si="163"/>
        <v>13</v>
      </c>
    </row>
    <row r="2919" spans="1:26" ht="43.2" x14ac:dyDescent="0.3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 s="11">
        <f t="shared" si="158"/>
        <v>41989.785752314812</v>
      </c>
      <c r="K2919">
        <v>1416192689</v>
      </c>
      <c r="L2919" s="11">
        <f t="shared" si="159"/>
        <v>41959.785752314812</v>
      </c>
      <c r="M2919" t="b">
        <v>0</v>
      </c>
      <c r="N2919">
        <v>45</v>
      </c>
      <c r="O2919" t="b">
        <v>1</v>
      </c>
      <c r="P2919" t="s">
        <v>8271</v>
      </c>
      <c r="Q2919" s="6">
        <f>E2919/D2919</f>
        <v>1.0976190476190477</v>
      </c>
      <c r="R2919" s="7">
        <f>IFERROR(E2919/N2919,"N/A")</f>
        <v>51.222222222222221</v>
      </c>
      <c r="S2919" t="str">
        <f t="shared" si="160"/>
        <v>theater</v>
      </c>
      <c r="T2919" t="str">
        <f t="shared" si="161"/>
        <v>plays</v>
      </c>
      <c r="Y2919">
        <f t="shared" si="162"/>
        <v>8</v>
      </c>
      <c r="Z2919">
        <f t="shared" si="163"/>
        <v>13</v>
      </c>
    </row>
    <row r="2920" spans="1:26" ht="43.2" x14ac:dyDescent="0.3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 s="11">
        <f t="shared" si="158"/>
        <v>42319.771527777775</v>
      </c>
      <c r="K2920">
        <v>1444747843</v>
      </c>
      <c r="L2920" s="11">
        <f t="shared" si="159"/>
        <v>42290.285219907404</v>
      </c>
      <c r="M2920" t="b">
        <v>0</v>
      </c>
      <c r="N2920">
        <v>165</v>
      </c>
      <c r="O2920" t="b">
        <v>1</v>
      </c>
      <c r="P2920" t="s">
        <v>8271</v>
      </c>
      <c r="Q2920" s="6">
        <f>E2920/D2920</f>
        <v>1.0976666666666666</v>
      </c>
      <c r="R2920" s="7">
        <f>IFERROR(E2920/N2920,"N/A")</f>
        <v>99.787878787878782</v>
      </c>
      <c r="S2920" t="str">
        <f t="shared" si="160"/>
        <v>theater</v>
      </c>
      <c r="T2920" t="str">
        <f t="shared" si="161"/>
        <v>plays</v>
      </c>
      <c r="Y2920">
        <f t="shared" si="162"/>
        <v>8</v>
      </c>
      <c r="Z2920">
        <f t="shared" si="163"/>
        <v>13</v>
      </c>
    </row>
    <row r="2921" spans="1:26" ht="43.2" x14ac:dyDescent="0.3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 s="11">
        <f t="shared" si="158"/>
        <v>42579.899305555555</v>
      </c>
      <c r="K2921">
        <v>1468362207</v>
      </c>
      <c r="L2921" s="11">
        <f t="shared" si="159"/>
        <v>42563.599618055552</v>
      </c>
      <c r="M2921" t="b">
        <v>0</v>
      </c>
      <c r="N2921">
        <v>47</v>
      </c>
      <c r="O2921" t="b">
        <v>1</v>
      </c>
      <c r="P2921" t="s">
        <v>8265</v>
      </c>
      <c r="Q2921" s="6">
        <f>E2921/D2921</f>
        <v>1.0977744436109027</v>
      </c>
      <c r="R2921" s="7">
        <f>IFERROR(E2921/N2921,"N/A")</f>
        <v>93.40425531914893</v>
      </c>
      <c r="S2921" t="str">
        <f t="shared" si="160"/>
        <v>film &amp; video</v>
      </c>
      <c r="T2921" t="str">
        <f t="shared" si="161"/>
        <v>television</v>
      </c>
      <c r="Y2921">
        <f t="shared" si="162"/>
        <v>13</v>
      </c>
      <c r="Z2921">
        <f t="shared" si="163"/>
        <v>23</v>
      </c>
    </row>
    <row r="2922" spans="1:26" ht="43.2" x14ac:dyDescent="0.3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 s="11">
        <f t="shared" si="158"/>
        <v>42293.958449074074</v>
      </c>
      <c r="K2922">
        <v>1442473210</v>
      </c>
      <c r="L2922" s="11">
        <f t="shared" si="159"/>
        <v>42263.958449074074</v>
      </c>
      <c r="M2922" t="b">
        <v>0</v>
      </c>
      <c r="N2922">
        <v>45</v>
      </c>
      <c r="O2922" t="b">
        <v>1</v>
      </c>
      <c r="P2922" t="s">
        <v>8271</v>
      </c>
      <c r="Q2922" s="6">
        <f>E2922/D2922</f>
        <v>1.0984</v>
      </c>
      <c r="R2922" s="7">
        <f>IFERROR(E2922/N2922,"N/A")</f>
        <v>61.022222222222226</v>
      </c>
      <c r="S2922" t="str">
        <f t="shared" si="160"/>
        <v>theater</v>
      </c>
      <c r="T2922" t="str">
        <f t="shared" si="161"/>
        <v>plays</v>
      </c>
      <c r="Y2922">
        <f t="shared" si="162"/>
        <v>8</v>
      </c>
      <c r="Z2922">
        <f t="shared" si="163"/>
        <v>13</v>
      </c>
    </row>
    <row r="2923" spans="1:26" ht="43.2" x14ac:dyDescent="0.3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 s="11">
        <f t="shared" si="158"/>
        <v>41912.832638888889</v>
      </c>
      <c r="K2923">
        <v>1410840126</v>
      </c>
      <c r="L2923" s="11">
        <f t="shared" si="159"/>
        <v>41897.834791666668</v>
      </c>
      <c r="M2923" t="b">
        <v>1</v>
      </c>
      <c r="N2923">
        <v>37</v>
      </c>
      <c r="O2923" t="b">
        <v>1</v>
      </c>
      <c r="P2923" t="s">
        <v>8271</v>
      </c>
      <c r="Q2923" s="6">
        <f>E2923/D2923</f>
        <v>1.0988461538461538</v>
      </c>
      <c r="R2923" s="7">
        <f>IFERROR(E2923/N2923,"N/A")</f>
        <v>77.21621621621621</v>
      </c>
      <c r="S2923" t="str">
        <f t="shared" si="160"/>
        <v>theater</v>
      </c>
      <c r="T2923" t="str">
        <f t="shared" si="161"/>
        <v>plays</v>
      </c>
      <c r="Y2923">
        <f t="shared" si="162"/>
        <v>8</v>
      </c>
      <c r="Z2923">
        <f t="shared" si="163"/>
        <v>13</v>
      </c>
    </row>
    <row r="2924" spans="1:26" ht="43.2" x14ac:dyDescent="0.3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 s="11">
        <f t="shared" si="158"/>
        <v>42079.458761574067</v>
      </c>
      <c r="K2924">
        <v>1423944037</v>
      </c>
      <c r="L2924" s="11">
        <f t="shared" si="159"/>
        <v>42049.500428240739</v>
      </c>
      <c r="M2924" t="b">
        <v>1</v>
      </c>
      <c r="N2924">
        <v>1071</v>
      </c>
      <c r="O2924" t="b">
        <v>1</v>
      </c>
      <c r="P2924" t="s">
        <v>8280</v>
      </c>
      <c r="Q2924" s="6">
        <f>E2924/D2924</f>
        <v>1.099283142857143</v>
      </c>
      <c r="R2924" s="7">
        <f>IFERROR(E2924/N2924,"N/A")</f>
        <v>71.848571428571432</v>
      </c>
      <c r="S2924" t="str">
        <f t="shared" si="160"/>
        <v>music</v>
      </c>
      <c r="T2924" t="str">
        <f t="shared" si="161"/>
        <v>electronic music</v>
      </c>
      <c r="Y2924">
        <f t="shared" si="162"/>
        <v>6</v>
      </c>
      <c r="Z2924">
        <f t="shared" si="163"/>
        <v>22</v>
      </c>
    </row>
    <row r="2925" spans="1:26" ht="57.6" x14ac:dyDescent="0.3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 s="11">
        <f t="shared" si="158"/>
        <v>42283.624305555553</v>
      </c>
      <c r="K2925">
        <v>1441822828</v>
      </c>
      <c r="L2925" s="11">
        <f t="shared" si="159"/>
        <v>42256.430879629632</v>
      </c>
      <c r="M2925" t="b">
        <v>0</v>
      </c>
      <c r="N2925">
        <v>52</v>
      </c>
      <c r="O2925" t="b">
        <v>1</v>
      </c>
      <c r="P2925" t="s">
        <v>8271</v>
      </c>
      <c r="Q2925" s="6">
        <f>E2925/D2925</f>
        <v>1.1000000000000001</v>
      </c>
      <c r="R2925" s="7">
        <f>IFERROR(E2925/N2925,"N/A")</f>
        <v>35.96153846153846</v>
      </c>
      <c r="S2925" t="str">
        <f t="shared" si="160"/>
        <v>theater</v>
      </c>
      <c r="T2925" t="str">
        <f t="shared" si="161"/>
        <v>plays</v>
      </c>
      <c r="Y2925">
        <f t="shared" si="162"/>
        <v>8</v>
      </c>
      <c r="Z2925">
        <f t="shared" si="163"/>
        <v>13</v>
      </c>
    </row>
    <row r="2926" spans="1:26" ht="43.2" x14ac:dyDescent="0.3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 s="11">
        <f t="shared" si="158"/>
        <v>41276.541481481479</v>
      </c>
      <c r="K2926">
        <v>1354568384</v>
      </c>
      <c r="L2926" s="11">
        <f t="shared" si="159"/>
        <v>41246.541481481479</v>
      </c>
      <c r="M2926" t="b">
        <v>0</v>
      </c>
      <c r="N2926">
        <v>11</v>
      </c>
      <c r="O2926" t="b">
        <v>1</v>
      </c>
      <c r="P2926" t="s">
        <v>8276</v>
      </c>
      <c r="Q2926" s="6">
        <f>E2926/D2926</f>
        <v>1.1000000000000001</v>
      </c>
      <c r="R2926" s="7">
        <f>IFERROR(E2926/N2926,"N/A")</f>
        <v>50</v>
      </c>
      <c r="S2926" t="str">
        <f t="shared" si="160"/>
        <v>music</v>
      </c>
      <c r="T2926" t="str">
        <f t="shared" si="161"/>
        <v>rock</v>
      </c>
      <c r="Y2926">
        <f t="shared" si="162"/>
        <v>6</v>
      </c>
      <c r="Z2926">
        <f t="shared" si="163"/>
        <v>10</v>
      </c>
    </row>
    <row r="2927" spans="1:26" ht="43.2" x14ac:dyDescent="0.3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 s="11">
        <f t="shared" si="158"/>
        <v>40756.315451388888</v>
      </c>
      <c r="K2927">
        <v>1307028855</v>
      </c>
      <c r="L2927" s="11">
        <f t="shared" si="159"/>
        <v>40696.315451388888</v>
      </c>
      <c r="M2927" t="b">
        <v>0</v>
      </c>
      <c r="N2927">
        <v>11</v>
      </c>
      <c r="O2927" t="b">
        <v>1</v>
      </c>
      <c r="P2927" t="s">
        <v>8300</v>
      </c>
      <c r="Q2927" s="6">
        <f>E2927/D2927</f>
        <v>1.1000000000000001</v>
      </c>
      <c r="R2927" s="7">
        <f>IFERROR(E2927/N2927,"N/A")</f>
        <v>100</v>
      </c>
      <c r="S2927" t="str">
        <f t="shared" si="160"/>
        <v>music</v>
      </c>
      <c r="T2927" t="str">
        <f t="shared" si="161"/>
        <v>classical music</v>
      </c>
      <c r="Y2927">
        <f t="shared" si="162"/>
        <v>6</v>
      </c>
      <c r="Z2927">
        <f t="shared" si="163"/>
        <v>21</v>
      </c>
    </row>
    <row r="2928" spans="1:26" ht="57.6" x14ac:dyDescent="0.3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 s="11">
        <f t="shared" si="158"/>
        <v>42238.1721412037</v>
      </c>
      <c r="K2928">
        <v>1438085273</v>
      </c>
      <c r="L2928" s="11">
        <f t="shared" si="159"/>
        <v>42213.1721412037</v>
      </c>
      <c r="M2928" t="b">
        <v>0</v>
      </c>
      <c r="N2928">
        <v>18</v>
      </c>
      <c r="O2928" t="b">
        <v>1</v>
      </c>
      <c r="P2928" t="s">
        <v>8271</v>
      </c>
      <c r="Q2928" s="6">
        <f>E2928/D2928</f>
        <v>1.1000000000000001</v>
      </c>
      <c r="R2928" s="7">
        <f>IFERROR(E2928/N2928,"N/A")</f>
        <v>24.444444444444443</v>
      </c>
      <c r="S2928" t="str">
        <f t="shared" si="160"/>
        <v>theater</v>
      </c>
      <c r="T2928" t="str">
        <f t="shared" si="161"/>
        <v>plays</v>
      </c>
      <c r="Y2928">
        <f t="shared" si="162"/>
        <v>8</v>
      </c>
      <c r="Z2928">
        <f t="shared" si="163"/>
        <v>13</v>
      </c>
    </row>
    <row r="2929" spans="1:26" ht="43.2" x14ac:dyDescent="0.3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 s="11">
        <f t="shared" si="158"/>
        <v>42495.970381944448</v>
      </c>
      <c r="K2929">
        <v>1459927041</v>
      </c>
      <c r="L2929" s="11">
        <f t="shared" si="159"/>
        <v>42465.970381944448</v>
      </c>
      <c r="M2929" t="b">
        <v>0</v>
      </c>
      <c r="N2929">
        <v>89</v>
      </c>
      <c r="O2929" t="b">
        <v>1</v>
      </c>
      <c r="P2929" t="s">
        <v>8271</v>
      </c>
      <c r="Q2929" s="6">
        <f>E2929/D2929</f>
        <v>1.1000000000000001</v>
      </c>
      <c r="R2929" s="7">
        <f>IFERROR(E2929/N2929,"N/A")</f>
        <v>49.438202247191015</v>
      </c>
      <c r="S2929" t="str">
        <f t="shared" si="160"/>
        <v>theater</v>
      </c>
      <c r="T2929" t="str">
        <f t="shared" si="161"/>
        <v>plays</v>
      </c>
      <c r="Y2929">
        <f t="shared" si="162"/>
        <v>8</v>
      </c>
      <c r="Z2929">
        <f t="shared" si="163"/>
        <v>13</v>
      </c>
    </row>
    <row r="2930" spans="1:26" ht="43.2" x14ac:dyDescent="0.3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 s="11">
        <f t="shared" si="158"/>
        <v>42060.691087962965</v>
      </c>
      <c r="K2930">
        <v>1424306110</v>
      </c>
      <c r="L2930" s="11">
        <f t="shared" si="159"/>
        <v>42053.691087962965</v>
      </c>
      <c r="M2930" t="b">
        <v>0</v>
      </c>
      <c r="N2930">
        <v>18</v>
      </c>
      <c r="O2930" t="b">
        <v>1</v>
      </c>
      <c r="P2930" t="s">
        <v>8271</v>
      </c>
      <c r="Q2930" s="6">
        <f>E2930/D2930</f>
        <v>1.1000000000000001</v>
      </c>
      <c r="R2930" s="7">
        <f>IFERROR(E2930/N2930,"N/A")</f>
        <v>91.666666666666671</v>
      </c>
      <c r="S2930" t="str">
        <f t="shared" si="160"/>
        <v>theater</v>
      </c>
      <c r="T2930" t="str">
        <f t="shared" si="161"/>
        <v>plays</v>
      </c>
      <c r="Y2930">
        <f t="shared" si="162"/>
        <v>8</v>
      </c>
      <c r="Z2930">
        <f t="shared" si="163"/>
        <v>13</v>
      </c>
    </row>
    <row r="2931" spans="1:26" ht="43.2" x14ac:dyDescent="0.3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 s="11">
        <f t="shared" si="158"/>
        <v>42036.874305555553</v>
      </c>
      <c r="K2931">
        <v>1421439552</v>
      </c>
      <c r="L2931" s="11">
        <f t="shared" si="159"/>
        <v>42020.513333333329</v>
      </c>
      <c r="M2931" t="b">
        <v>0</v>
      </c>
      <c r="N2931">
        <v>10</v>
      </c>
      <c r="O2931" t="b">
        <v>1</v>
      </c>
      <c r="P2931" t="s">
        <v>8271</v>
      </c>
      <c r="Q2931" s="6">
        <f>E2931/D2931</f>
        <v>1.1000000000000001</v>
      </c>
      <c r="R2931" s="7">
        <f>IFERROR(E2931/N2931,"N/A")</f>
        <v>55</v>
      </c>
      <c r="S2931" t="str">
        <f t="shared" si="160"/>
        <v>theater</v>
      </c>
      <c r="T2931" t="str">
        <f t="shared" si="161"/>
        <v>plays</v>
      </c>
      <c r="Y2931">
        <f t="shared" si="162"/>
        <v>8</v>
      </c>
      <c r="Z2931">
        <f t="shared" si="163"/>
        <v>13</v>
      </c>
    </row>
    <row r="2932" spans="1:26" ht="43.2" x14ac:dyDescent="0.3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 s="11">
        <f t="shared" si="158"/>
        <v>42109.784722222219</v>
      </c>
      <c r="K2932">
        <v>1426815699</v>
      </c>
      <c r="L2932" s="11">
        <f t="shared" si="159"/>
        <v>42082.737256944441</v>
      </c>
      <c r="M2932" t="b">
        <v>0</v>
      </c>
      <c r="N2932">
        <v>128</v>
      </c>
      <c r="O2932" t="b">
        <v>1</v>
      </c>
      <c r="P2932" t="s">
        <v>8303</v>
      </c>
      <c r="Q2932" s="6">
        <f>E2932/D2932</f>
        <v>1.1000666666666667</v>
      </c>
      <c r="R2932" s="7">
        <f>IFERROR(E2932/N2932,"N/A")</f>
        <v>128.9140625</v>
      </c>
      <c r="S2932" t="str">
        <f t="shared" si="160"/>
        <v>theater</v>
      </c>
      <c r="T2932" t="str">
        <f t="shared" si="161"/>
        <v>spaces</v>
      </c>
      <c r="Y2932">
        <f t="shared" si="162"/>
        <v>8</v>
      </c>
      <c r="Z2932">
        <f t="shared" si="163"/>
        <v>14</v>
      </c>
    </row>
    <row r="2933" spans="1:26" ht="57.6" x14ac:dyDescent="0.3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 s="11">
        <f t="shared" si="158"/>
        <v>42388.624305555553</v>
      </c>
      <c r="K2933">
        <v>1448136417</v>
      </c>
      <c r="L2933" s="11">
        <f t="shared" si="159"/>
        <v>42329.504826388882</v>
      </c>
      <c r="M2933" t="b">
        <v>0</v>
      </c>
      <c r="N2933">
        <v>76</v>
      </c>
      <c r="O2933" t="b">
        <v>1</v>
      </c>
      <c r="P2933" t="s">
        <v>8271</v>
      </c>
      <c r="Q2933" s="6">
        <f>E2933/D2933</f>
        <v>1.1002000000000001</v>
      </c>
      <c r="R2933" s="7">
        <f>IFERROR(E2933/N2933,"N/A")</f>
        <v>72.381578947368425</v>
      </c>
      <c r="S2933" t="str">
        <f t="shared" si="160"/>
        <v>theater</v>
      </c>
      <c r="T2933" t="str">
        <f t="shared" si="161"/>
        <v>plays</v>
      </c>
      <c r="Y2933">
        <f t="shared" si="162"/>
        <v>8</v>
      </c>
      <c r="Z2933">
        <f t="shared" si="163"/>
        <v>13</v>
      </c>
    </row>
    <row r="2934" spans="1:26" ht="43.2" x14ac:dyDescent="0.3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 s="11">
        <f t="shared" si="158"/>
        <v>41404.723888888882</v>
      </c>
      <c r="K2934">
        <v>1365643344</v>
      </c>
      <c r="L2934" s="11">
        <f t="shared" si="159"/>
        <v>41374.723888888882</v>
      </c>
      <c r="M2934" t="b">
        <v>0</v>
      </c>
      <c r="N2934">
        <v>66</v>
      </c>
      <c r="O2934" t="b">
        <v>1</v>
      </c>
      <c r="P2934" t="s">
        <v>8265</v>
      </c>
      <c r="Q2934" s="6">
        <f>E2934/D2934</f>
        <v>1.1004</v>
      </c>
      <c r="R2934" s="7">
        <f>IFERROR(E2934/N2934,"N/A")</f>
        <v>41.68181818181818</v>
      </c>
      <c r="S2934" t="str">
        <f t="shared" si="160"/>
        <v>film &amp; video</v>
      </c>
      <c r="T2934" t="str">
        <f t="shared" si="161"/>
        <v>television</v>
      </c>
      <c r="Y2934">
        <f t="shared" si="162"/>
        <v>13</v>
      </c>
      <c r="Z2934">
        <f t="shared" si="163"/>
        <v>23</v>
      </c>
    </row>
    <row r="2935" spans="1:26" ht="43.2" x14ac:dyDescent="0.3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 s="11">
        <f t="shared" si="158"/>
        <v>41914.26458333333</v>
      </c>
      <c r="K2935">
        <v>1410461299</v>
      </c>
      <c r="L2935" s="11">
        <f t="shared" si="159"/>
        <v>41893.450219907405</v>
      </c>
      <c r="M2935" t="b">
        <v>0</v>
      </c>
      <c r="N2935">
        <v>33</v>
      </c>
      <c r="O2935" t="b">
        <v>1</v>
      </c>
      <c r="P2935" t="s">
        <v>8271</v>
      </c>
      <c r="Q2935" s="6">
        <f>E2935/D2935</f>
        <v>1.10046</v>
      </c>
      <c r="R2935" s="7">
        <f>IFERROR(E2935/N2935,"N/A")</f>
        <v>50.020909090909093</v>
      </c>
      <c r="S2935" t="str">
        <f t="shared" si="160"/>
        <v>theater</v>
      </c>
      <c r="T2935" t="str">
        <f t="shared" si="161"/>
        <v>plays</v>
      </c>
      <c r="Y2935">
        <f t="shared" si="162"/>
        <v>8</v>
      </c>
      <c r="Z2935">
        <f t="shared" si="163"/>
        <v>13</v>
      </c>
    </row>
    <row r="2936" spans="1:26" ht="57.6" x14ac:dyDescent="0.3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 s="11">
        <f t="shared" si="158"/>
        <v>41758.379421296297</v>
      </c>
      <c r="K2936">
        <v>1396026382</v>
      </c>
      <c r="L2936" s="11">
        <f t="shared" si="159"/>
        <v>41726.379421296297</v>
      </c>
      <c r="M2936" t="b">
        <v>1</v>
      </c>
      <c r="N2936">
        <v>385</v>
      </c>
      <c r="O2936" t="b">
        <v>1</v>
      </c>
      <c r="P2936" t="s">
        <v>8301</v>
      </c>
      <c r="Q2936" s="6">
        <f>E2936/D2936</f>
        <v>1.1005454545454545</v>
      </c>
      <c r="R2936" s="7">
        <f>IFERROR(E2936/N2936,"N/A")</f>
        <v>31.444155844155844</v>
      </c>
      <c r="S2936" t="str">
        <f t="shared" si="160"/>
        <v>technology</v>
      </c>
      <c r="T2936" t="str">
        <f t="shared" si="161"/>
        <v>space exploration</v>
      </c>
      <c r="Y2936">
        <f t="shared" si="162"/>
        <v>11</v>
      </c>
      <c r="Z2936">
        <f t="shared" si="163"/>
        <v>28</v>
      </c>
    </row>
    <row r="2937" spans="1:26" ht="43.2" x14ac:dyDescent="0.3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 s="11">
        <f t="shared" si="158"/>
        <v>41884.874305555553</v>
      </c>
      <c r="K2937">
        <v>1408129822</v>
      </c>
      <c r="L2937" s="11">
        <f t="shared" si="159"/>
        <v>41866.465532407405</v>
      </c>
      <c r="M2937" t="b">
        <v>0</v>
      </c>
      <c r="N2937">
        <v>27</v>
      </c>
      <c r="O2937" t="b">
        <v>1</v>
      </c>
      <c r="P2937" t="s">
        <v>8271</v>
      </c>
      <c r="Q2937" s="6">
        <f>E2937/D2937</f>
        <v>1.101</v>
      </c>
      <c r="R2937" s="7">
        <f>IFERROR(E2937/N2937,"N/A")</f>
        <v>40.777777777777779</v>
      </c>
      <c r="S2937" t="str">
        <f t="shared" si="160"/>
        <v>theater</v>
      </c>
      <c r="T2937" t="str">
        <f t="shared" si="161"/>
        <v>plays</v>
      </c>
      <c r="Y2937">
        <f t="shared" si="162"/>
        <v>8</v>
      </c>
      <c r="Z2937">
        <f t="shared" si="163"/>
        <v>13</v>
      </c>
    </row>
    <row r="2938" spans="1:26" ht="43.2" x14ac:dyDescent="0.3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 s="11">
        <f t="shared" si="158"/>
        <v>41820.874305555553</v>
      </c>
      <c r="K2938">
        <v>1401214581</v>
      </c>
      <c r="L2938" s="11">
        <f t="shared" si="159"/>
        <v>41786.428020833329</v>
      </c>
      <c r="M2938" t="b">
        <v>0</v>
      </c>
      <c r="N2938">
        <v>30</v>
      </c>
      <c r="O2938" t="b">
        <v>1</v>
      </c>
      <c r="P2938" t="s">
        <v>8271</v>
      </c>
      <c r="Q2938" s="6">
        <f>E2938/D2938</f>
        <v>1.101</v>
      </c>
      <c r="R2938" s="7">
        <f>IFERROR(E2938/N2938,"N/A")</f>
        <v>73.400000000000006</v>
      </c>
      <c r="S2938" t="str">
        <f t="shared" si="160"/>
        <v>theater</v>
      </c>
      <c r="T2938" t="str">
        <f t="shared" si="161"/>
        <v>plays</v>
      </c>
      <c r="Y2938">
        <f t="shared" si="162"/>
        <v>8</v>
      </c>
      <c r="Z2938">
        <f t="shared" si="163"/>
        <v>13</v>
      </c>
    </row>
    <row r="2939" spans="1:26" ht="43.2" x14ac:dyDescent="0.3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 s="11">
        <f t="shared" si="158"/>
        <v>42615.708333333336</v>
      </c>
      <c r="K2939">
        <v>1468001290</v>
      </c>
      <c r="L2939" s="11">
        <f t="shared" si="159"/>
        <v>42559.422337962962</v>
      </c>
      <c r="M2939" t="b">
        <v>1</v>
      </c>
      <c r="N2939">
        <v>236</v>
      </c>
      <c r="O2939" t="b">
        <v>1</v>
      </c>
      <c r="P2939" t="s">
        <v>8269</v>
      </c>
      <c r="Q2939" s="6">
        <f>E2939/D2939</f>
        <v>1.1013360000000001</v>
      </c>
      <c r="R2939" s="7">
        <f>IFERROR(E2939/N2939,"N/A")</f>
        <v>70.000169491525426</v>
      </c>
      <c r="S2939" t="str">
        <f t="shared" si="160"/>
        <v>film &amp; video</v>
      </c>
      <c r="T2939" t="str">
        <f t="shared" si="161"/>
        <v>documentary</v>
      </c>
      <c r="Y2939">
        <f t="shared" si="162"/>
        <v>13</v>
      </c>
      <c r="Z2939">
        <f t="shared" si="163"/>
        <v>24</v>
      </c>
    </row>
    <row r="2940" spans="1:26" ht="43.2" x14ac:dyDescent="0.3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 s="11">
        <f t="shared" si="158"/>
        <v>40923.2183912037</v>
      </c>
      <c r="K2940">
        <v>1324041269</v>
      </c>
      <c r="L2940" s="11">
        <f t="shared" si="159"/>
        <v>40893.2183912037</v>
      </c>
      <c r="M2940" t="b">
        <v>0</v>
      </c>
      <c r="N2940">
        <v>167</v>
      </c>
      <c r="O2940" t="b">
        <v>1</v>
      </c>
      <c r="P2940" t="s">
        <v>8269</v>
      </c>
      <c r="Q2940" s="6">
        <f>E2940/D2940</f>
        <v>1.1015569230769231</v>
      </c>
      <c r="R2940" s="7">
        <f>IFERROR(E2940/N2940,"N/A")</f>
        <v>42.874970059880241</v>
      </c>
      <c r="S2940" t="str">
        <f t="shared" si="160"/>
        <v>film &amp; video</v>
      </c>
      <c r="T2940" t="str">
        <f t="shared" si="161"/>
        <v>documentary</v>
      </c>
      <c r="Y2940">
        <f t="shared" si="162"/>
        <v>13</v>
      </c>
      <c r="Z2940">
        <f t="shared" si="163"/>
        <v>24</v>
      </c>
    </row>
    <row r="2941" spans="1:26" ht="43.2" x14ac:dyDescent="0.3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 s="11">
        <f t="shared" si="158"/>
        <v>41810.832638888889</v>
      </c>
      <c r="K2941">
        <v>1400704672</v>
      </c>
      <c r="L2941" s="11">
        <f t="shared" si="159"/>
        <v>41780.526296296295</v>
      </c>
      <c r="M2941" t="b">
        <v>0</v>
      </c>
      <c r="N2941">
        <v>113</v>
      </c>
      <c r="O2941" t="b">
        <v>1</v>
      </c>
      <c r="P2941" t="s">
        <v>8269</v>
      </c>
      <c r="Q2941" s="6">
        <f>E2941/D2941</f>
        <v>1.1016142857142857</v>
      </c>
      <c r="R2941" s="7">
        <f>IFERROR(E2941/N2941,"N/A")</f>
        <v>68.24159292035398</v>
      </c>
      <c r="S2941" t="str">
        <f t="shared" si="160"/>
        <v>film &amp; video</v>
      </c>
      <c r="T2941" t="str">
        <f t="shared" si="161"/>
        <v>documentary</v>
      </c>
      <c r="Y2941">
        <f t="shared" si="162"/>
        <v>13</v>
      </c>
      <c r="Z2941">
        <f t="shared" si="163"/>
        <v>24</v>
      </c>
    </row>
    <row r="2942" spans="1:26" ht="57.6" x14ac:dyDescent="0.3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 s="11">
        <f t="shared" si="158"/>
        <v>42530.458333333336</v>
      </c>
      <c r="K2942">
        <v>1462481718</v>
      </c>
      <c r="L2942" s="11">
        <f t="shared" si="159"/>
        <v>42495.538402777776</v>
      </c>
      <c r="M2942" t="b">
        <v>0</v>
      </c>
      <c r="N2942">
        <v>80</v>
      </c>
      <c r="O2942" t="b">
        <v>1</v>
      </c>
      <c r="P2942" t="s">
        <v>8298</v>
      </c>
      <c r="Q2942" s="6">
        <f>E2942/D2942</f>
        <v>1.1017999999999999</v>
      </c>
      <c r="R2942" s="7">
        <f>IFERROR(E2942/N2942,"N/A")</f>
        <v>68.862499999999997</v>
      </c>
      <c r="S2942" t="str">
        <f t="shared" si="160"/>
        <v>food</v>
      </c>
      <c r="T2942" t="str">
        <f t="shared" si="161"/>
        <v>small batch</v>
      </c>
      <c r="Y2942">
        <f t="shared" si="162"/>
        <v>5</v>
      </c>
      <c r="Z2942">
        <f t="shared" si="163"/>
        <v>16</v>
      </c>
    </row>
    <row r="2943" spans="1:26" ht="43.2" x14ac:dyDescent="0.3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 s="11">
        <f t="shared" si="158"/>
        <v>42237.874305555553</v>
      </c>
      <c r="K2943">
        <v>1436369818</v>
      </c>
      <c r="L2943" s="11">
        <f t="shared" si="159"/>
        <v>42193.317337962959</v>
      </c>
      <c r="M2943" t="b">
        <v>0</v>
      </c>
      <c r="N2943">
        <v>13</v>
      </c>
      <c r="O2943" t="b">
        <v>1</v>
      </c>
      <c r="P2943" t="s">
        <v>8276</v>
      </c>
      <c r="Q2943" s="6">
        <f>E2943/D2943</f>
        <v>1.1020000000000001</v>
      </c>
      <c r="R2943" s="7">
        <f>IFERROR(E2943/N2943,"N/A")</f>
        <v>42.384615384615387</v>
      </c>
      <c r="S2943" t="str">
        <f t="shared" si="160"/>
        <v>music</v>
      </c>
      <c r="T2943" t="str">
        <f t="shared" si="161"/>
        <v>rock</v>
      </c>
      <c r="Y2943">
        <f t="shared" si="162"/>
        <v>6</v>
      </c>
      <c r="Z2943">
        <f t="shared" si="163"/>
        <v>10</v>
      </c>
    </row>
    <row r="2944" spans="1:26" ht="57.6" x14ac:dyDescent="0.3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 s="11">
        <f t="shared" si="158"/>
        <v>41865.424305555556</v>
      </c>
      <c r="K2944">
        <v>1405248503</v>
      </c>
      <c r="L2944" s="11">
        <f t="shared" si="159"/>
        <v>41833.116932870369</v>
      </c>
      <c r="M2944" t="b">
        <v>0</v>
      </c>
      <c r="N2944">
        <v>83</v>
      </c>
      <c r="O2944" t="b">
        <v>1</v>
      </c>
      <c r="P2944" t="s">
        <v>8292</v>
      </c>
      <c r="Q2944" s="6">
        <f>E2944/D2944</f>
        <v>1.1020000000000001</v>
      </c>
      <c r="R2944" s="7">
        <f>IFERROR(E2944/N2944,"N/A")</f>
        <v>26.554216867469879</v>
      </c>
      <c r="S2944" t="str">
        <f t="shared" si="160"/>
        <v>music</v>
      </c>
      <c r="T2944" t="str">
        <f t="shared" si="161"/>
        <v>pop</v>
      </c>
      <c r="Y2944">
        <f t="shared" si="162"/>
        <v>6</v>
      </c>
      <c r="Z2944">
        <f t="shared" si="163"/>
        <v>9</v>
      </c>
    </row>
    <row r="2945" spans="1:26" ht="43.2" x14ac:dyDescent="0.3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 s="11">
        <f t="shared" si="158"/>
        <v>41922.541666666664</v>
      </c>
      <c r="K2945">
        <v>1411109167</v>
      </c>
      <c r="L2945" s="11">
        <f t="shared" si="159"/>
        <v>41900.948692129627</v>
      </c>
      <c r="M2945" t="b">
        <v>0</v>
      </c>
      <c r="N2945">
        <v>34</v>
      </c>
      <c r="O2945" t="b">
        <v>1</v>
      </c>
      <c r="P2945" t="s">
        <v>8271</v>
      </c>
      <c r="Q2945" s="6">
        <f>E2945/D2945</f>
        <v>1.1020000000000001</v>
      </c>
      <c r="R2945" s="7">
        <f>IFERROR(E2945/N2945,"N/A")</f>
        <v>81.029411764705884</v>
      </c>
      <c r="S2945" t="str">
        <f t="shared" si="160"/>
        <v>theater</v>
      </c>
      <c r="T2945" t="str">
        <f t="shared" si="161"/>
        <v>plays</v>
      </c>
      <c r="Y2945">
        <f t="shared" si="162"/>
        <v>8</v>
      </c>
      <c r="Z2945">
        <f t="shared" si="163"/>
        <v>13</v>
      </c>
    </row>
    <row r="2946" spans="1:26" ht="43.2" x14ac:dyDescent="0.3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 s="11">
        <f t="shared" si="158"/>
        <v>42702.916666666664</v>
      </c>
      <c r="K2946">
        <v>1478616506</v>
      </c>
      <c r="L2946" s="11">
        <f t="shared" si="159"/>
        <v>42682.283634259256</v>
      </c>
      <c r="M2946" t="b">
        <v>0</v>
      </c>
      <c r="N2946">
        <v>33</v>
      </c>
      <c r="O2946" t="b">
        <v>1</v>
      </c>
      <c r="P2946" t="s">
        <v>8305</v>
      </c>
      <c r="Q2946" s="6">
        <f>E2946/D2946</f>
        <v>1.1020000000000001</v>
      </c>
      <c r="R2946" s="7">
        <f>IFERROR(E2946/N2946,"N/A")</f>
        <v>166.96969696969697</v>
      </c>
      <c r="S2946" t="str">
        <f t="shared" si="160"/>
        <v>theater</v>
      </c>
      <c r="T2946" t="str">
        <f t="shared" si="161"/>
        <v>musical</v>
      </c>
      <c r="Y2946">
        <f t="shared" si="162"/>
        <v>8</v>
      </c>
      <c r="Z2946">
        <f t="shared" si="163"/>
        <v>15</v>
      </c>
    </row>
    <row r="2947" spans="1:26" ht="28.8" x14ac:dyDescent="0.3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 s="11">
        <f t="shared" ref="J2947:J3010" si="164">(((I2947/60)/60)/24)+DATE(1970,1,1)+(-8/24)</f>
        <v>42241.774918981479</v>
      </c>
      <c r="K2947">
        <v>1435372553</v>
      </c>
      <c r="L2947" s="11">
        <f t="shared" ref="L2947:L3010" si="165">(((K2947/60)/60)/24)+DATE(1970,1,1)+(-8/24)</f>
        <v>42181.774918981479</v>
      </c>
      <c r="M2947" t="b">
        <v>0</v>
      </c>
      <c r="N2947">
        <v>88</v>
      </c>
      <c r="O2947" t="b">
        <v>1</v>
      </c>
      <c r="P2947" t="s">
        <v>8305</v>
      </c>
      <c r="Q2947" s="6">
        <f>E2947/D2947</f>
        <v>1.1024425000000002</v>
      </c>
      <c r="R2947" s="7">
        <f>IFERROR(E2947/N2947,"N/A")</f>
        <v>50.111022727272733</v>
      </c>
      <c r="S2947" t="str">
        <f t="shared" ref="S2947:S3010" si="166">LEFT(P2947,SEARCH("/",P2947,1)-1)</f>
        <v>theater</v>
      </c>
      <c r="T2947" t="str">
        <f t="shared" ref="T2947:T3010" si="167">RIGHT(P2947,(LEN(P2947)-SEARCH("/",P2947)))</f>
        <v>musical</v>
      </c>
      <c r="Y2947">
        <f t="shared" ref="Y2947:Y3010" si="168">SEARCH("/",P2947)</f>
        <v>8</v>
      </c>
      <c r="Z2947">
        <f t="shared" ref="Z2947:Z3010" si="169">LEN(P2947)</f>
        <v>15</v>
      </c>
    </row>
    <row r="2948" spans="1:26" ht="43.2" x14ac:dyDescent="0.3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 s="11">
        <f t="shared" si="164"/>
        <v>41557.666666666664</v>
      </c>
      <c r="K2948">
        <v>1379540288</v>
      </c>
      <c r="L2948" s="11">
        <f t="shared" si="165"/>
        <v>41535.568148148144</v>
      </c>
      <c r="M2948" t="b">
        <v>0</v>
      </c>
      <c r="N2948">
        <v>52</v>
      </c>
      <c r="O2948" t="b">
        <v>1</v>
      </c>
      <c r="P2948" t="s">
        <v>8279</v>
      </c>
      <c r="Q2948" s="6">
        <f>E2948/D2948</f>
        <v>1.1033333333333333</v>
      </c>
      <c r="R2948" s="7">
        <f>IFERROR(E2948/N2948,"N/A")</f>
        <v>31.826923076923077</v>
      </c>
      <c r="S2948" t="str">
        <f t="shared" si="166"/>
        <v>music</v>
      </c>
      <c r="T2948" t="str">
        <f t="shared" si="167"/>
        <v>indie rock</v>
      </c>
      <c r="Y2948">
        <f t="shared" si="168"/>
        <v>6</v>
      </c>
      <c r="Z2948">
        <f t="shared" si="169"/>
        <v>16</v>
      </c>
    </row>
    <row r="2949" spans="1:26" ht="43.2" x14ac:dyDescent="0.3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 s="11">
        <f t="shared" si="164"/>
        <v>41973.632719907408</v>
      </c>
      <c r="K2949">
        <v>1415661067</v>
      </c>
      <c r="L2949" s="11">
        <f t="shared" si="165"/>
        <v>41953.632719907408</v>
      </c>
      <c r="M2949" t="b">
        <v>0</v>
      </c>
      <c r="N2949">
        <v>21</v>
      </c>
      <c r="O2949" t="b">
        <v>1</v>
      </c>
      <c r="P2949" t="s">
        <v>8301</v>
      </c>
      <c r="Q2949" s="6">
        <f>E2949/D2949</f>
        <v>1.1036948748510131</v>
      </c>
      <c r="R2949" s="7">
        <f>IFERROR(E2949/N2949,"N/A")</f>
        <v>44.095238095238095</v>
      </c>
      <c r="S2949" t="str">
        <f t="shared" si="166"/>
        <v>technology</v>
      </c>
      <c r="T2949" t="str">
        <f t="shared" si="167"/>
        <v>space exploration</v>
      </c>
      <c r="Y2949">
        <f t="shared" si="168"/>
        <v>11</v>
      </c>
      <c r="Z2949">
        <f t="shared" si="169"/>
        <v>28</v>
      </c>
    </row>
    <row r="2950" spans="1:26" ht="43.2" x14ac:dyDescent="0.3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 s="11">
        <f t="shared" si="164"/>
        <v>42147.55809027778</v>
      </c>
      <c r="K2950">
        <v>1429824219</v>
      </c>
      <c r="L2950" s="11">
        <f t="shared" si="165"/>
        <v>42117.55809027778</v>
      </c>
      <c r="M2950" t="b">
        <v>1</v>
      </c>
      <c r="N2950">
        <v>951</v>
      </c>
      <c r="O2950" t="b">
        <v>1</v>
      </c>
      <c r="P2950" t="s">
        <v>8269</v>
      </c>
      <c r="Q2950" s="6">
        <f>E2950/D2950</f>
        <v>1.1038153846153846</v>
      </c>
      <c r="R2950" s="7">
        <f>IFERROR(E2950/N2950,"N/A")</f>
        <v>75.444794952681391</v>
      </c>
      <c r="S2950" t="str">
        <f t="shared" si="166"/>
        <v>film &amp; video</v>
      </c>
      <c r="T2950" t="str">
        <f t="shared" si="167"/>
        <v>documentary</v>
      </c>
      <c r="Y2950">
        <f t="shared" si="168"/>
        <v>13</v>
      </c>
      <c r="Z2950">
        <f t="shared" si="169"/>
        <v>24</v>
      </c>
    </row>
    <row r="2951" spans="1:26" ht="57.6" x14ac:dyDescent="0.3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 s="11">
        <f t="shared" si="164"/>
        <v>42655.666666666664</v>
      </c>
      <c r="K2951">
        <v>1473837751</v>
      </c>
      <c r="L2951" s="11">
        <f t="shared" si="165"/>
        <v>42626.973969907405</v>
      </c>
      <c r="M2951" t="b">
        <v>0</v>
      </c>
      <c r="N2951">
        <v>265</v>
      </c>
      <c r="O2951" t="b">
        <v>1</v>
      </c>
      <c r="P2951" t="s">
        <v>8303</v>
      </c>
      <c r="Q2951" s="6">
        <f>E2951/D2951</f>
        <v>1.1040080000000001</v>
      </c>
      <c r="R2951" s="7">
        <f>IFERROR(E2951/N2951,"N/A")</f>
        <v>104.15169811320754</v>
      </c>
      <c r="S2951" t="str">
        <f t="shared" si="166"/>
        <v>theater</v>
      </c>
      <c r="T2951" t="str">
        <f t="shared" si="167"/>
        <v>spaces</v>
      </c>
      <c r="Y2951">
        <f t="shared" si="168"/>
        <v>8</v>
      </c>
      <c r="Z2951">
        <f t="shared" si="169"/>
        <v>14</v>
      </c>
    </row>
    <row r="2952" spans="1:26" ht="43.2" x14ac:dyDescent="0.3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 s="11">
        <f t="shared" si="164"/>
        <v>42489.174305555549</v>
      </c>
      <c r="K2952">
        <v>1457109121</v>
      </c>
      <c r="L2952" s="11">
        <f t="shared" si="165"/>
        <v>42433.355567129627</v>
      </c>
      <c r="M2952" t="b">
        <v>0</v>
      </c>
      <c r="N2952">
        <v>134</v>
      </c>
      <c r="O2952" t="b">
        <v>1</v>
      </c>
      <c r="P2952" t="s">
        <v>8276</v>
      </c>
      <c r="Q2952" s="6">
        <f>E2952/D2952</f>
        <v>1.10406125</v>
      </c>
      <c r="R2952" s="7">
        <f>IFERROR(E2952/N2952,"N/A")</f>
        <v>65.914104477611943</v>
      </c>
      <c r="S2952" t="str">
        <f t="shared" si="166"/>
        <v>music</v>
      </c>
      <c r="T2952" t="str">
        <f t="shared" si="167"/>
        <v>rock</v>
      </c>
      <c r="Y2952">
        <f t="shared" si="168"/>
        <v>6</v>
      </c>
      <c r="Z2952">
        <f t="shared" si="169"/>
        <v>10</v>
      </c>
    </row>
    <row r="2953" spans="1:26" ht="43.2" x14ac:dyDescent="0.3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 s="11">
        <f t="shared" si="164"/>
        <v>42808.225532407399</v>
      </c>
      <c r="K2953">
        <v>1487082286</v>
      </c>
      <c r="L2953" s="11">
        <f t="shared" si="165"/>
        <v>42780.267199074071</v>
      </c>
      <c r="M2953" t="b">
        <v>1</v>
      </c>
      <c r="N2953">
        <v>70</v>
      </c>
      <c r="O2953" t="b">
        <v>1</v>
      </c>
      <c r="P2953" t="s">
        <v>8285</v>
      </c>
      <c r="Q2953" s="6">
        <f>E2953/D2953</f>
        <v>1.1044428571428573</v>
      </c>
      <c r="R2953" s="7">
        <f>IFERROR(E2953/N2953,"N/A")</f>
        <v>55.222142857142863</v>
      </c>
      <c r="S2953" t="str">
        <f t="shared" si="166"/>
        <v>photography</v>
      </c>
      <c r="T2953" t="str">
        <f t="shared" si="167"/>
        <v>photobooks</v>
      </c>
      <c r="Y2953">
        <f t="shared" si="168"/>
        <v>12</v>
      </c>
      <c r="Z2953">
        <f t="shared" si="169"/>
        <v>22</v>
      </c>
    </row>
    <row r="2954" spans="1:26" ht="43.2" x14ac:dyDescent="0.3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 s="11">
        <f t="shared" si="164"/>
        <v>41557.375601851847</v>
      </c>
      <c r="K2954">
        <v>1378746052</v>
      </c>
      <c r="L2954" s="11">
        <f t="shared" si="165"/>
        <v>41526.375601851847</v>
      </c>
      <c r="M2954" t="b">
        <v>0</v>
      </c>
      <c r="N2954">
        <v>351</v>
      </c>
      <c r="O2954" t="b">
        <v>1</v>
      </c>
      <c r="P2954" t="s">
        <v>8269</v>
      </c>
      <c r="Q2954" s="6">
        <f>E2954/D2954</f>
        <v>1.10446</v>
      </c>
      <c r="R2954" s="7">
        <f>IFERROR(E2954/N2954,"N/A")</f>
        <v>157.33048433048432</v>
      </c>
      <c r="S2954" t="str">
        <f t="shared" si="166"/>
        <v>film &amp; video</v>
      </c>
      <c r="T2954" t="str">
        <f t="shared" si="167"/>
        <v>documentary</v>
      </c>
      <c r="Y2954">
        <f t="shared" si="168"/>
        <v>13</v>
      </c>
      <c r="Z2954">
        <f t="shared" si="169"/>
        <v>24</v>
      </c>
    </row>
    <row r="2955" spans="1:26" ht="28.8" x14ac:dyDescent="0.3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 s="11">
        <f t="shared" si="164"/>
        <v>42389.535277777781</v>
      </c>
      <c r="K2955">
        <v>1450731048</v>
      </c>
      <c r="L2955" s="11">
        <f t="shared" si="165"/>
        <v>42359.535277777781</v>
      </c>
      <c r="M2955" t="b">
        <v>0</v>
      </c>
      <c r="N2955">
        <v>95</v>
      </c>
      <c r="O2955" t="b">
        <v>1</v>
      </c>
      <c r="P2955" t="s">
        <v>8303</v>
      </c>
      <c r="Q2955" s="6">
        <f>E2955/D2955</f>
        <v>1.1048192771084338</v>
      </c>
      <c r="R2955" s="7">
        <f>IFERROR(E2955/N2955,"N/A")</f>
        <v>96.526315789473685</v>
      </c>
      <c r="S2955" t="str">
        <f t="shared" si="166"/>
        <v>theater</v>
      </c>
      <c r="T2955" t="str">
        <f t="shared" si="167"/>
        <v>spaces</v>
      </c>
      <c r="Y2955">
        <f t="shared" si="168"/>
        <v>8</v>
      </c>
      <c r="Z2955">
        <f t="shared" si="169"/>
        <v>14</v>
      </c>
    </row>
    <row r="2956" spans="1:26" ht="43.2" x14ac:dyDescent="0.3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 s="11">
        <f t="shared" si="164"/>
        <v>42431.473229166666</v>
      </c>
      <c r="K2956">
        <v>1454354487</v>
      </c>
      <c r="L2956" s="11">
        <f t="shared" si="165"/>
        <v>42401.473229166666</v>
      </c>
      <c r="M2956" t="b">
        <v>0</v>
      </c>
      <c r="N2956">
        <v>136</v>
      </c>
      <c r="O2956" t="b">
        <v>1</v>
      </c>
      <c r="P2956" t="s">
        <v>8271</v>
      </c>
      <c r="Q2956" s="6">
        <f>E2956/D2956</f>
        <v>1.1052</v>
      </c>
      <c r="R2956" s="7">
        <f>IFERROR(E2956/N2956,"N/A")</f>
        <v>40.632352941176471</v>
      </c>
      <c r="S2956" t="str">
        <f t="shared" si="166"/>
        <v>theater</v>
      </c>
      <c r="T2956" t="str">
        <f t="shared" si="167"/>
        <v>plays</v>
      </c>
      <c r="Y2956">
        <f t="shared" si="168"/>
        <v>8</v>
      </c>
      <c r="Z2956">
        <f t="shared" si="169"/>
        <v>13</v>
      </c>
    </row>
    <row r="2957" spans="1:26" ht="43.2" x14ac:dyDescent="0.3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 s="11">
        <f t="shared" si="164"/>
        <v>42097.501770833333</v>
      </c>
      <c r="K2957">
        <v>1425502953</v>
      </c>
      <c r="L2957" s="11">
        <f t="shared" si="165"/>
        <v>42067.543437499997</v>
      </c>
      <c r="M2957" t="b">
        <v>0</v>
      </c>
      <c r="N2957">
        <v>90</v>
      </c>
      <c r="O2957" t="b">
        <v>1</v>
      </c>
      <c r="P2957" t="s">
        <v>8285</v>
      </c>
      <c r="Q2957" s="6">
        <f>E2957/D2957</f>
        <v>1.1052941176470588</v>
      </c>
      <c r="R2957" s="7">
        <f>IFERROR(E2957/N2957,"N/A")</f>
        <v>104.38888888888889</v>
      </c>
      <c r="S2957" t="str">
        <f t="shared" si="166"/>
        <v>photography</v>
      </c>
      <c r="T2957" t="str">
        <f t="shared" si="167"/>
        <v>photobooks</v>
      </c>
      <c r="Y2957">
        <f t="shared" si="168"/>
        <v>12</v>
      </c>
      <c r="Z2957">
        <f t="shared" si="169"/>
        <v>22</v>
      </c>
    </row>
    <row r="2958" spans="1:26" ht="57.6" x14ac:dyDescent="0.3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 s="11">
        <f t="shared" si="164"/>
        <v>42206.085706018515</v>
      </c>
      <c r="K2958">
        <v>1434881005</v>
      </c>
      <c r="L2958" s="11">
        <f t="shared" si="165"/>
        <v>42176.085706018515</v>
      </c>
      <c r="M2958" t="b">
        <v>0</v>
      </c>
      <c r="N2958">
        <v>73</v>
      </c>
      <c r="O2958" t="b">
        <v>1</v>
      </c>
      <c r="P2958" t="s">
        <v>8271</v>
      </c>
      <c r="Q2958" s="6">
        <f>E2958/D2958</f>
        <v>1.105675</v>
      </c>
      <c r="R2958" s="7">
        <f>IFERROR(E2958/N2958,"N/A")</f>
        <v>151.4623287671233</v>
      </c>
      <c r="S2958" t="str">
        <f t="shared" si="166"/>
        <v>theater</v>
      </c>
      <c r="T2958" t="str">
        <f t="shared" si="167"/>
        <v>plays</v>
      </c>
      <c r="Y2958">
        <f t="shared" si="168"/>
        <v>8</v>
      </c>
      <c r="Z2958">
        <f t="shared" si="169"/>
        <v>13</v>
      </c>
    </row>
    <row r="2959" spans="1:26" ht="57.6" x14ac:dyDescent="0.3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 s="11">
        <f t="shared" si="164"/>
        <v>41093.541666666664</v>
      </c>
      <c r="K2959">
        <v>1338928537</v>
      </c>
      <c r="L2959" s="11">
        <f t="shared" si="165"/>
        <v>41065.524733796294</v>
      </c>
      <c r="M2959" t="b">
        <v>0</v>
      </c>
      <c r="N2959">
        <v>15</v>
      </c>
      <c r="O2959" t="b">
        <v>1</v>
      </c>
      <c r="P2959" t="s">
        <v>8266</v>
      </c>
      <c r="Q2959" s="6">
        <f>E2959/D2959</f>
        <v>1.1060000000000001</v>
      </c>
      <c r="R2959" s="7">
        <f>IFERROR(E2959/N2959,"N/A")</f>
        <v>73.733333333333334</v>
      </c>
      <c r="S2959" t="str">
        <f t="shared" si="166"/>
        <v>film &amp; video</v>
      </c>
      <c r="T2959" t="str">
        <f t="shared" si="167"/>
        <v>shorts</v>
      </c>
      <c r="Y2959">
        <f t="shared" si="168"/>
        <v>13</v>
      </c>
      <c r="Z2959">
        <f t="shared" si="169"/>
        <v>19</v>
      </c>
    </row>
    <row r="2960" spans="1:26" ht="43.2" x14ac:dyDescent="0.3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 s="11">
        <f t="shared" si="164"/>
        <v>42009.518055555549</v>
      </c>
      <c r="K2960">
        <v>1417469639</v>
      </c>
      <c r="L2960" s="11">
        <f t="shared" si="165"/>
        <v>41974.565266203703</v>
      </c>
      <c r="M2960" t="b">
        <v>0</v>
      </c>
      <c r="N2960">
        <v>43</v>
      </c>
      <c r="O2960" t="b">
        <v>1</v>
      </c>
      <c r="P2960" t="s">
        <v>8271</v>
      </c>
      <c r="Q2960" s="6">
        <f>E2960/D2960</f>
        <v>1.1063333333333334</v>
      </c>
      <c r="R2960" s="7">
        <f>IFERROR(E2960/N2960,"N/A")</f>
        <v>77.186046511627907</v>
      </c>
      <c r="S2960" t="str">
        <f t="shared" si="166"/>
        <v>theater</v>
      </c>
      <c r="T2960" t="str">
        <f t="shared" si="167"/>
        <v>plays</v>
      </c>
      <c r="Y2960">
        <f t="shared" si="168"/>
        <v>8</v>
      </c>
      <c r="Z2960">
        <f t="shared" si="169"/>
        <v>13</v>
      </c>
    </row>
    <row r="2961" spans="1:26" ht="28.8" x14ac:dyDescent="0.3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 s="11">
        <f t="shared" si="164"/>
        <v>41816.307210648149</v>
      </c>
      <c r="K2961">
        <v>1401204143</v>
      </c>
      <c r="L2961" s="11">
        <f t="shared" si="165"/>
        <v>41786.307210648149</v>
      </c>
      <c r="M2961" t="b">
        <v>1</v>
      </c>
      <c r="N2961">
        <v>179</v>
      </c>
      <c r="O2961" t="b">
        <v>1</v>
      </c>
      <c r="P2961" t="s">
        <v>8298</v>
      </c>
      <c r="Q2961" s="6">
        <f>E2961/D2961</f>
        <v>1.1065833333333333</v>
      </c>
      <c r="R2961" s="7">
        <f>IFERROR(E2961/N2961,"N/A")</f>
        <v>74.184357541899445</v>
      </c>
      <c r="S2961" t="str">
        <f t="shared" si="166"/>
        <v>food</v>
      </c>
      <c r="T2961" t="str">
        <f t="shared" si="167"/>
        <v>small batch</v>
      </c>
      <c r="Y2961">
        <f t="shared" si="168"/>
        <v>5</v>
      </c>
      <c r="Z2961">
        <f t="shared" si="169"/>
        <v>16</v>
      </c>
    </row>
    <row r="2962" spans="1:26" ht="43.2" x14ac:dyDescent="0.3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 s="11">
        <f t="shared" si="164"/>
        <v>41334.417453703703</v>
      </c>
      <c r="K2962">
        <v>1359568911</v>
      </c>
      <c r="L2962" s="11">
        <f t="shared" si="165"/>
        <v>41304.417951388888</v>
      </c>
      <c r="M2962" t="b">
        <v>0</v>
      </c>
      <c r="N2962">
        <v>136</v>
      </c>
      <c r="O2962" t="b">
        <v>1</v>
      </c>
      <c r="P2962" t="s">
        <v>8300</v>
      </c>
      <c r="Q2962" s="6">
        <f>E2962/D2962</f>
        <v>1.1066666666666667</v>
      </c>
      <c r="R2962" s="7">
        <f>IFERROR(E2962/N2962,"N/A")</f>
        <v>61.029411764705884</v>
      </c>
      <c r="S2962" t="str">
        <f t="shared" si="166"/>
        <v>music</v>
      </c>
      <c r="T2962" t="str">
        <f t="shared" si="167"/>
        <v>classical music</v>
      </c>
      <c r="Y2962">
        <f t="shared" si="168"/>
        <v>6</v>
      </c>
      <c r="Z2962">
        <f t="shared" si="169"/>
        <v>21</v>
      </c>
    </row>
    <row r="2963" spans="1:26" ht="57.6" x14ac:dyDescent="0.3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 s="11">
        <f t="shared" si="164"/>
        <v>42410.592777777776</v>
      </c>
      <c r="K2963">
        <v>1452550416</v>
      </c>
      <c r="L2963" s="11">
        <f t="shared" si="165"/>
        <v>42380.592777777776</v>
      </c>
      <c r="M2963" t="b">
        <v>0</v>
      </c>
      <c r="N2963">
        <v>18</v>
      </c>
      <c r="O2963" t="b">
        <v>1</v>
      </c>
      <c r="P2963" t="s">
        <v>8302</v>
      </c>
      <c r="Q2963" s="6">
        <f>E2963/D2963</f>
        <v>1.1066666666666667</v>
      </c>
      <c r="R2963" s="7">
        <f>IFERROR(E2963/N2963,"N/A")</f>
        <v>92.222222222222229</v>
      </c>
      <c r="S2963" t="str">
        <f t="shared" si="166"/>
        <v>technology</v>
      </c>
      <c r="T2963" t="str">
        <f t="shared" si="167"/>
        <v>makerspaces</v>
      </c>
      <c r="Y2963">
        <f t="shared" si="168"/>
        <v>11</v>
      </c>
      <c r="Z2963">
        <f t="shared" si="169"/>
        <v>22</v>
      </c>
    </row>
    <row r="2964" spans="1:26" ht="43.2" x14ac:dyDescent="0.3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 s="11">
        <f t="shared" si="164"/>
        <v>42201.491550925923</v>
      </c>
      <c r="K2964">
        <v>1434484070</v>
      </c>
      <c r="L2964" s="11">
        <f t="shared" si="165"/>
        <v>42171.491550925923</v>
      </c>
      <c r="M2964" t="b">
        <v>0</v>
      </c>
      <c r="N2964">
        <v>52</v>
      </c>
      <c r="O2964" t="b">
        <v>1</v>
      </c>
      <c r="P2964" t="s">
        <v>8271</v>
      </c>
      <c r="Q2964" s="6">
        <f>E2964/D2964</f>
        <v>1.1066666666666667</v>
      </c>
      <c r="R2964" s="7">
        <f>IFERROR(E2964/N2964,"N/A")</f>
        <v>63.846153846153847</v>
      </c>
      <c r="S2964" t="str">
        <f t="shared" si="166"/>
        <v>theater</v>
      </c>
      <c r="T2964" t="str">
        <f t="shared" si="167"/>
        <v>plays</v>
      </c>
      <c r="Y2964">
        <f t="shared" si="168"/>
        <v>8</v>
      </c>
      <c r="Z2964">
        <f t="shared" si="169"/>
        <v>13</v>
      </c>
    </row>
    <row r="2965" spans="1:26" ht="43.2" x14ac:dyDescent="0.3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 s="11">
        <f t="shared" si="164"/>
        <v>42169.857569444437</v>
      </c>
      <c r="K2965">
        <v>1432269294</v>
      </c>
      <c r="L2965" s="11">
        <f t="shared" si="165"/>
        <v>42145.857569444437</v>
      </c>
      <c r="M2965" t="b">
        <v>0</v>
      </c>
      <c r="N2965">
        <v>87</v>
      </c>
      <c r="O2965" t="b">
        <v>1</v>
      </c>
      <c r="P2965" t="s">
        <v>8276</v>
      </c>
      <c r="Q2965" s="6">
        <f>E2965/D2965</f>
        <v>1.107</v>
      </c>
      <c r="R2965" s="7">
        <f>IFERROR(E2965/N2965,"N/A")</f>
        <v>63.620689655172413</v>
      </c>
      <c r="S2965" t="str">
        <f t="shared" si="166"/>
        <v>music</v>
      </c>
      <c r="T2965" t="str">
        <f t="shared" si="167"/>
        <v>rock</v>
      </c>
      <c r="Y2965">
        <f t="shared" si="168"/>
        <v>6</v>
      </c>
      <c r="Z2965">
        <f t="shared" si="169"/>
        <v>10</v>
      </c>
    </row>
    <row r="2966" spans="1:26" ht="57.6" x14ac:dyDescent="0.3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 s="11">
        <f t="shared" si="164"/>
        <v>41343.610046296293</v>
      </c>
      <c r="K2966">
        <v>1360366708</v>
      </c>
      <c r="L2966" s="11">
        <f t="shared" si="165"/>
        <v>41313.651712962957</v>
      </c>
      <c r="M2966" t="b">
        <v>0</v>
      </c>
      <c r="N2966">
        <v>96</v>
      </c>
      <c r="O2966" t="b">
        <v>1</v>
      </c>
      <c r="P2966" t="s">
        <v>8279</v>
      </c>
      <c r="Q2966" s="6">
        <f>E2966/D2966</f>
        <v>1.107</v>
      </c>
      <c r="R2966" s="7">
        <f>IFERROR(E2966/N2966,"N/A")</f>
        <v>115.3125</v>
      </c>
      <c r="S2966" t="str">
        <f t="shared" si="166"/>
        <v>music</v>
      </c>
      <c r="T2966" t="str">
        <f t="shared" si="167"/>
        <v>indie rock</v>
      </c>
      <c r="Y2966">
        <f t="shared" si="168"/>
        <v>6</v>
      </c>
      <c r="Z2966">
        <f t="shared" si="169"/>
        <v>16</v>
      </c>
    </row>
    <row r="2967" spans="1:26" ht="43.2" x14ac:dyDescent="0.3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 s="11">
        <f t="shared" si="164"/>
        <v>41108.852962962963</v>
      </c>
      <c r="K2967">
        <v>1340944096</v>
      </c>
      <c r="L2967" s="11">
        <f t="shared" si="165"/>
        <v>41088.852962962963</v>
      </c>
      <c r="M2967" t="b">
        <v>0</v>
      </c>
      <c r="N2967">
        <v>115</v>
      </c>
      <c r="O2967" t="b">
        <v>1</v>
      </c>
      <c r="P2967" t="s">
        <v>8279</v>
      </c>
      <c r="Q2967" s="6">
        <f>E2967/D2967</f>
        <v>1.1070833333333334</v>
      </c>
      <c r="R2967" s="7">
        <f>IFERROR(E2967/N2967,"N/A")</f>
        <v>28.880434782608695</v>
      </c>
      <c r="S2967" t="str">
        <f t="shared" si="166"/>
        <v>music</v>
      </c>
      <c r="T2967" t="str">
        <f t="shared" si="167"/>
        <v>indie rock</v>
      </c>
      <c r="Y2967">
        <f t="shared" si="168"/>
        <v>6</v>
      </c>
      <c r="Z2967">
        <f t="shared" si="169"/>
        <v>16</v>
      </c>
    </row>
    <row r="2968" spans="1:26" ht="57.6" x14ac:dyDescent="0.3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 s="11">
        <f t="shared" si="164"/>
        <v>41719.542962962958</v>
      </c>
      <c r="K2968">
        <v>1392847312</v>
      </c>
      <c r="L2968" s="11">
        <f t="shared" si="165"/>
        <v>41689.584629629629</v>
      </c>
      <c r="M2968" t="b">
        <v>0</v>
      </c>
      <c r="N2968">
        <v>23</v>
      </c>
      <c r="O2968" t="b">
        <v>1</v>
      </c>
      <c r="P2968" t="s">
        <v>8274</v>
      </c>
      <c r="Q2968" s="6">
        <f>E2968/D2968</f>
        <v>1.1071428571428572</v>
      </c>
      <c r="R2968" s="7">
        <f>IFERROR(E2968/N2968,"N/A")</f>
        <v>67.391304347826093</v>
      </c>
      <c r="S2968" t="str">
        <f t="shared" si="166"/>
        <v>publishing</v>
      </c>
      <c r="T2968" t="str">
        <f t="shared" si="167"/>
        <v>nonfiction</v>
      </c>
      <c r="Y2968">
        <f t="shared" si="168"/>
        <v>11</v>
      </c>
      <c r="Z2968">
        <f t="shared" si="169"/>
        <v>21</v>
      </c>
    </row>
    <row r="2969" spans="1:26" ht="43.2" x14ac:dyDescent="0.3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 s="11">
        <f t="shared" si="164"/>
        <v>41483.410138888888</v>
      </c>
      <c r="K2969">
        <v>1373305836</v>
      </c>
      <c r="L2969" s="11">
        <f t="shared" si="165"/>
        <v>41463.410138888888</v>
      </c>
      <c r="M2969" t="b">
        <v>1</v>
      </c>
      <c r="N2969">
        <v>74</v>
      </c>
      <c r="O2969" t="b">
        <v>1</v>
      </c>
      <c r="P2969" t="s">
        <v>8276</v>
      </c>
      <c r="Q2969" s="6">
        <f>E2969/D2969</f>
        <v>1.1071428571428572</v>
      </c>
      <c r="R2969" s="7">
        <f>IFERROR(E2969/N2969,"N/A")</f>
        <v>104.72972972972973</v>
      </c>
      <c r="S2969" t="str">
        <f t="shared" si="166"/>
        <v>music</v>
      </c>
      <c r="T2969" t="str">
        <f t="shared" si="167"/>
        <v>rock</v>
      </c>
      <c r="Y2969">
        <f t="shared" si="168"/>
        <v>6</v>
      </c>
      <c r="Z2969">
        <f t="shared" si="169"/>
        <v>10</v>
      </c>
    </row>
    <row r="2970" spans="1:26" ht="57.6" x14ac:dyDescent="0.3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 s="11">
        <f t="shared" si="164"/>
        <v>42497.248055555552</v>
      </c>
      <c r="K2970">
        <v>1460037432</v>
      </c>
      <c r="L2970" s="11">
        <f t="shared" si="165"/>
        <v>42467.248055555552</v>
      </c>
      <c r="M2970" t="b">
        <v>0</v>
      </c>
      <c r="N2970">
        <v>350</v>
      </c>
      <c r="O2970" t="b">
        <v>1</v>
      </c>
      <c r="P2970" t="s">
        <v>8295</v>
      </c>
      <c r="Q2970" s="6">
        <f>E2970/D2970</f>
        <v>1.1073146853146854</v>
      </c>
      <c r="R2970" s="7">
        <f>IFERROR(E2970/N2970,"N/A")</f>
        <v>226.20857142857142</v>
      </c>
      <c r="S2970" t="str">
        <f t="shared" si="166"/>
        <v>technology</v>
      </c>
      <c r="T2970" t="str">
        <f t="shared" si="167"/>
        <v>hardware</v>
      </c>
      <c r="Y2970">
        <f t="shared" si="168"/>
        <v>11</v>
      </c>
      <c r="Z2970">
        <f t="shared" si="169"/>
        <v>19</v>
      </c>
    </row>
    <row r="2971" spans="1:26" ht="43.2" x14ac:dyDescent="0.3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 s="11">
        <f t="shared" si="164"/>
        <v>40870.828657407401</v>
      </c>
      <c r="K2971">
        <v>1316919196</v>
      </c>
      <c r="L2971" s="11">
        <f t="shared" si="165"/>
        <v>40810.786990740737</v>
      </c>
      <c r="M2971" t="b">
        <v>0</v>
      </c>
      <c r="N2971">
        <v>38</v>
      </c>
      <c r="O2971" t="b">
        <v>1</v>
      </c>
      <c r="P2971" t="s">
        <v>8279</v>
      </c>
      <c r="Q2971" s="6">
        <f>E2971/D2971</f>
        <v>1.1073333333333333</v>
      </c>
      <c r="R2971" s="7">
        <f>IFERROR(E2971/N2971,"N/A")</f>
        <v>43.710526315789473</v>
      </c>
      <c r="S2971" t="str">
        <f t="shared" si="166"/>
        <v>music</v>
      </c>
      <c r="T2971" t="str">
        <f t="shared" si="167"/>
        <v>indie rock</v>
      </c>
      <c r="Y2971">
        <f t="shared" si="168"/>
        <v>6</v>
      </c>
      <c r="Z2971">
        <f t="shared" si="169"/>
        <v>16</v>
      </c>
    </row>
    <row r="2972" spans="1:26" ht="43.2" x14ac:dyDescent="0.3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 s="11">
        <f t="shared" si="164"/>
        <v>42176.39775462963</v>
      </c>
      <c r="K2972">
        <v>1432315966</v>
      </c>
      <c r="L2972" s="11">
        <f t="shared" si="165"/>
        <v>42146.39775462963</v>
      </c>
      <c r="M2972" t="b">
        <v>1</v>
      </c>
      <c r="N2972">
        <v>20</v>
      </c>
      <c r="O2972" t="b">
        <v>1</v>
      </c>
      <c r="P2972" t="s">
        <v>8271</v>
      </c>
      <c r="Q2972" s="6">
        <f>E2972/D2972</f>
        <v>1.1073333333333333</v>
      </c>
      <c r="R2972" s="7">
        <f>IFERROR(E2972/N2972,"N/A")</f>
        <v>83.05</v>
      </c>
      <c r="S2972" t="str">
        <f t="shared" si="166"/>
        <v>theater</v>
      </c>
      <c r="T2972" t="str">
        <f t="shared" si="167"/>
        <v>plays</v>
      </c>
      <c r="Y2972">
        <f t="shared" si="168"/>
        <v>8</v>
      </c>
      <c r="Z2972">
        <f t="shared" si="169"/>
        <v>13</v>
      </c>
    </row>
    <row r="2973" spans="1:26" ht="43.2" x14ac:dyDescent="0.3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 s="11">
        <f t="shared" si="164"/>
        <v>42522.570833333331</v>
      </c>
      <c r="K2973">
        <v>1462806419</v>
      </c>
      <c r="L2973" s="11">
        <f t="shared" si="165"/>
        <v>42499.296516203707</v>
      </c>
      <c r="M2973" t="b">
        <v>0</v>
      </c>
      <c r="N2973">
        <v>20</v>
      </c>
      <c r="O2973" t="b">
        <v>1</v>
      </c>
      <c r="P2973" t="s">
        <v>8271</v>
      </c>
      <c r="Q2973" s="6">
        <f>E2973/D2973</f>
        <v>1.1074999999999999</v>
      </c>
      <c r="R2973" s="7">
        <f>IFERROR(E2973/N2973,"N/A")</f>
        <v>110.75</v>
      </c>
      <c r="S2973" t="str">
        <f t="shared" si="166"/>
        <v>theater</v>
      </c>
      <c r="T2973" t="str">
        <f t="shared" si="167"/>
        <v>plays</v>
      </c>
      <c r="Y2973">
        <f t="shared" si="168"/>
        <v>8</v>
      </c>
      <c r="Z2973">
        <f t="shared" si="169"/>
        <v>13</v>
      </c>
    </row>
    <row r="2974" spans="1:26" ht="43.2" x14ac:dyDescent="0.3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 s="11">
        <f t="shared" si="164"/>
        <v>41817.281030092592</v>
      </c>
      <c r="K2974">
        <v>1401201881</v>
      </c>
      <c r="L2974" s="11">
        <f t="shared" si="165"/>
        <v>41786.281030092592</v>
      </c>
      <c r="M2974" t="b">
        <v>1</v>
      </c>
      <c r="N2974">
        <v>211</v>
      </c>
      <c r="O2974" t="b">
        <v>1</v>
      </c>
      <c r="P2974" t="s">
        <v>8285</v>
      </c>
      <c r="Q2974" s="6">
        <f>E2974/D2974</f>
        <v>1.1076216216216217</v>
      </c>
      <c r="R2974" s="7">
        <f>IFERROR(E2974/N2974,"N/A")</f>
        <v>97.113744075829388</v>
      </c>
      <c r="S2974" t="str">
        <f t="shared" si="166"/>
        <v>photography</v>
      </c>
      <c r="T2974" t="str">
        <f t="shared" si="167"/>
        <v>photobooks</v>
      </c>
      <c r="Y2974">
        <f t="shared" si="168"/>
        <v>12</v>
      </c>
      <c r="Z2974">
        <f t="shared" si="169"/>
        <v>22</v>
      </c>
    </row>
    <row r="2975" spans="1:26" ht="43.2" x14ac:dyDescent="0.3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 s="11">
        <f t="shared" si="164"/>
        <v>41721.724189814813</v>
      </c>
      <c r="K2975">
        <v>1392171770</v>
      </c>
      <c r="L2975" s="11">
        <f t="shared" si="165"/>
        <v>41681.765856481477</v>
      </c>
      <c r="M2975" t="b">
        <v>1</v>
      </c>
      <c r="N2975">
        <v>189</v>
      </c>
      <c r="O2975" t="b">
        <v>1</v>
      </c>
      <c r="P2975" t="s">
        <v>8276</v>
      </c>
      <c r="Q2975" s="6">
        <f>E2975/D2975</f>
        <v>1.1077157238734421</v>
      </c>
      <c r="R2975" s="7">
        <f>IFERROR(E2975/N2975,"N/A")</f>
        <v>73.355396825396824</v>
      </c>
      <c r="S2975" t="str">
        <f t="shared" si="166"/>
        <v>music</v>
      </c>
      <c r="T2975" t="str">
        <f t="shared" si="167"/>
        <v>rock</v>
      </c>
      <c r="Y2975">
        <f t="shared" si="168"/>
        <v>6</v>
      </c>
      <c r="Z2975">
        <f t="shared" si="169"/>
        <v>10</v>
      </c>
    </row>
    <row r="2976" spans="1:26" ht="43.2" x14ac:dyDescent="0.3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 s="11">
        <f t="shared" si="164"/>
        <v>41535.284027777772</v>
      </c>
      <c r="K2976">
        <v>1378306140</v>
      </c>
      <c r="L2976" s="11">
        <f t="shared" si="165"/>
        <v>41521.284027777772</v>
      </c>
      <c r="M2976" t="b">
        <v>0</v>
      </c>
      <c r="N2976">
        <v>10</v>
      </c>
      <c r="O2976" t="b">
        <v>1</v>
      </c>
      <c r="P2976" t="s">
        <v>8292</v>
      </c>
      <c r="Q2976" s="6">
        <f>E2976/D2976</f>
        <v>1.1080000000000001</v>
      </c>
      <c r="R2976" s="7">
        <f>IFERROR(E2976/N2976,"N/A")</f>
        <v>554</v>
      </c>
      <c r="S2976" t="str">
        <f t="shared" si="166"/>
        <v>music</v>
      </c>
      <c r="T2976" t="str">
        <f t="shared" si="167"/>
        <v>pop</v>
      </c>
      <c r="Y2976">
        <f t="shared" si="168"/>
        <v>6</v>
      </c>
      <c r="Z2976">
        <f t="shared" si="169"/>
        <v>9</v>
      </c>
    </row>
    <row r="2977" spans="1:26" ht="28.8" x14ac:dyDescent="0.3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 s="11">
        <f t="shared" si="164"/>
        <v>42165.294803240737</v>
      </c>
      <c r="K2977">
        <v>1430060671</v>
      </c>
      <c r="L2977" s="11">
        <f t="shared" si="165"/>
        <v>42120.294803240737</v>
      </c>
      <c r="M2977" t="b">
        <v>0</v>
      </c>
      <c r="N2977">
        <v>52</v>
      </c>
      <c r="O2977" t="b">
        <v>1</v>
      </c>
      <c r="P2977" t="s">
        <v>8285</v>
      </c>
      <c r="Q2977" s="6">
        <f>E2977/D2977</f>
        <v>1.1083333333333334</v>
      </c>
      <c r="R2977" s="7">
        <f>IFERROR(E2977/N2977,"N/A")</f>
        <v>25.576923076923077</v>
      </c>
      <c r="S2977" t="str">
        <f t="shared" si="166"/>
        <v>photography</v>
      </c>
      <c r="T2977" t="str">
        <f t="shared" si="167"/>
        <v>photobooks</v>
      </c>
      <c r="Y2977">
        <f t="shared" si="168"/>
        <v>12</v>
      </c>
      <c r="Z2977">
        <f t="shared" si="169"/>
        <v>22</v>
      </c>
    </row>
    <row r="2978" spans="1:26" ht="43.2" x14ac:dyDescent="0.3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 s="11">
        <f t="shared" si="164"/>
        <v>42662.783518518518</v>
      </c>
      <c r="K2978">
        <v>1474339696</v>
      </c>
      <c r="L2978" s="11">
        <f t="shared" si="165"/>
        <v>42632.783518518518</v>
      </c>
      <c r="M2978" t="b">
        <v>0</v>
      </c>
      <c r="N2978">
        <v>66</v>
      </c>
      <c r="O2978" t="b">
        <v>1</v>
      </c>
      <c r="P2978" t="s">
        <v>8271</v>
      </c>
      <c r="Q2978" s="6">
        <f>E2978/D2978</f>
        <v>1.1085714285714285</v>
      </c>
      <c r="R2978" s="7">
        <f>IFERROR(E2978/N2978,"N/A")</f>
        <v>58.787878787878789</v>
      </c>
      <c r="S2978" t="str">
        <f t="shared" si="166"/>
        <v>theater</v>
      </c>
      <c r="T2978" t="str">
        <f t="shared" si="167"/>
        <v>plays</v>
      </c>
      <c r="Y2978">
        <f t="shared" si="168"/>
        <v>8</v>
      </c>
      <c r="Z2978">
        <f t="shared" si="169"/>
        <v>13</v>
      </c>
    </row>
    <row r="2979" spans="1:26" ht="43.2" x14ac:dyDescent="0.3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 s="11">
        <f t="shared" si="164"/>
        <v>40603.42423611111</v>
      </c>
      <c r="K2979">
        <v>1291227054</v>
      </c>
      <c r="L2979" s="11">
        <f t="shared" si="165"/>
        <v>40513.42423611111</v>
      </c>
      <c r="M2979" t="b">
        <v>1</v>
      </c>
      <c r="N2979">
        <v>130</v>
      </c>
      <c r="O2979" t="b">
        <v>1</v>
      </c>
      <c r="P2979" t="s">
        <v>8276</v>
      </c>
      <c r="Q2979" s="6">
        <f>E2979/D2979</f>
        <v>1.1091186666666666</v>
      </c>
      <c r="R2979" s="7">
        <f>IFERROR(E2979/N2979,"N/A")</f>
        <v>127.97523076923076</v>
      </c>
      <c r="S2979" t="str">
        <f t="shared" si="166"/>
        <v>music</v>
      </c>
      <c r="T2979" t="str">
        <f t="shared" si="167"/>
        <v>rock</v>
      </c>
      <c r="Y2979">
        <f t="shared" si="168"/>
        <v>6</v>
      </c>
      <c r="Z2979">
        <f t="shared" si="169"/>
        <v>10</v>
      </c>
    </row>
    <row r="2980" spans="1:26" ht="43.2" x14ac:dyDescent="0.3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 s="11">
        <f t="shared" si="164"/>
        <v>40817.957638888889</v>
      </c>
      <c r="K2980">
        <v>1314765025</v>
      </c>
      <c r="L2980" s="11">
        <f t="shared" si="165"/>
        <v>40785.854456018518</v>
      </c>
      <c r="M2980" t="b">
        <v>0</v>
      </c>
      <c r="N2980">
        <v>178</v>
      </c>
      <c r="O2980" t="b">
        <v>1</v>
      </c>
      <c r="P2980" t="s">
        <v>8266</v>
      </c>
      <c r="Q2980" s="6">
        <f>E2980/D2980</f>
        <v>1.109423</v>
      </c>
      <c r="R2980" s="7">
        <f>IFERROR(E2980/N2980,"N/A")</f>
        <v>62.327134831460668</v>
      </c>
      <c r="S2980" t="str">
        <f t="shared" si="166"/>
        <v>film &amp; video</v>
      </c>
      <c r="T2980" t="str">
        <f t="shared" si="167"/>
        <v>shorts</v>
      </c>
      <c r="Y2980">
        <f t="shared" si="168"/>
        <v>13</v>
      </c>
      <c r="Z2980">
        <f t="shared" si="169"/>
        <v>19</v>
      </c>
    </row>
    <row r="2981" spans="1:26" ht="43.2" x14ac:dyDescent="0.3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 s="11">
        <f t="shared" si="164"/>
        <v>42516.704571759255</v>
      </c>
      <c r="K2981">
        <v>1461718475</v>
      </c>
      <c r="L2981" s="11">
        <f t="shared" si="165"/>
        <v>42486.704571759255</v>
      </c>
      <c r="M2981" t="b">
        <v>0</v>
      </c>
      <c r="N2981">
        <v>71</v>
      </c>
      <c r="O2981" t="b">
        <v>1</v>
      </c>
      <c r="P2981" t="s">
        <v>8305</v>
      </c>
      <c r="Q2981" s="6">
        <f>E2981/D2981</f>
        <v>1.1096666666666666</v>
      </c>
      <c r="R2981" s="7">
        <f>IFERROR(E2981/N2981,"N/A")</f>
        <v>93.774647887323937</v>
      </c>
      <c r="S2981" t="str">
        <f t="shared" si="166"/>
        <v>theater</v>
      </c>
      <c r="T2981" t="str">
        <f t="shared" si="167"/>
        <v>musical</v>
      </c>
      <c r="Y2981">
        <f t="shared" si="168"/>
        <v>8</v>
      </c>
      <c r="Z2981">
        <f t="shared" si="169"/>
        <v>15</v>
      </c>
    </row>
    <row r="2982" spans="1:26" ht="43.2" x14ac:dyDescent="0.3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 s="11">
        <f t="shared" si="164"/>
        <v>41899.407337962963</v>
      </c>
      <c r="K2982">
        <v>1408383994</v>
      </c>
      <c r="L2982" s="11">
        <f t="shared" si="165"/>
        <v>41869.407337962963</v>
      </c>
      <c r="M2982" t="b">
        <v>0</v>
      </c>
      <c r="N2982">
        <v>19</v>
      </c>
      <c r="O2982" t="b">
        <v>1</v>
      </c>
      <c r="P2982" t="s">
        <v>8271</v>
      </c>
      <c r="Q2982" s="6">
        <f>E2982/D2982</f>
        <v>1.1100000000000001</v>
      </c>
      <c r="R2982" s="7">
        <f>IFERROR(E2982/N2982,"N/A")</f>
        <v>58.421052631578945</v>
      </c>
      <c r="S2982" t="str">
        <f t="shared" si="166"/>
        <v>theater</v>
      </c>
      <c r="T2982" t="str">
        <f t="shared" si="167"/>
        <v>plays</v>
      </c>
      <c r="Y2982">
        <f t="shared" si="168"/>
        <v>8</v>
      </c>
      <c r="Z2982">
        <f t="shared" si="169"/>
        <v>13</v>
      </c>
    </row>
    <row r="2983" spans="1:26" ht="43.2" x14ac:dyDescent="0.3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 s="11">
        <f t="shared" si="164"/>
        <v>42469.833333333336</v>
      </c>
      <c r="K2983">
        <v>1458336672</v>
      </c>
      <c r="L2983" s="11">
        <f t="shared" si="165"/>
        <v>42447.563333333332</v>
      </c>
      <c r="M2983" t="b">
        <v>0</v>
      </c>
      <c r="N2983">
        <v>36</v>
      </c>
      <c r="O2983" t="b">
        <v>1</v>
      </c>
      <c r="P2983" t="s">
        <v>8271</v>
      </c>
      <c r="Q2983" s="6">
        <f>E2983/D2983</f>
        <v>1.1100000000000001</v>
      </c>
      <c r="R2983" s="7">
        <f>IFERROR(E2983/N2983,"N/A")</f>
        <v>92.5</v>
      </c>
      <c r="S2983" t="str">
        <f t="shared" si="166"/>
        <v>theater</v>
      </c>
      <c r="T2983" t="str">
        <f t="shared" si="167"/>
        <v>plays</v>
      </c>
      <c r="Y2983">
        <f t="shared" si="168"/>
        <v>8</v>
      </c>
      <c r="Z2983">
        <f t="shared" si="169"/>
        <v>13</v>
      </c>
    </row>
    <row r="2984" spans="1:26" ht="43.2" x14ac:dyDescent="0.3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 s="11">
        <f t="shared" si="164"/>
        <v>41964.374999999993</v>
      </c>
      <c r="K2984">
        <v>1414605776</v>
      </c>
      <c r="L2984" s="11">
        <f t="shared" si="165"/>
        <v>41941.418703703705</v>
      </c>
      <c r="M2984" t="b">
        <v>0</v>
      </c>
      <c r="N2984">
        <v>65</v>
      </c>
      <c r="O2984" t="b">
        <v>1</v>
      </c>
      <c r="P2984" t="s">
        <v>8271</v>
      </c>
      <c r="Q2984" s="6">
        <f>E2984/D2984</f>
        <v>1.1107499999999999</v>
      </c>
      <c r="R2984" s="7">
        <f>IFERROR(E2984/N2984,"N/A")</f>
        <v>68.353846153846149</v>
      </c>
      <c r="S2984" t="str">
        <f t="shared" si="166"/>
        <v>theater</v>
      </c>
      <c r="T2984" t="str">
        <f t="shared" si="167"/>
        <v>plays</v>
      </c>
      <c r="Y2984">
        <f t="shared" si="168"/>
        <v>8</v>
      </c>
      <c r="Z2984">
        <f t="shared" si="169"/>
        <v>13</v>
      </c>
    </row>
    <row r="2985" spans="1:26" ht="43.2" x14ac:dyDescent="0.3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 s="11">
        <f t="shared" si="164"/>
        <v>41965.709560185183</v>
      </c>
      <c r="K2985">
        <v>1414108906</v>
      </c>
      <c r="L2985" s="11">
        <f t="shared" si="165"/>
        <v>41935.667893518512</v>
      </c>
      <c r="M2985" t="b">
        <v>0</v>
      </c>
      <c r="N2985">
        <v>354</v>
      </c>
      <c r="O2985" t="b">
        <v>1</v>
      </c>
      <c r="P2985" t="s">
        <v>8269</v>
      </c>
      <c r="Q2985" s="6">
        <f>E2985/D2985</f>
        <v>1.1107699999999998</v>
      </c>
      <c r="R2985" s="7">
        <f>IFERROR(E2985/N2985,"N/A")</f>
        <v>109.82189265536722</v>
      </c>
      <c r="S2985" t="str">
        <f t="shared" si="166"/>
        <v>film &amp; video</v>
      </c>
      <c r="T2985" t="str">
        <f t="shared" si="167"/>
        <v>documentary</v>
      </c>
      <c r="Y2985">
        <f t="shared" si="168"/>
        <v>13</v>
      </c>
      <c r="Z2985">
        <f t="shared" si="169"/>
        <v>24</v>
      </c>
    </row>
    <row r="2986" spans="1:26" ht="28.8" x14ac:dyDescent="0.3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 s="11">
        <f t="shared" si="164"/>
        <v>41174.832638888889</v>
      </c>
      <c r="K2986">
        <v>1346806909</v>
      </c>
      <c r="L2986" s="11">
        <f t="shared" si="165"/>
        <v>41156.709594907406</v>
      </c>
      <c r="M2986" t="b">
        <v>0</v>
      </c>
      <c r="N2986">
        <v>97</v>
      </c>
      <c r="O2986" t="b">
        <v>1</v>
      </c>
      <c r="P2986" t="s">
        <v>8274</v>
      </c>
      <c r="Q2986" s="6">
        <f>E2986/D2986</f>
        <v>1.1108135252761968</v>
      </c>
      <c r="R2986" s="7">
        <f>IFERROR(E2986/N2986,"N/A")</f>
        <v>34.206185567010309</v>
      </c>
      <c r="S2986" t="str">
        <f t="shared" si="166"/>
        <v>publishing</v>
      </c>
      <c r="T2986" t="str">
        <f t="shared" si="167"/>
        <v>nonfiction</v>
      </c>
      <c r="Y2986">
        <f t="shared" si="168"/>
        <v>11</v>
      </c>
      <c r="Z2986">
        <f t="shared" si="169"/>
        <v>21</v>
      </c>
    </row>
    <row r="2987" spans="1:26" ht="57.6" x14ac:dyDescent="0.3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 s="11">
        <f t="shared" si="164"/>
        <v>40308.511111111111</v>
      </c>
      <c r="K2987">
        <v>1269928430</v>
      </c>
      <c r="L2987" s="11">
        <f t="shared" si="165"/>
        <v>40266.912384259253</v>
      </c>
      <c r="M2987" t="b">
        <v>1</v>
      </c>
      <c r="N2987">
        <v>58</v>
      </c>
      <c r="O2987" t="b">
        <v>1</v>
      </c>
      <c r="P2987" t="s">
        <v>8269</v>
      </c>
      <c r="Q2987" s="6">
        <f>E2987/D2987</f>
        <v>1.111</v>
      </c>
      <c r="R2987" s="7">
        <f>IFERROR(E2987/N2987,"N/A")</f>
        <v>95.775862068965523</v>
      </c>
      <c r="S2987" t="str">
        <f t="shared" si="166"/>
        <v>film &amp; video</v>
      </c>
      <c r="T2987" t="str">
        <f t="shared" si="167"/>
        <v>documentary</v>
      </c>
      <c r="Y2987">
        <f t="shared" si="168"/>
        <v>13</v>
      </c>
      <c r="Z2987">
        <f t="shared" si="169"/>
        <v>24</v>
      </c>
    </row>
    <row r="2988" spans="1:26" ht="43.2" x14ac:dyDescent="0.3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 s="11">
        <f t="shared" si="164"/>
        <v>42277.478472222218</v>
      </c>
      <c r="K2988">
        <v>1441143397</v>
      </c>
      <c r="L2988" s="11">
        <f t="shared" si="165"/>
        <v>42248.567094907405</v>
      </c>
      <c r="M2988" t="b">
        <v>0</v>
      </c>
      <c r="N2988">
        <v>43</v>
      </c>
      <c r="O2988" t="b">
        <v>1</v>
      </c>
      <c r="P2988" t="s">
        <v>8279</v>
      </c>
      <c r="Q2988" s="6">
        <f>E2988/D2988</f>
        <v>1.111</v>
      </c>
      <c r="R2988" s="7">
        <f>IFERROR(E2988/N2988,"N/A")</f>
        <v>51.674418604651166</v>
      </c>
      <c r="S2988" t="str">
        <f t="shared" si="166"/>
        <v>music</v>
      </c>
      <c r="T2988" t="str">
        <f t="shared" si="167"/>
        <v>indie rock</v>
      </c>
      <c r="Y2988">
        <f t="shared" si="168"/>
        <v>6</v>
      </c>
      <c r="Z2988">
        <f t="shared" si="169"/>
        <v>16</v>
      </c>
    </row>
    <row r="2989" spans="1:26" ht="43.2" x14ac:dyDescent="0.3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 s="11">
        <f t="shared" si="164"/>
        <v>41805.420428240737</v>
      </c>
      <c r="K2989">
        <v>1400263525</v>
      </c>
      <c r="L2989" s="11">
        <f t="shared" si="165"/>
        <v>41775.420428240737</v>
      </c>
      <c r="M2989" t="b">
        <v>1</v>
      </c>
      <c r="N2989">
        <v>72</v>
      </c>
      <c r="O2989" t="b">
        <v>1</v>
      </c>
      <c r="P2989" t="s">
        <v>8271</v>
      </c>
      <c r="Q2989" s="6">
        <f>E2989/D2989</f>
        <v>1.1115384615384616</v>
      </c>
      <c r="R2989" s="7">
        <f>IFERROR(E2989/N2989,"N/A")</f>
        <v>200.69444444444446</v>
      </c>
      <c r="S2989" t="str">
        <f t="shared" si="166"/>
        <v>theater</v>
      </c>
      <c r="T2989" t="str">
        <f t="shared" si="167"/>
        <v>plays</v>
      </c>
      <c r="Y2989">
        <f t="shared" si="168"/>
        <v>8</v>
      </c>
      <c r="Z2989">
        <f t="shared" si="169"/>
        <v>13</v>
      </c>
    </row>
    <row r="2990" spans="1:26" ht="43.2" x14ac:dyDescent="0.3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 s="11">
        <f t="shared" si="164"/>
        <v>42341.562499999993</v>
      </c>
      <c r="K2990">
        <v>1447614732</v>
      </c>
      <c r="L2990" s="11">
        <f t="shared" si="165"/>
        <v>42323.466805555552</v>
      </c>
      <c r="M2990" t="b">
        <v>0</v>
      </c>
      <c r="N2990">
        <v>8</v>
      </c>
      <c r="O2990" t="b">
        <v>1</v>
      </c>
      <c r="P2990" t="s">
        <v>8279</v>
      </c>
      <c r="Q2990" s="6">
        <f>E2990/D2990</f>
        <v>1.1116666666666666</v>
      </c>
      <c r="R2990" s="7">
        <f>IFERROR(E2990/N2990,"N/A")</f>
        <v>416.875</v>
      </c>
      <c r="S2990" t="str">
        <f t="shared" si="166"/>
        <v>music</v>
      </c>
      <c r="T2990" t="str">
        <f t="shared" si="167"/>
        <v>indie rock</v>
      </c>
      <c r="Y2990">
        <f t="shared" si="168"/>
        <v>6</v>
      </c>
      <c r="Z2990">
        <f t="shared" si="169"/>
        <v>16</v>
      </c>
    </row>
    <row r="2991" spans="1:26" ht="57.6" x14ac:dyDescent="0.3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 s="11">
        <f t="shared" si="164"/>
        <v>42411.624305555553</v>
      </c>
      <c r="K2991">
        <v>1452614847</v>
      </c>
      <c r="L2991" s="11">
        <f t="shared" si="165"/>
        <v>42381.338506944441</v>
      </c>
      <c r="M2991" t="b">
        <v>0</v>
      </c>
      <c r="N2991">
        <v>35</v>
      </c>
      <c r="O2991" t="b">
        <v>1</v>
      </c>
      <c r="P2991" t="s">
        <v>8271</v>
      </c>
      <c r="Q2991" s="6">
        <f>E2991/D2991</f>
        <v>1.1120000000000001</v>
      </c>
      <c r="R2991" s="7">
        <f>IFERROR(E2991/N2991,"N/A")</f>
        <v>47.657142857142858</v>
      </c>
      <c r="S2991" t="str">
        <f t="shared" si="166"/>
        <v>theater</v>
      </c>
      <c r="T2991" t="str">
        <f t="shared" si="167"/>
        <v>plays</v>
      </c>
      <c r="Y2991">
        <f t="shared" si="168"/>
        <v>8</v>
      </c>
      <c r="Z2991">
        <f t="shared" si="169"/>
        <v>13</v>
      </c>
    </row>
    <row r="2992" spans="1:26" ht="43.2" x14ac:dyDescent="0.3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 s="11">
        <f t="shared" si="164"/>
        <v>42258.832638888889</v>
      </c>
      <c r="K2992">
        <v>1439551200</v>
      </c>
      <c r="L2992" s="11">
        <f t="shared" si="165"/>
        <v>42230.138888888883</v>
      </c>
      <c r="M2992" t="b">
        <v>1</v>
      </c>
      <c r="N2992">
        <v>193</v>
      </c>
      <c r="O2992" t="b">
        <v>1</v>
      </c>
      <c r="P2992" t="s">
        <v>8271</v>
      </c>
      <c r="Q2992" s="6">
        <f>E2992/D2992</f>
        <v>1.1122000000000001</v>
      </c>
      <c r="R2992" s="7">
        <f>IFERROR(E2992/N2992,"N/A")</f>
        <v>57.626943005181346</v>
      </c>
      <c r="S2992" t="str">
        <f t="shared" si="166"/>
        <v>theater</v>
      </c>
      <c r="T2992" t="str">
        <f t="shared" si="167"/>
        <v>plays</v>
      </c>
      <c r="Y2992">
        <f t="shared" si="168"/>
        <v>8</v>
      </c>
      <c r="Z2992">
        <f t="shared" si="169"/>
        <v>13</v>
      </c>
    </row>
    <row r="2993" spans="1:26" ht="43.2" x14ac:dyDescent="0.3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 s="11">
        <f t="shared" si="164"/>
        <v>40862.484027777777</v>
      </c>
      <c r="K2993">
        <v>1318539484</v>
      </c>
      <c r="L2993" s="11">
        <f t="shared" si="165"/>
        <v>40829.540324074071</v>
      </c>
      <c r="M2993" t="b">
        <v>0</v>
      </c>
      <c r="N2993">
        <v>25</v>
      </c>
      <c r="O2993" t="b">
        <v>1</v>
      </c>
      <c r="P2993" t="s">
        <v>8300</v>
      </c>
      <c r="Q2993" s="6">
        <f>E2993/D2993</f>
        <v>1.1125</v>
      </c>
      <c r="R2993" s="7">
        <f>IFERROR(E2993/N2993,"N/A")</f>
        <v>35.6</v>
      </c>
      <c r="S2993" t="str">
        <f t="shared" si="166"/>
        <v>music</v>
      </c>
      <c r="T2993" t="str">
        <f t="shared" si="167"/>
        <v>classical music</v>
      </c>
      <c r="Y2993">
        <f t="shared" si="168"/>
        <v>6</v>
      </c>
      <c r="Z2993">
        <f t="shared" si="169"/>
        <v>21</v>
      </c>
    </row>
    <row r="2994" spans="1:26" ht="43.2" x14ac:dyDescent="0.3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 s="11">
        <f t="shared" si="164"/>
        <v>40899.791666666664</v>
      </c>
      <c r="K2994">
        <v>1319467604</v>
      </c>
      <c r="L2994" s="11">
        <f t="shared" si="165"/>
        <v>40840.282453703701</v>
      </c>
      <c r="M2994" t="b">
        <v>1</v>
      </c>
      <c r="N2994">
        <v>369</v>
      </c>
      <c r="O2994" t="b">
        <v>1</v>
      </c>
      <c r="P2994" t="s">
        <v>8288</v>
      </c>
      <c r="Q2994" s="6">
        <f>E2994/D2994</f>
        <v>1.1131</v>
      </c>
      <c r="R2994" s="7">
        <f>IFERROR(E2994/N2994,"N/A")</f>
        <v>90.495934959349597</v>
      </c>
      <c r="S2994" t="str">
        <f t="shared" si="166"/>
        <v>publishing</v>
      </c>
      <c r="T2994" t="str">
        <f t="shared" si="167"/>
        <v>radio &amp; podcasts</v>
      </c>
      <c r="Y2994">
        <f t="shared" si="168"/>
        <v>11</v>
      </c>
      <c r="Z2994">
        <f t="shared" si="169"/>
        <v>27</v>
      </c>
    </row>
    <row r="2995" spans="1:26" x14ac:dyDescent="0.3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 s="11">
        <f t="shared" si="164"/>
        <v>41312.611122685179</v>
      </c>
      <c r="K2995">
        <v>1357684801</v>
      </c>
      <c r="L2995" s="11">
        <f t="shared" si="165"/>
        <v>41282.611122685179</v>
      </c>
      <c r="M2995" t="b">
        <v>1</v>
      </c>
      <c r="N2995">
        <v>576</v>
      </c>
      <c r="O2995" t="b">
        <v>1</v>
      </c>
      <c r="P2995" t="s">
        <v>8269</v>
      </c>
      <c r="Q2995" s="6">
        <f>E2995/D2995</f>
        <v>1.1131818181818183</v>
      </c>
      <c r="R2995" s="7">
        <f>IFERROR(E2995/N2995,"N/A")</f>
        <v>42.517361111111114</v>
      </c>
      <c r="S2995" t="str">
        <f t="shared" si="166"/>
        <v>film &amp; video</v>
      </c>
      <c r="T2995" t="str">
        <f t="shared" si="167"/>
        <v>documentary</v>
      </c>
      <c r="Y2995">
        <f t="shared" si="168"/>
        <v>13</v>
      </c>
      <c r="Z2995">
        <f t="shared" si="169"/>
        <v>24</v>
      </c>
    </row>
    <row r="2996" spans="1:26" ht="43.2" x14ac:dyDescent="0.3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 s="11">
        <f t="shared" si="164"/>
        <v>40853.860856481479</v>
      </c>
      <c r="K2996">
        <v>1316749178</v>
      </c>
      <c r="L2996" s="11">
        <f t="shared" si="165"/>
        <v>40808.819189814814</v>
      </c>
      <c r="M2996" t="b">
        <v>1</v>
      </c>
      <c r="N2996">
        <v>111</v>
      </c>
      <c r="O2996" t="b">
        <v>1</v>
      </c>
      <c r="P2996" t="s">
        <v>8269</v>
      </c>
      <c r="Q2996" s="6">
        <f>E2996/D2996</f>
        <v>1.1140000000000001</v>
      </c>
      <c r="R2996" s="7">
        <f>IFERROR(E2996/N2996,"N/A")</f>
        <v>50.18018018018018</v>
      </c>
      <c r="S2996" t="str">
        <f t="shared" si="166"/>
        <v>film &amp; video</v>
      </c>
      <c r="T2996" t="str">
        <f t="shared" si="167"/>
        <v>documentary</v>
      </c>
      <c r="Y2996">
        <f t="shared" si="168"/>
        <v>13</v>
      </c>
      <c r="Z2996">
        <f t="shared" si="169"/>
        <v>24</v>
      </c>
    </row>
    <row r="2997" spans="1:26" ht="43.2" x14ac:dyDescent="0.3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 s="11">
        <f t="shared" si="164"/>
        <v>41844.452592592592</v>
      </c>
      <c r="K2997">
        <v>1403635904</v>
      </c>
      <c r="L2997" s="11">
        <f t="shared" si="165"/>
        <v>41814.452592592592</v>
      </c>
      <c r="M2997" t="b">
        <v>1</v>
      </c>
      <c r="N2997">
        <v>43</v>
      </c>
      <c r="O2997" t="b">
        <v>1</v>
      </c>
      <c r="P2997" t="s">
        <v>8285</v>
      </c>
      <c r="Q2997" s="6">
        <f>E2997/D2997</f>
        <v>1.1140000000000001</v>
      </c>
      <c r="R2997" s="7">
        <f>IFERROR(E2997/N2997,"N/A")</f>
        <v>38.860465116279073</v>
      </c>
      <c r="S2997" t="str">
        <f t="shared" si="166"/>
        <v>photography</v>
      </c>
      <c r="T2997" t="str">
        <f t="shared" si="167"/>
        <v>photobooks</v>
      </c>
      <c r="Y2997">
        <f t="shared" si="168"/>
        <v>12</v>
      </c>
      <c r="Z2997">
        <f t="shared" si="169"/>
        <v>22</v>
      </c>
    </row>
    <row r="2998" spans="1:26" ht="43.2" x14ac:dyDescent="0.3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 s="11">
        <f t="shared" si="164"/>
        <v>42707.666666666664</v>
      </c>
      <c r="K2998">
        <v>1478431488</v>
      </c>
      <c r="L2998" s="11">
        <f t="shared" si="165"/>
        <v>42680.142222222225</v>
      </c>
      <c r="M2998" t="b">
        <v>0</v>
      </c>
      <c r="N2998">
        <v>103</v>
      </c>
      <c r="O2998" t="b">
        <v>1</v>
      </c>
      <c r="P2998" t="s">
        <v>8285</v>
      </c>
      <c r="Q2998" s="6">
        <f>E2998/D2998</f>
        <v>1.1140954545454547</v>
      </c>
      <c r="R2998" s="7">
        <f>IFERROR(E2998/N2998,"N/A")</f>
        <v>23.796213592233013</v>
      </c>
      <c r="S2998" t="str">
        <f t="shared" si="166"/>
        <v>photography</v>
      </c>
      <c r="T2998" t="str">
        <f t="shared" si="167"/>
        <v>photobooks</v>
      </c>
      <c r="Y2998">
        <f t="shared" si="168"/>
        <v>12</v>
      </c>
      <c r="Z2998">
        <f t="shared" si="169"/>
        <v>22</v>
      </c>
    </row>
    <row r="2999" spans="1:26" ht="43.2" x14ac:dyDescent="0.3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 s="11">
        <f t="shared" si="164"/>
        <v>41013.399999999994</v>
      </c>
      <c r="K2999">
        <v>1329442510</v>
      </c>
      <c r="L2999" s="11">
        <f t="shared" si="165"/>
        <v>40955.732754629629</v>
      </c>
      <c r="M2999" t="b">
        <v>0</v>
      </c>
      <c r="N2999">
        <v>72</v>
      </c>
      <c r="O2999" t="b">
        <v>1</v>
      </c>
      <c r="P2999" t="s">
        <v>8280</v>
      </c>
      <c r="Q2999" s="6">
        <f>E2999/D2999</f>
        <v>1.11425</v>
      </c>
      <c r="R2999" s="7">
        <f>IFERROR(E2999/N2999,"N/A")</f>
        <v>61.902777777777779</v>
      </c>
      <c r="S2999" t="str">
        <f t="shared" si="166"/>
        <v>music</v>
      </c>
      <c r="T2999" t="str">
        <f t="shared" si="167"/>
        <v>electronic music</v>
      </c>
      <c r="Y2999">
        <f t="shared" si="168"/>
        <v>6</v>
      </c>
      <c r="Z2999">
        <f t="shared" si="169"/>
        <v>22</v>
      </c>
    </row>
    <row r="3000" spans="1:26" ht="43.2" x14ac:dyDescent="0.3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 s="11">
        <f t="shared" si="164"/>
        <v>41875.874305555553</v>
      </c>
      <c r="K3000">
        <v>1406958354</v>
      </c>
      <c r="L3000" s="11">
        <f t="shared" si="165"/>
        <v>41852.906874999993</v>
      </c>
      <c r="M3000" t="b">
        <v>0</v>
      </c>
      <c r="N3000">
        <v>31</v>
      </c>
      <c r="O3000" t="b">
        <v>1</v>
      </c>
      <c r="P3000" t="s">
        <v>8271</v>
      </c>
      <c r="Q3000" s="6">
        <f>E3000/D3000</f>
        <v>1.1142857142857143</v>
      </c>
      <c r="R3000" s="7">
        <f>IFERROR(E3000/N3000,"N/A")</f>
        <v>125.80645161290323</v>
      </c>
      <c r="S3000" t="str">
        <f t="shared" si="166"/>
        <v>theater</v>
      </c>
      <c r="T3000" t="str">
        <f t="shared" si="167"/>
        <v>plays</v>
      </c>
      <c r="Y3000">
        <f t="shared" si="168"/>
        <v>8</v>
      </c>
      <c r="Z3000">
        <f t="shared" si="169"/>
        <v>13</v>
      </c>
    </row>
    <row r="3001" spans="1:26" ht="43.2" x14ac:dyDescent="0.3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 s="11">
        <f t="shared" si="164"/>
        <v>40725.462037037032</v>
      </c>
      <c r="K3001">
        <v>1306955120</v>
      </c>
      <c r="L3001" s="11">
        <f t="shared" si="165"/>
        <v>40695.462037037032</v>
      </c>
      <c r="M3001" t="b">
        <v>0</v>
      </c>
      <c r="N3001">
        <v>51</v>
      </c>
      <c r="O3001" t="b">
        <v>1</v>
      </c>
      <c r="P3001" t="s">
        <v>8276</v>
      </c>
      <c r="Q3001" s="6">
        <f>E3001/D3001</f>
        <v>1.1152149999999998</v>
      </c>
      <c r="R3001" s="7">
        <f>IFERROR(E3001/N3001,"N/A")</f>
        <v>43.733921568627444</v>
      </c>
      <c r="S3001" t="str">
        <f t="shared" si="166"/>
        <v>music</v>
      </c>
      <c r="T3001" t="str">
        <f t="shared" si="167"/>
        <v>rock</v>
      </c>
      <c r="Y3001">
        <f t="shared" si="168"/>
        <v>6</v>
      </c>
      <c r="Z3001">
        <f t="shared" si="169"/>
        <v>10</v>
      </c>
    </row>
    <row r="3002" spans="1:26" ht="43.2" x14ac:dyDescent="0.3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 s="11">
        <f t="shared" si="164"/>
        <v>42322.20380787037</v>
      </c>
      <c r="K3002">
        <v>1444910009</v>
      </c>
      <c r="L3002" s="11">
        <f t="shared" si="165"/>
        <v>42292.162141203698</v>
      </c>
      <c r="M3002" t="b">
        <v>1</v>
      </c>
      <c r="N3002">
        <v>379</v>
      </c>
      <c r="O3002" t="b">
        <v>1</v>
      </c>
      <c r="P3002" t="s">
        <v>8269</v>
      </c>
      <c r="Q3002" s="6">
        <f>E3002/D3002</f>
        <v>1.1159049999999999</v>
      </c>
      <c r="R3002" s="7">
        <f>IFERROR(E3002/N3002,"N/A")</f>
        <v>117.77361477572559</v>
      </c>
      <c r="S3002" t="str">
        <f t="shared" si="166"/>
        <v>film &amp; video</v>
      </c>
      <c r="T3002" t="str">
        <f t="shared" si="167"/>
        <v>documentary</v>
      </c>
      <c r="Y3002">
        <f t="shared" si="168"/>
        <v>13</v>
      </c>
      <c r="Z3002">
        <f t="shared" si="169"/>
        <v>24</v>
      </c>
    </row>
    <row r="3003" spans="1:26" ht="28.8" x14ac:dyDescent="0.3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 s="11">
        <f t="shared" si="164"/>
        <v>42160.15828703704</v>
      </c>
      <c r="K3003">
        <v>1430912876</v>
      </c>
      <c r="L3003" s="11">
        <f t="shared" si="165"/>
        <v>42130.15828703704</v>
      </c>
      <c r="M3003" t="b">
        <v>0</v>
      </c>
      <c r="N3003">
        <v>151</v>
      </c>
      <c r="O3003" t="b">
        <v>1</v>
      </c>
      <c r="P3003" t="s">
        <v>8276</v>
      </c>
      <c r="Q3003" s="6">
        <f>E3003/D3003</f>
        <v>1.1160000000000001</v>
      </c>
      <c r="R3003" s="7">
        <f>IFERROR(E3003/N3003,"N/A")</f>
        <v>73.907284768211923</v>
      </c>
      <c r="S3003" t="str">
        <f t="shared" si="166"/>
        <v>music</v>
      </c>
      <c r="T3003" t="str">
        <f t="shared" si="167"/>
        <v>rock</v>
      </c>
      <c r="Y3003">
        <f t="shared" si="168"/>
        <v>6</v>
      </c>
      <c r="Z3003">
        <f t="shared" si="169"/>
        <v>10</v>
      </c>
    </row>
    <row r="3004" spans="1:26" ht="43.2" x14ac:dyDescent="0.3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 s="11">
        <f t="shared" si="164"/>
        <v>40719.237534722219</v>
      </c>
      <c r="K3004">
        <v>1306417323</v>
      </c>
      <c r="L3004" s="11">
        <f t="shared" si="165"/>
        <v>40689.237534722219</v>
      </c>
      <c r="M3004" t="b">
        <v>0</v>
      </c>
      <c r="N3004">
        <v>49</v>
      </c>
      <c r="O3004" t="b">
        <v>1</v>
      </c>
      <c r="P3004" t="s">
        <v>8274</v>
      </c>
      <c r="Q3004" s="6">
        <f>E3004/D3004</f>
        <v>1.1166666666666667</v>
      </c>
      <c r="R3004" s="7">
        <f>IFERROR(E3004/N3004,"N/A")</f>
        <v>68.367346938775512</v>
      </c>
      <c r="S3004" t="str">
        <f t="shared" si="166"/>
        <v>publishing</v>
      </c>
      <c r="T3004" t="str">
        <f t="shared" si="167"/>
        <v>nonfiction</v>
      </c>
      <c r="Y3004">
        <f t="shared" si="168"/>
        <v>11</v>
      </c>
      <c r="Z3004">
        <f t="shared" si="169"/>
        <v>21</v>
      </c>
    </row>
    <row r="3005" spans="1:26" ht="43.2" x14ac:dyDescent="0.3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 s="11">
        <f t="shared" si="164"/>
        <v>42475.915972222218</v>
      </c>
      <c r="K3005">
        <v>1455615976</v>
      </c>
      <c r="L3005" s="11">
        <f t="shared" si="165"/>
        <v>42416.073796296296</v>
      </c>
      <c r="M3005" t="b">
        <v>0</v>
      </c>
      <c r="N3005">
        <v>42</v>
      </c>
      <c r="O3005" t="b">
        <v>1</v>
      </c>
      <c r="P3005" t="s">
        <v>8292</v>
      </c>
      <c r="Q3005" s="6">
        <f>E3005/D3005</f>
        <v>1.1166666666666667</v>
      </c>
      <c r="R3005" s="7">
        <f>IFERROR(E3005/N3005,"N/A")</f>
        <v>159.52380952380952</v>
      </c>
      <c r="S3005" t="str">
        <f t="shared" si="166"/>
        <v>music</v>
      </c>
      <c r="T3005" t="str">
        <f t="shared" si="167"/>
        <v>pop</v>
      </c>
      <c r="Y3005">
        <f t="shared" si="168"/>
        <v>6</v>
      </c>
      <c r="Z3005">
        <f t="shared" si="169"/>
        <v>9</v>
      </c>
    </row>
    <row r="3006" spans="1:26" ht="57.6" x14ac:dyDescent="0.3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 s="11">
        <f t="shared" si="164"/>
        <v>42659.124999999993</v>
      </c>
      <c r="K3006">
        <v>1474884417</v>
      </c>
      <c r="L3006" s="11">
        <f t="shared" si="165"/>
        <v>42639.088159722225</v>
      </c>
      <c r="M3006" t="b">
        <v>0</v>
      </c>
      <c r="N3006">
        <v>105</v>
      </c>
      <c r="O3006" t="b">
        <v>1</v>
      </c>
      <c r="P3006" t="s">
        <v>8274</v>
      </c>
      <c r="Q3006" s="6">
        <f>E3006/D3006</f>
        <v>1.117</v>
      </c>
      <c r="R3006" s="7">
        <f>IFERROR(E3006/N3006,"N/A")</f>
        <v>53.19047619047619</v>
      </c>
      <c r="S3006" t="str">
        <f t="shared" si="166"/>
        <v>publishing</v>
      </c>
      <c r="T3006" t="str">
        <f t="shared" si="167"/>
        <v>nonfiction</v>
      </c>
      <c r="Y3006">
        <f t="shared" si="168"/>
        <v>11</v>
      </c>
      <c r="Z3006">
        <f t="shared" si="169"/>
        <v>21</v>
      </c>
    </row>
    <row r="3007" spans="1:26" ht="43.2" x14ac:dyDescent="0.3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 s="11">
        <f t="shared" si="164"/>
        <v>41551.875</v>
      </c>
      <c r="K3007">
        <v>1378586179</v>
      </c>
      <c r="L3007" s="11">
        <f t="shared" si="165"/>
        <v>41524.525219907402</v>
      </c>
      <c r="M3007" t="b">
        <v>0</v>
      </c>
      <c r="N3007">
        <v>65</v>
      </c>
      <c r="O3007" t="b">
        <v>1</v>
      </c>
      <c r="P3007" t="s">
        <v>8300</v>
      </c>
      <c r="Q3007" s="6">
        <f>E3007/D3007</f>
        <v>1.1171428571428572</v>
      </c>
      <c r="R3007" s="7">
        <f>IFERROR(E3007/N3007,"N/A")</f>
        <v>60.153846153846153</v>
      </c>
      <c r="S3007" t="str">
        <f t="shared" si="166"/>
        <v>music</v>
      </c>
      <c r="T3007" t="str">
        <f t="shared" si="167"/>
        <v>classical music</v>
      </c>
      <c r="Y3007">
        <f t="shared" si="168"/>
        <v>6</v>
      </c>
      <c r="Z3007">
        <f t="shared" si="169"/>
        <v>21</v>
      </c>
    </row>
    <row r="3008" spans="1:26" ht="43.2" x14ac:dyDescent="0.3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 s="11">
        <f t="shared" si="164"/>
        <v>42544.449305555558</v>
      </c>
      <c r="K3008">
        <v>1464979620</v>
      </c>
      <c r="L3008" s="11">
        <f t="shared" si="165"/>
        <v>42524.449305555558</v>
      </c>
      <c r="M3008" t="b">
        <v>0</v>
      </c>
      <c r="N3008">
        <v>30</v>
      </c>
      <c r="O3008" t="b">
        <v>1</v>
      </c>
      <c r="P3008" t="s">
        <v>8271</v>
      </c>
      <c r="Q3008" s="6">
        <f>E3008/D3008</f>
        <v>1.1171428571428572</v>
      </c>
      <c r="R3008" s="7">
        <f>IFERROR(E3008/N3008,"N/A")</f>
        <v>65.166666666666671</v>
      </c>
      <c r="S3008" t="str">
        <f t="shared" si="166"/>
        <v>theater</v>
      </c>
      <c r="T3008" t="str">
        <f t="shared" si="167"/>
        <v>plays</v>
      </c>
      <c r="Y3008">
        <f t="shared" si="168"/>
        <v>8</v>
      </c>
      <c r="Z3008">
        <f t="shared" si="169"/>
        <v>13</v>
      </c>
    </row>
    <row r="3009" spans="1:26" ht="43.2" x14ac:dyDescent="0.3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 s="11">
        <f t="shared" si="164"/>
        <v>41958.873067129629</v>
      </c>
      <c r="K3009">
        <v>1413518233</v>
      </c>
      <c r="L3009" s="11">
        <f t="shared" si="165"/>
        <v>41928.831400462957</v>
      </c>
      <c r="M3009" t="b">
        <v>0</v>
      </c>
      <c r="N3009">
        <v>150</v>
      </c>
      <c r="O3009" t="b">
        <v>1</v>
      </c>
      <c r="P3009" t="s">
        <v>8265</v>
      </c>
      <c r="Q3009" s="6">
        <f>E3009/D3009</f>
        <v>1.1172500000000001</v>
      </c>
      <c r="R3009" s="7">
        <f>IFERROR(E3009/N3009,"N/A")</f>
        <v>148.96666666666667</v>
      </c>
      <c r="S3009" t="str">
        <f t="shared" si="166"/>
        <v>film &amp; video</v>
      </c>
      <c r="T3009" t="str">
        <f t="shared" si="167"/>
        <v>television</v>
      </c>
      <c r="Y3009">
        <f t="shared" si="168"/>
        <v>13</v>
      </c>
      <c r="Z3009">
        <f t="shared" si="169"/>
        <v>23</v>
      </c>
    </row>
    <row r="3010" spans="1:26" ht="28.8" x14ac:dyDescent="0.3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 s="11">
        <f t="shared" si="164"/>
        <v>42098.582638888889</v>
      </c>
      <c r="K3010">
        <v>1423501507</v>
      </c>
      <c r="L3010" s="11">
        <f t="shared" si="165"/>
        <v>42044.378553240742</v>
      </c>
      <c r="M3010" t="b">
        <v>0</v>
      </c>
      <c r="N3010">
        <v>141</v>
      </c>
      <c r="O3010" t="b">
        <v>1</v>
      </c>
      <c r="P3010" t="s">
        <v>8280</v>
      </c>
      <c r="Q3010" s="6">
        <f>E3010/D3010</f>
        <v>1.1175999999999999</v>
      </c>
      <c r="R3010" s="7">
        <f>IFERROR(E3010/N3010,"N/A")</f>
        <v>79.262411347517727</v>
      </c>
      <c r="S3010" t="str">
        <f t="shared" si="166"/>
        <v>music</v>
      </c>
      <c r="T3010" t="str">
        <f t="shared" si="167"/>
        <v>electronic music</v>
      </c>
      <c r="Y3010">
        <f t="shared" si="168"/>
        <v>6</v>
      </c>
      <c r="Z3010">
        <f t="shared" si="169"/>
        <v>22</v>
      </c>
    </row>
    <row r="3011" spans="1:26" ht="57.6" x14ac:dyDescent="0.3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 s="11">
        <f t="shared" ref="J3011:J3074" si="170">(((I3011/60)/60)/24)+DATE(1970,1,1)+(-8/24)</f>
        <v>42394.661111111105</v>
      </c>
      <c r="K3011">
        <v>1451655808</v>
      </c>
      <c r="L3011" s="11">
        <f t="shared" ref="L3011:L3074" si="171">(((K3011/60)/60)/24)+DATE(1970,1,1)+(-8/24)</f>
        <v>42370.238518518519</v>
      </c>
      <c r="M3011" t="b">
        <v>0</v>
      </c>
      <c r="N3011">
        <v>83</v>
      </c>
      <c r="O3011" t="b">
        <v>1</v>
      </c>
      <c r="P3011" t="s">
        <v>8269</v>
      </c>
      <c r="Q3011" s="6">
        <f>E3011/D3011</f>
        <v>1.1176666666666666</v>
      </c>
      <c r="R3011" s="7">
        <f>IFERROR(E3011/N3011,"N/A")</f>
        <v>40.397590361445786</v>
      </c>
      <c r="S3011" t="str">
        <f t="shared" ref="S3011:S3074" si="172">LEFT(P3011,SEARCH("/",P3011,1)-1)</f>
        <v>film &amp; video</v>
      </c>
      <c r="T3011" t="str">
        <f t="shared" ref="T3011:T3074" si="173">RIGHT(P3011,(LEN(P3011)-SEARCH("/",P3011)))</f>
        <v>documentary</v>
      </c>
      <c r="Y3011">
        <f t="shared" ref="Y3011:Y3074" si="174">SEARCH("/",P3011)</f>
        <v>13</v>
      </c>
      <c r="Z3011">
        <f t="shared" ref="Z3011:Z3074" si="175">LEN(P3011)</f>
        <v>24</v>
      </c>
    </row>
    <row r="3012" spans="1:26" ht="43.2" x14ac:dyDescent="0.3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 s="11">
        <f t="shared" si="170"/>
        <v>41005.874305555553</v>
      </c>
      <c r="K3012">
        <v>1330094566</v>
      </c>
      <c r="L3012" s="11">
        <f t="shared" si="171"/>
        <v>40963.279699074068</v>
      </c>
      <c r="M3012" t="b">
        <v>0</v>
      </c>
      <c r="N3012">
        <v>184</v>
      </c>
      <c r="O3012" t="b">
        <v>1</v>
      </c>
      <c r="P3012" t="s">
        <v>8276</v>
      </c>
      <c r="Q3012" s="6">
        <f>E3012/D3012</f>
        <v>1.1178571428571429</v>
      </c>
      <c r="R3012" s="7">
        <f>IFERROR(E3012/N3012,"N/A")</f>
        <v>85.054347826086953</v>
      </c>
      <c r="S3012" t="str">
        <f t="shared" si="172"/>
        <v>music</v>
      </c>
      <c r="T3012" t="str">
        <f t="shared" si="173"/>
        <v>rock</v>
      </c>
      <c r="Y3012">
        <f t="shared" si="174"/>
        <v>6</v>
      </c>
      <c r="Z3012">
        <f t="shared" si="175"/>
        <v>10</v>
      </c>
    </row>
    <row r="3013" spans="1:26" ht="57.6" x14ac:dyDescent="0.3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 s="11">
        <f t="shared" si="170"/>
        <v>42326.291712962957</v>
      </c>
      <c r="K3013">
        <v>1445263204</v>
      </c>
      <c r="L3013" s="11">
        <f t="shared" si="171"/>
        <v>42296.250046296293</v>
      </c>
      <c r="M3013" t="b">
        <v>1</v>
      </c>
      <c r="N3013">
        <v>206</v>
      </c>
      <c r="O3013" t="b">
        <v>1</v>
      </c>
      <c r="P3013" t="s">
        <v>8285</v>
      </c>
      <c r="Q3013" s="6">
        <f>E3013/D3013</f>
        <v>1.1179285714285714</v>
      </c>
      <c r="R3013" s="7">
        <f>IFERROR(E3013/N3013,"N/A")</f>
        <v>75.975728155339809</v>
      </c>
      <c r="S3013" t="str">
        <f t="shared" si="172"/>
        <v>photography</v>
      </c>
      <c r="T3013" t="str">
        <f t="shared" si="173"/>
        <v>photobooks</v>
      </c>
      <c r="Y3013">
        <f t="shared" si="174"/>
        <v>12</v>
      </c>
      <c r="Z3013">
        <f t="shared" si="175"/>
        <v>22</v>
      </c>
    </row>
    <row r="3014" spans="1:26" ht="57.6" x14ac:dyDescent="0.3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 s="11">
        <f t="shared" si="170"/>
        <v>41378.544351851851</v>
      </c>
      <c r="K3014">
        <v>1363381432</v>
      </c>
      <c r="L3014" s="11">
        <f t="shared" si="171"/>
        <v>41348.544351851851</v>
      </c>
      <c r="M3014" t="b">
        <v>1</v>
      </c>
      <c r="N3014">
        <v>146</v>
      </c>
      <c r="O3014" t="b">
        <v>1</v>
      </c>
      <c r="P3014" t="s">
        <v>8269</v>
      </c>
      <c r="Q3014" s="6">
        <f>E3014/D3014</f>
        <v>1.1187499999999999</v>
      </c>
      <c r="R3014" s="7">
        <f>IFERROR(E3014/N3014,"N/A")</f>
        <v>61.301369863013697</v>
      </c>
      <c r="S3014" t="str">
        <f t="shared" si="172"/>
        <v>film &amp; video</v>
      </c>
      <c r="T3014" t="str">
        <f t="shared" si="173"/>
        <v>documentary</v>
      </c>
      <c r="Y3014">
        <f t="shared" si="174"/>
        <v>13</v>
      </c>
      <c r="Z3014">
        <f t="shared" si="175"/>
        <v>24</v>
      </c>
    </row>
    <row r="3015" spans="1:26" x14ac:dyDescent="0.3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 s="11">
        <f t="shared" si="170"/>
        <v>42749.575011574074</v>
      </c>
      <c r="K3015">
        <v>1481838481</v>
      </c>
      <c r="L3015" s="11">
        <f t="shared" si="171"/>
        <v>42719.575011574074</v>
      </c>
      <c r="M3015" t="b">
        <v>0</v>
      </c>
      <c r="N3015">
        <v>82</v>
      </c>
      <c r="O3015" t="b">
        <v>1</v>
      </c>
      <c r="P3015" t="s">
        <v>8276</v>
      </c>
      <c r="Q3015" s="6">
        <f>E3015/D3015</f>
        <v>1.1188571428571428</v>
      </c>
      <c r="R3015" s="7">
        <f>IFERROR(E3015/N3015,"N/A")</f>
        <v>47.756097560975611</v>
      </c>
      <c r="S3015" t="str">
        <f t="shared" si="172"/>
        <v>music</v>
      </c>
      <c r="T3015" t="str">
        <f t="shared" si="173"/>
        <v>rock</v>
      </c>
      <c r="Y3015">
        <f t="shared" si="174"/>
        <v>6</v>
      </c>
      <c r="Z3015">
        <f t="shared" si="175"/>
        <v>10</v>
      </c>
    </row>
    <row r="3016" spans="1:26" ht="43.2" x14ac:dyDescent="0.3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 s="11">
        <f t="shared" si="170"/>
        <v>42477.443078703705</v>
      </c>
      <c r="K3016">
        <v>1455737882</v>
      </c>
      <c r="L3016" s="11">
        <f t="shared" si="171"/>
        <v>42417.48474537037</v>
      </c>
      <c r="M3016" t="b">
        <v>0</v>
      </c>
      <c r="N3016">
        <v>50</v>
      </c>
      <c r="O3016" t="b">
        <v>1</v>
      </c>
      <c r="P3016" t="s">
        <v>8269</v>
      </c>
      <c r="Q3016" s="6">
        <f>E3016/D3016</f>
        <v>1.118936170212766</v>
      </c>
      <c r="R3016" s="7">
        <f>IFERROR(E3016/N3016,"N/A")</f>
        <v>105.18</v>
      </c>
      <c r="S3016" t="str">
        <f t="shared" si="172"/>
        <v>film &amp; video</v>
      </c>
      <c r="T3016" t="str">
        <f t="shared" si="173"/>
        <v>documentary</v>
      </c>
      <c r="Y3016">
        <f t="shared" si="174"/>
        <v>13</v>
      </c>
      <c r="Z3016">
        <f t="shared" si="175"/>
        <v>24</v>
      </c>
    </row>
    <row r="3017" spans="1:26" ht="57.6" x14ac:dyDescent="0.3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 s="11">
        <f t="shared" si="170"/>
        <v>42384.318171296291</v>
      </c>
      <c r="K3017">
        <v>1452008290</v>
      </c>
      <c r="L3017" s="11">
        <f t="shared" si="171"/>
        <v>42374.318171296291</v>
      </c>
      <c r="M3017" t="b">
        <v>0</v>
      </c>
      <c r="N3017">
        <v>18</v>
      </c>
      <c r="O3017" t="b">
        <v>1</v>
      </c>
      <c r="P3017" t="s">
        <v>8271</v>
      </c>
      <c r="Q3017" s="6">
        <f>E3017/D3017</f>
        <v>1.119</v>
      </c>
      <c r="R3017" s="7">
        <f>IFERROR(E3017/N3017,"N/A")</f>
        <v>62.166666666666664</v>
      </c>
      <c r="S3017" t="str">
        <f t="shared" si="172"/>
        <v>theater</v>
      </c>
      <c r="T3017" t="str">
        <f t="shared" si="173"/>
        <v>plays</v>
      </c>
      <c r="Y3017">
        <f t="shared" si="174"/>
        <v>8</v>
      </c>
      <c r="Z3017">
        <f t="shared" si="175"/>
        <v>13</v>
      </c>
    </row>
    <row r="3018" spans="1:26" ht="43.2" x14ac:dyDescent="0.3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 s="11">
        <f t="shared" si="170"/>
        <v>42292.549398148149</v>
      </c>
      <c r="K3018">
        <v>1441919468</v>
      </c>
      <c r="L3018" s="11">
        <f t="shared" si="171"/>
        <v>42257.549398148149</v>
      </c>
      <c r="M3018" t="b">
        <v>0</v>
      </c>
      <c r="N3018">
        <v>35</v>
      </c>
      <c r="O3018" t="b">
        <v>0</v>
      </c>
      <c r="P3018" t="s">
        <v>8273</v>
      </c>
      <c r="Q3018" s="6">
        <f>E3018/D3018</f>
        <v>1.1199130434782609</v>
      </c>
      <c r="R3018" s="7">
        <f>IFERROR(E3018/N3018,"N/A")</f>
        <v>367.97142857142859</v>
      </c>
      <c r="S3018" t="str">
        <f t="shared" si="172"/>
        <v>technology</v>
      </c>
      <c r="T3018" t="str">
        <f t="shared" si="173"/>
        <v>wearables</v>
      </c>
      <c r="Y3018">
        <f t="shared" si="174"/>
        <v>11</v>
      </c>
      <c r="Z3018">
        <f t="shared" si="175"/>
        <v>20</v>
      </c>
    </row>
    <row r="3019" spans="1:26" ht="43.2" x14ac:dyDescent="0.3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 s="11">
        <f t="shared" si="170"/>
        <v>42158.29478009259</v>
      </c>
      <c r="K3019">
        <v>1430751869</v>
      </c>
      <c r="L3019" s="11">
        <f t="shared" si="171"/>
        <v>42128.29478009259</v>
      </c>
      <c r="M3019" t="b">
        <v>0</v>
      </c>
      <c r="N3019">
        <v>50</v>
      </c>
      <c r="O3019" t="b">
        <v>1</v>
      </c>
      <c r="P3019" t="s">
        <v>8301</v>
      </c>
      <c r="Q3019" s="6">
        <f>E3019/D3019</f>
        <v>1.1200000000000001</v>
      </c>
      <c r="R3019" s="7">
        <f>IFERROR(E3019/N3019,"N/A")</f>
        <v>56</v>
      </c>
      <c r="S3019" t="str">
        <f t="shared" si="172"/>
        <v>technology</v>
      </c>
      <c r="T3019" t="str">
        <f t="shared" si="173"/>
        <v>space exploration</v>
      </c>
      <c r="Y3019">
        <f t="shared" si="174"/>
        <v>11</v>
      </c>
      <c r="Z3019">
        <f t="shared" si="175"/>
        <v>28</v>
      </c>
    </row>
    <row r="3020" spans="1:26" ht="28.8" x14ac:dyDescent="0.3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 s="11">
        <f t="shared" si="170"/>
        <v>42418.583333333336</v>
      </c>
      <c r="K3020">
        <v>1452338929</v>
      </c>
      <c r="L3020" s="11">
        <f t="shared" si="171"/>
        <v>42378.145011574066</v>
      </c>
      <c r="M3020" t="b">
        <v>0</v>
      </c>
      <c r="N3020">
        <v>24</v>
      </c>
      <c r="O3020" t="b">
        <v>1</v>
      </c>
      <c r="P3020" t="s">
        <v>8271</v>
      </c>
      <c r="Q3020" s="6">
        <f>E3020/D3020</f>
        <v>1.1200000000000001</v>
      </c>
      <c r="R3020" s="7">
        <f>IFERROR(E3020/N3020,"N/A")</f>
        <v>11.666666666666666</v>
      </c>
      <c r="S3020" t="str">
        <f t="shared" si="172"/>
        <v>theater</v>
      </c>
      <c r="T3020" t="str">
        <f t="shared" si="173"/>
        <v>plays</v>
      </c>
      <c r="Y3020">
        <f t="shared" si="174"/>
        <v>8</v>
      </c>
      <c r="Z3020">
        <f t="shared" si="175"/>
        <v>13</v>
      </c>
    </row>
    <row r="3021" spans="1:26" ht="43.2" x14ac:dyDescent="0.3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 s="11">
        <f t="shared" si="170"/>
        <v>42588.791666666664</v>
      </c>
      <c r="K3021">
        <v>1469112493</v>
      </c>
      <c r="L3021" s="11">
        <f t="shared" si="171"/>
        <v>42572.283483796295</v>
      </c>
      <c r="M3021" t="b">
        <v>0</v>
      </c>
      <c r="N3021">
        <v>19</v>
      </c>
      <c r="O3021" t="b">
        <v>1</v>
      </c>
      <c r="P3021" t="s">
        <v>8271</v>
      </c>
      <c r="Q3021" s="6">
        <f>E3021/D3021</f>
        <v>1.1200000000000001</v>
      </c>
      <c r="R3021" s="7">
        <f>IFERROR(E3021/N3021,"N/A")</f>
        <v>58.94736842105263</v>
      </c>
      <c r="S3021" t="str">
        <f t="shared" si="172"/>
        <v>theater</v>
      </c>
      <c r="T3021" t="str">
        <f t="shared" si="173"/>
        <v>plays</v>
      </c>
      <c r="Y3021">
        <f t="shared" si="174"/>
        <v>8</v>
      </c>
      <c r="Z3021">
        <f t="shared" si="175"/>
        <v>13</v>
      </c>
    </row>
    <row r="3022" spans="1:26" ht="43.2" x14ac:dyDescent="0.3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 s="11">
        <f t="shared" si="170"/>
        <v>42221.124999999993</v>
      </c>
      <c r="K3022">
        <v>1435645490</v>
      </c>
      <c r="L3022" s="11">
        <f t="shared" si="171"/>
        <v>42184.933912037035</v>
      </c>
      <c r="M3022" t="b">
        <v>0</v>
      </c>
      <c r="N3022">
        <v>76</v>
      </c>
      <c r="O3022" t="b">
        <v>1</v>
      </c>
      <c r="P3022" t="s">
        <v>8271</v>
      </c>
      <c r="Q3022" s="6">
        <f>E3022/D3022</f>
        <v>1.121</v>
      </c>
      <c r="R3022" s="7">
        <f>IFERROR(E3022/N3022,"N/A")</f>
        <v>44.25</v>
      </c>
      <c r="S3022" t="str">
        <f t="shared" si="172"/>
        <v>theater</v>
      </c>
      <c r="T3022" t="str">
        <f t="shared" si="173"/>
        <v>plays</v>
      </c>
      <c r="Y3022">
        <f t="shared" si="174"/>
        <v>8</v>
      </c>
      <c r="Z3022">
        <f t="shared" si="175"/>
        <v>13</v>
      </c>
    </row>
    <row r="3023" spans="1:26" x14ac:dyDescent="0.3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 s="11">
        <f t="shared" si="170"/>
        <v>42793.874999999993</v>
      </c>
      <c r="K3023">
        <v>1485556626</v>
      </c>
      <c r="L3023" s="11">
        <f t="shared" si="171"/>
        <v>42762.609097222223</v>
      </c>
      <c r="M3023" t="b">
        <v>0</v>
      </c>
      <c r="N3023">
        <v>81</v>
      </c>
      <c r="O3023" t="b">
        <v>1</v>
      </c>
      <c r="P3023" t="s">
        <v>8271</v>
      </c>
      <c r="Q3023" s="6">
        <f>E3023/D3023</f>
        <v>1.1210242048409682</v>
      </c>
      <c r="R3023" s="7">
        <f>IFERROR(E3023/N3023,"N/A")</f>
        <v>69.18518518518519</v>
      </c>
      <c r="S3023" t="str">
        <f t="shared" si="172"/>
        <v>theater</v>
      </c>
      <c r="T3023" t="str">
        <f t="shared" si="173"/>
        <v>plays</v>
      </c>
      <c r="Y3023">
        <f t="shared" si="174"/>
        <v>8</v>
      </c>
      <c r="Z3023">
        <f t="shared" si="175"/>
        <v>13</v>
      </c>
    </row>
    <row r="3024" spans="1:26" ht="43.2" x14ac:dyDescent="0.3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 s="11">
        <f t="shared" si="170"/>
        <v>42010.448460648149</v>
      </c>
      <c r="K3024">
        <v>1417977947</v>
      </c>
      <c r="L3024" s="11">
        <f t="shared" si="171"/>
        <v>41980.448460648149</v>
      </c>
      <c r="M3024" t="b">
        <v>0</v>
      </c>
      <c r="N3024">
        <v>383</v>
      </c>
      <c r="O3024" t="b">
        <v>1</v>
      </c>
      <c r="P3024" t="s">
        <v>8269</v>
      </c>
      <c r="Q3024" s="6">
        <f>E3024/D3024</f>
        <v>1.1210500000000001</v>
      </c>
      <c r="R3024" s="7">
        <f>IFERROR(E3024/N3024,"N/A")</f>
        <v>58.540469973890339</v>
      </c>
      <c r="S3024" t="str">
        <f t="shared" si="172"/>
        <v>film &amp; video</v>
      </c>
      <c r="T3024" t="str">
        <f t="shared" si="173"/>
        <v>documentary</v>
      </c>
      <c r="Y3024">
        <f t="shared" si="174"/>
        <v>13</v>
      </c>
      <c r="Z3024">
        <f t="shared" si="175"/>
        <v>24</v>
      </c>
    </row>
    <row r="3025" spans="1:26" ht="43.2" x14ac:dyDescent="0.3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 s="11">
        <f t="shared" si="170"/>
        <v>42683.885520833333</v>
      </c>
      <c r="K3025">
        <v>1476159309</v>
      </c>
      <c r="L3025" s="11">
        <f t="shared" si="171"/>
        <v>42653.843854166662</v>
      </c>
      <c r="M3025" t="b">
        <v>0</v>
      </c>
      <c r="N3025">
        <v>191</v>
      </c>
      <c r="O3025" t="b">
        <v>1</v>
      </c>
      <c r="P3025" t="s">
        <v>8285</v>
      </c>
      <c r="Q3025" s="6">
        <f>E3025/D3025</f>
        <v>1.1210606060606061</v>
      </c>
      <c r="R3025" s="7">
        <f>IFERROR(E3025/N3025,"N/A")</f>
        <v>116.21465968586388</v>
      </c>
      <c r="S3025" t="str">
        <f t="shared" si="172"/>
        <v>photography</v>
      </c>
      <c r="T3025" t="str">
        <f t="shared" si="173"/>
        <v>photobooks</v>
      </c>
      <c r="Y3025">
        <f t="shared" si="174"/>
        <v>12</v>
      </c>
      <c r="Z3025">
        <f t="shared" si="175"/>
        <v>22</v>
      </c>
    </row>
    <row r="3026" spans="1:26" ht="28.8" x14ac:dyDescent="0.3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 s="11">
        <f t="shared" si="170"/>
        <v>42307.541666666664</v>
      </c>
      <c r="K3026">
        <v>1444220588</v>
      </c>
      <c r="L3026" s="11">
        <f t="shared" si="171"/>
        <v>42284.18273148148</v>
      </c>
      <c r="M3026" t="b">
        <v>1</v>
      </c>
      <c r="N3026">
        <v>68</v>
      </c>
      <c r="O3026" t="b">
        <v>1</v>
      </c>
      <c r="P3026" t="s">
        <v>8271</v>
      </c>
      <c r="Q3026" s="6">
        <f>E3026/D3026</f>
        <v>1.121664</v>
      </c>
      <c r="R3026" s="7">
        <f>IFERROR(E3026/N3026,"N/A")</f>
        <v>41.237647058823526</v>
      </c>
      <c r="S3026" t="str">
        <f t="shared" si="172"/>
        <v>theater</v>
      </c>
      <c r="T3026" t="str">
        <f t="shared" si="173"/>
        <v>plays</v>
      </c>
      <c r="Y3026">
        <f t="shared" si="174"/>
        <v>8</v>
      </c>
      <c r="Z3026">
        <f t="shared" si="175"/>
        <v>13</v>
      </c>
    </row>
    <row r="3027" spans="1:26" ht="43.2" x14ac:dyDescent="0.3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 s="11">
        <f t="shared" si="170"/>
        <v>41821.833333333328</v>
      </c>
      <c r="K3027">
        <v>1401414944</v>
      </c>
      <c r="L3027" s="11">
        <f t="shared" si="171"/>
        <v>41788.747037037036</v>
      </c>
      <c r="M3027" t="b">
        <v>1</v>
      </c>
      <c r="N3027">
        <v>71</v>
      </c>
      <c r="O3027" t="b">
        <v>1</v>
      </c>
      <c r="P3027" t="s">
        <v>8271</v>
      </c>
      <c r="Q3027" s="6">
        <f>E3027/D3027</f>
        <v>1.1225000000000001</v>
      </c>
      <c r="R3027" s="7">
        <f>IFERROR(E3027/N3027,"N/A")</f>
        <v>31.619718309859156</v>
      </c>
      <c r="S3027" t="str">
        <f t="shared" si="172"/>
        <v>theater</v>
      </c>
      <c r="T3027" t="str">
        <f t="shared" si="173"/>
        <v>plays</v>
      </c>
      <c r="Y3027">
        <f t="shared" si="174"/>
        <v>8</v>
      </c>
      <c r="Z3027">
        <f t="shared" si="175"/>
        <v>13</v>
      </c>
    </row>
    <row r="3028" spans="1:26" ht="43.2" x14ac:dyDescent="0.3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 s="11">
        <f t="shared" si="170"/>
        <v>41530.394583333327</v>
      </c>
      <c r="K3028">
        <v>1376501292</v>
      </c>
      <c r="L3028" s="11">
        <f t="shared" si="171"/>
        <v>41500.394583333327</v>
      </c>
      <c r="M3028" t="b">
        <v>1</v>
      </c>
      <c r="N3028">
        <v>76</v>
      </c>
      <c r="O3028" t="b">
        <v>1</v>
      </c>
      <c r="P3028" t="s">
        <v>8288</v>
      </c>
      <c r="Q3028" s="6">
        <f>E3028/D3028</f>
        <v>1.1226666666666667</v>
      </c>
      <c r="R3028" s="7">
        <f>IFERROR(E3028/N3028,"N/A")</f>
        <v>44.315789473684212</v>
      </c>
      <c r="S3028" t="str">
        <f t="shared" si="172"/>
        <v>publishing</v>
      </c>
      <c r="T3028" t="str">
        <f t="shared" si="173"/>
        <v>radio &amp; podcasts</v>
      </c>
      <c r="Y3028">
        <f t="shared" si="174"/>
        <v>11</v>
      </c>
      <c r="Z3028">
        <f t="shared" si="175"/>
        <v>27</v>
      </c>
    </row>
    <row r="3029" spans="1:26" ht="43.2" x14ac:dyDescent="0.3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 s="11">
        <f t="shared" si="170"/>
        <v>41844.432766203703</v>
      </c>
      <c r="K3029">
        <v>1403547791</v>
      </c>
      <c r="L3029" s="11">
        <f t="shared" si="171"/>
        <v>41813.432766203703</v>
      </c>
      <c r="M3029" t="b">
        <v>0</v>
      </c>
      <c r="N3029">
        <v>58</v>
      </c>
      <c r="O3029" t="b">
        <v>1</v>
      </c>
      <c r="P3029" t="s">
        <v>8276</v>
      </c>
      <c r="Q3029" s="6">
        <f>E3029/D3029</f>
        <v>1.1226666666666667</v>
      </c>
      <c r="R3029" s="7">
        <f>IFERROR(E3029/N3029,"N/A")</f>
        <v>87.103448275862064</v>
      </c>
      <c r="S3029" t="str">
        <f t="shared" si="172"/>
        <v>music</v>
      </c>
      <c r="T3029" t="str">
        <f t="shared" si="173"/>
        <v>rock</v>
      </c>
      <c r="Y3029">
        <f t="shared" si="174"/>
        <v>6</v>
      </c>
      <c r="Z3029">
        <f t="shared" si="175"/>
        <v>10</v>
      </c>
    </row>
    <row r="3030" spans="1:26" ht="43.2" x14ac:dyDescent="0.3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 s="11">
        <f t="shared" si="170"/>
        <v>41927.957638888889</v>
      </c>
      <c r="K3030">
        <v>1410937483</v>
      </c>
      <c r="L3030" s="11">
        <f t="shared" si="171"/>
        <v>41898.961608796293</v>
      </c>
      <c r="M3030" t="b">
        <v>1</v>
      </c>
      <c r="N3030">
        <v>263</v>
      </c>
      <c r="O3030" t="b">
        <v>1</v>
      </c>
      <c r="P3030" t="s">
        <v>8303</v>
      </c>
      <c r="Q3030" s="6">
        <f>E3030/D3030</f>
        <v>1.1229714285714285</v>
      </c>
      <c r="R3030" s="7">
        <f>IFERROR(E3030/N3030,"N/A")</f>
        <v>149.44486692015209</v>
      </c>
      <c r="S3030" t="str">
        <f t="shared" si="172"/>
        <v>theater</v>
      </c>
      <c r="T3030" t="str">
        <f t="shared" si="173"/>
        <v>spaces</v>
      </c>
      <c r="Y3030">
        <f t="shared" si="174"/>
        <v>8</v>
      </c>
      <c r="Z3030">
        <f t="shared" si="175"/>
        <v>14</v>
      </c>
    </row>
    <row r="3031" spans="1:26" ht="43.2" x14ac:dyDescent="0.3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 s="11">
        <f t="shared" si="170"/>
        <v>41775.8125</v>
      </c>
      <c r="K3031">
        <v>1397661347</v>
      </c>
      <c r="L3031" s="11">
        <f t="shared" si="171"/>
        <v>41745.302627314813</v>
      </c>
      <c r="M3031" t="b">
        <v>0</v>
      </c>
      <c r="N3031">
        <v>62</v>
      </c>
      <c r="O3031" t="b">
        <v>1</v>
      </c>
      <c r="P3031" t="s">
        <v>8269</v>
      </c>
      <c r="Q3031" s="6">
        <f>E3031/D3031</f>
        <v>1.1230249999999999</v>
      </c>
      <c r="R3031" s="7">
        <f>IFERROR(E3031/N3031,"N/A")</f>
        <v>181.13306451612902</v>
      </c>
      <c r="S3031" t="str">
        <f t="shared" si="172"/>
        <v>film &amp; video</v>
      </c>
      <c r="T3031" t="str">
        <f t="shared" si="173"/>
        <v>documentary</v>
      </c>
      <c r="Y3031">
        <f t="shared" si="174"/>
        <v>13</v>
      </c>
      <c r="Z3031">
        <f t="shared" si="175"/>
        <v>24</v>
      </c>
    </row>
    <row r="3032" spans="1:26" ht="43.2" x14ac:dyDescent="0.3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 s="11">
        <f t="shared" si="170"/>
        <v>42186.177060185182</v>
      </c>
      <c r="K3032">
        <v>1433160898</v>
      </c>
      <c r="L3032" s="11">
        <f t="shared" si="171"/>
        <v>42156.177060185182</v>
      </c>
      <c r="M3032" t="b">
        <v>1</v>
      </c>
      <c r="N3032">
        <v>79</v>
      </c>
      <c r="O3032" t="b">
        <v>1</v>
      </c>
      <c r="P3032" t="s">
        <v>8271</v>
      </c>
      <c r="Q3032" s="6">
        <f>E3032/D3032</f>
        <v>1.1232142857142857</v>
      </c>
      <c r="R3032" s="7">
        <f>IFERROR(E3032/N3032,"N/A")</f>
        <v>39.810126582278478</v>
      </c>
      <c r="S3032" t="str">
        <f t="shared" si="172"/>
        <v>theater</v>
      </c>
      <c r="T3032" t="str">
        <f t="shared" si="173"/>
        <v>plays</v>
      </c>
      <c r="Y3032">
        <f t="shared" si="174"/>
        <v>8</v>
      </c>
      <c r="Z3032">
        <f t="shared" si="175"/>
        <v>13</v>
      </c>
    </row>
    <row r="3033" spans="1:26" ht="43.2" x14ac:dyDescent="0.3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 s="11">
        <f t="shared" si="170"/>
        <v>41281</v>
      </c>
      <c r="K3033">
        <v>1354790790</v>
      </c>
      <c r="L3033" s="11">
        <f t="shared" si="171"/>
        <v>41249.115624999999</v>
      </c>
      <c r="M3033" t="b">
        <v>0</v>
      </c>
      <c r="N3033">
        <v>211</v>
      </c>
      <c r="O3033" t="b">
        <v>1</v>
      </c>
      <c r="P3033" t="s">
        <v>8280</v>
      </c>
      <c r="Q3033" s="6">
        <f>E3033/D3033</f>
        <v>1.1236044444444444</v>
      </c>
      <c r="R3033" s="7">
        <f>IFERROR(E3033/N3033,"N/A")</f>
        <v>23.963127962085309</v>
      </c>
      <c r="S3033" t="str">
        <f t="shared" si="172"/>
        <v>music</v>
      </c>
      <c r="T3033" t="str">
        <f t="shared" si="173"/>
        <v>electronic music</v>
      </c>
      <c r="Y3033">
        <f t="shared" si="174"/>
        <v>6</v>
      </c>
      <c r="Z3033">
        <f t="shared" si="175"/>
        <v>22</v>
      </c>
    </row>
    <row r="3034" spans="1:26" ht="43.2" x14ac:dyDescent="0.3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 s="11">
        <f t="shared" si="170"/>
        <v>41991.745185185187</v>
      </c>
      <c r="K3034">
        <v>1413766384</v>
      </c>
      <c r="L3034" s="11">
        <f t="shared" si="171"/>
        <v>41931.703518518516</v>
      </c>
      <c r="M3034" t="b">
        <v>0</v>
      </c>
      <c r="N3034">
        <v>48</v>
      </c>
      <c r="O3034" t="b">
        <v>1</v>
      </c>
      <c r="P3034" t="s">
        <v>8273</v>
      </c>
      <c r="Q3034" s="6">
        <f>E3034/D3034</f>
        <v>1.1240000000000001</v>
      </c>
      <c r="R3034" s="7">
        <f>IFERROR(E3034/N3034,"N/A")</f>
        <v>35.125</v>
      </c>
      <c r="S3034" t="str">
        <f t="shared" si="172"/>
        <v>technology</v>
      </c>
      <c r="T3034" t="str">
        <f t="shared" si="173"/>
        <v>wearables</v>
      </c>
      <c r="Y3034">
        <f t="shared" si="174"/>
        <v>11</v>
      </c>
      <c r="Z3034">
        <f t="shared" si="175"/>
        <v>20</v>
      </c>
    </row>
    <row r="3035" spans="1:26" ht="43.2" x14ac:dyDescent="0.3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 s="11">
        <f t="shared" si="170"/>
        <v>42099.410613425927</v>
      </c>
      <c r="K3035">
        <v>1425235877</v>
      </c>
      <c r="L3035" s="11">
        <f t="shared" si="171"/>
        <v>42064.452280092592</v>
      </c>
      <c r="M3035" t="b">
        <v>0</v>
      </c>
      <c r="N3035">
        <v>15</v>
      </c>
      <c r="O3035" t="b">
        <v>1</v>
      </c>
      <c r="P3035" t="s">
        <v>8271</v>
      </c>
      <c r="Q3035" s="6">
        <f>E3035/D3035</f>
        <v>1.125</v>
      </c>
      <c r="R3035" s="7">
        <f>IFERROR(E3035/N3035,"N/A")</f>
        <v>30</v>
      </c>
      <c r="S3035" t="str">
        <f t="shared" si="172"/>
        <v>theater</v>
      </c>
      <c r="T3035" t="str">
        <f t="shared" si="173"/>
        <v>plays</v>
      </c>
      <c r="Y3035">
        <f t="shared" si="174"/>
        <v>8</v>
      </c>
      <c r="Z3035">
        <f t="shared" si="175"/>
        <v>13</v>
      </c>
    </row>
    <row r="3036" spans="1:26" ht="43.2" x14ac:dyDescent="0.3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 s="11">
        <f t="shared" si="170"/>
        <v>42584.839583333327</v>
      </c>
      <c r="K3036">
        <v>1467497652</v>
      </c>
      <c r="L3036" s="11">
        <f t="shared" si="171"/>
        <v>42553.593194444438</v>
      </c>
      <c r="M3036" t="b">
        <v>0</v>
      </c>
      <c r="N3036">
        <v>14</v>
      </c>
      <c r="O3036" t="b">
        <v>1</v>
      </c>
      <c r="P3036" t="s">
        <v>8271</v>
      </c>
      <c r="Q3036" s="6">
        <f>E3036/D3036</f>
        <v>1.125</v>
      </c>
      <c r="R3036" s="7">
        <f>IFERROR(E3036/N3036,"N/A")</f>
        <v>64.285714285714292</v>
      </c>
      <c r="S3036" t="str">
        <f t="shared" si="172"/>
        <v>theater</v>
      </c>
      <c r="T3036" t="str">
        <f t="shared" si="173"/>
        <v>plays</v>
      </c>
      <c r="Y3036">
        <f t="shared" si="174"/>
        <v>8</v>
      </c>
      <c r="Z3036">
        <f t="shared" si="175"/>
        <v>13</v>
      </c>
    </row>
    <row r="3037" spans="1:26" ht="72" x14ac:dyDescent="0.3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 s="11">
        <f t="shared" si="170"/>
        <v>42674.832638888889</v>
      </c>
      <c r="K3037">
        <v>1475326255</v>
      </c>
      <c r="L3037" s="11">
        <f t="shared" si="171"/>
        <v>42644.202025462961</v>
      </c>
      <c r="M3037" t="b">
        <v>0</v>
      </c>
      <c r="N3037">
        <v>1260</v>
      </c>
      <c r="O3037" t="b">
        <v>1</v>
      </c>
      <c r="P3037" t="s">
        <v>8303</v>
      </c>
      <c r="Q3037" s="6">
        <f>E3037/D3037</f>
        <v>1.1253599999999999</v>
      </c>
      <c r="R3037" s="7">
        <f>IFERROR(E3037/N3037,"N/A")</f>
        <v>89.314285714285717</v>
      </c>
      <c r="S3037" t="str">
        <f t="shared" si="172"/>
        <v>theater</v>
      </c>
      <c r="T3037" t="str">
        <f t="shared" si="173"/>
        <v>spaces</v>
      </c>
      <c r="Y3037">
        <f t="shared" si="174"/>
        <v>8</v>
      </c>
      <c r="Z3037">
        <f t="shared" si="175"/>
        <v>14</v>
      </c>
    </row>
    <row r="3038" spans="1:26" ht="43.2" x14ac:dyDescent="0.3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 s="11">
        <f t="shared" si="170"/>
        <v>41994.364629629628</v>
      </c>
      <c r="K3038">
        <v>1415292304</v>
      </c>
      <c r="L3038" s="11">
        <f t="shared" si="171"/>
        <v>41949.364629629628</v>
      </c>
      <c r="M3038" t="b">
        <v>1</v>
      </c>
      <c r="N3038">
        <v>376</v>
      </c>
      <c r="O3038" t="b">
        <v>1</v>
      </c>
      <c r="P3038" t="s">
        <v>8269</v>
      </c>
      <c r="Q3038" s="6">
        <f>E3038/D3038</f>
        <v>1.1263736263736264</v>
      </c>
      <c r="R3038" s="7">
        <f>IFERROR(E3038/N3038,"N/A")</f>
        <v>109.04255319148936</v>
      </c>
      <c r="S3038" t="str">
        <f t="shared" si="172"/>
        <v>film &amp; video</v>
      </c>
      <c r="T3038" t="str">
        <f t="shared" si="173"/>
        <v>documentary</v>
      </c>
      <c r="Y3038">
        <f t="shared" si="174"/>
        <v>13</v>
      </c>
      <c r="Z3038">
        <f t="shared" si="175"/>
        <v>24</v>
      </c>
    </row>
    <row r="3039" spans="1:26" ht="57.6" x14ac:dyDescent="0.3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 s="11">
        <f t="shared" si="170"/>
        <v>40210.999305555553</v>
      </c>
      <c r="K3039">
        <v>1257538029</v>
      </c>
      <c r="L3039" s="11">
        <f t="shared" si="171"/>
        <v>40123.504965277774</v>
      </c>
      <c r="M3039" t="b">
        <v>1</v>
      </c>
      <c r="N3039">
        <v>51</v>
      </c>
      <c r="O3039" t="b">
        <v>1</v>
      </c>
      <c r="P3039" t="s">
        <v>8269</v>
      </c>
      <c r="Q3039" s="6">
        <f>E3039/D3039</f>
        <v>1.1268</v>
      </c>
      <c r="R3039" s="7">
        <f>IFERROR(E3039/N3039,"N/A")</f>
        <v>110.47058823529412</v>
      </c>
      <c r="S3039" t="str">
        <f t="shared" si="172"/>
        <v>film &amp; video</v>
      </c>
      <c r="T3039" t="str">
        <f t="shared" si="173"/>
        <v>documentary</v>
      </c>
      <c r="Y3039">
        <f t="shared" si="174"/>
        <v>13</v>
      </c>
      <c r="Z3039">
        <f t="shared" si="175"/>
        <v>24</v>
      </c>
    </row>
    <row r="3040" spans="1:26" ht="43.2" x14ac:dyDescent="0.3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 s="11">
        <f t="shared" si="170"/>
        <v>42326.33966435185</v>
      </c>
      <c r="K3040">
        <v>1445267347</v>
      </c>
      <c r="L3040" s="11">
        <f t="shared" si="171"/>
        <v>42296.297997685186</v>
      </c>
      <c r="M3040" t="b">
        <v>0</v>
      </c>
      <c r="N3040">
        <v>84</v>
      </c>
      <c r="O3040" t="b">
        <v>1</v>
      </c>
      <c r="P3040" t="s">
        <v>8297</v>
      </c>
      <c r="Q3040" s="6">
        <f>E3040/D3040</f>
        <v>1.1268750000000001</v>
      </c>
      <c r="R3040" s="7">
        <f>IFERROR(E3040/N3040,"N/A")</f>
        <v>107.32142857142857</v>
      </c>
      <c r="S3040" t="str">
        <f t="shared" si="172"/>
        <v>games</v>
      </c>
      <c r="T3040" t="str">
        <f t="shared" si="173"/>
        <v>tabletop games</v>
      </c>
      <c r="Y3040">
        <f t="shared" si="174"/>
        <v>6</v>
      </c>
      <c r="Z3040">
        <f t="shared" si="175"/>
        <v>20</v>
      </c>
    </row>
    <row r="3041" spans="1:26" ht="43.2" x14ac:dyDescent="0.3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 s="11">
        <f t="shared" si="170"/>
        <v>41783.541666666664</v>
      </c>
      <c r="K3041">
        <v>1398352531</v>
      </c>
      <c r="L3041" s="11">
        <f t="shared" si="171"/>
        <v>41753.302442129629</v>
      </c>
      <c r="M3041" t="b">
        <v>0</v>
      </c>
      <c r="N3041">
        <v>72</v>
      </c>
      <c r="O3041" t="b">
        <v>1</v>
      </c>
      <c r="P3041" t="s">
        <v>8271</v>
      </c>
      <c r="Q3041" s="6">
        <f>E3041/D3041</f>
        <v>1.127</v>
      </c>
      <c r="R3041" s="7">
        <f>IFERROR(E3041/N3041,"N/A")</f>
        <v>78.263888888888886</v>
      </c>
      <c r="S3041" t="str">
        <f t="shared" si="172"/>
        <v>theater</v>
      </c>
      <c r="T3041" t="str">
        <f t="shared" si="173"/>
        <v>plays</v>
      </c>
      <c r="Y3041">
        <f t="shared" si="174"/>
        <v>8</v>
      </c>
      <c r="Z3041">
        <f t="shared" si="175"/>
        <v>13</v>
      </c>
    </row>
    <row r="3042" spans="1:26" ht="43.2" x14ac:dyDescent="0.3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 s="11">
        <f t="shared" si="170"/>
        <v>42648.120763888881</v>
      </c>
      <c r="K3042">
        <v>1473850434</v>
      </c>
      <c r="L3042" s="11">
        <f t="shared" si="171"/>
        <v>42627.120763888881</v>
      </c>
      <c r="M3042" t="b">
        <v>0</v>
      </c>
      <c r="N3042">
        <v>34</v>
      </c>
      <c r="O3042" t="b">
        <v>1</v>
      </c>
      <c r="P3042" t="s">
        <v>8271</v>
      </c>
      <c r="Q3042" s="6">
        <f>E3042/D3042</f>
        <v>1.1276666666666666</v>
      </c>
      <c r="R3042" s="7">
        <f>IFERROR(E3042/N3042,"N/A")</f>
        <v>99.5</v>
      </c>
      <c r="S3042" t="str">
        <f t="shared" si="172"/>
        <v>theater</v>
      </c>
      <c r="T3042" t="str">
        <f t="shared" si="173"/>
        <v>plays</v>
      </c>
      <c r="Y3042">
        <f t="shared" si="174"/>
        <v>8</v>
      </c>
      <c r="Z3042">
        <f t="shared" si="175"/>
        <v>13</v>
      </c>
    </row>
    <row r="3043" spans="1:26" ht="43.2" x14ac:dyDescent="0.3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 s="11">
        <f t="shared" si="170"/>
        <v>40760.545578703699</v>
      </c>
      <c r="K3043">
        <v>1309986338</v>
      </c>
      <c r="L3043" s="11">
        <f t="shared" si="171"/>
        <v>40730.545578703699</v>
      </c>
      <c r="M3043" t="b">
        <v>0</v>
      </c>
      <c r="N3043">
        <v>56</v>
      </c>
      <c r="O3043" t="b">
        <v>1</v>
      </c>
      <c r="P3043" t="s">
        <v>8279</v>
      </c>
      <c r="Q3043" s="6">
        <f>E3043/D3043</f>
        <v>1.127715</v>
      </c>
      <c r="R3043" s="7">
        <f>IFERROR(E3043/N3043,"N/A")</f>
        <v>80.551071428571419</v>
      </c>
      <c r="S3043" t="str">
        <f t="shared" si="172"/>
        <v>music</v>
      </c>
      <c r="T3043" t="str">
        <f t="shared" si="173"/>
        <v>indie rock</v>
      </c>
      <c r="Y3043">
        <f t="shared" si="174"/>
        <v>6</v>
      </c>
      <c r="Z3043">
        <f t="shared" si="175"/>
        <v>16</v>
      </c>
    </row>
    <row r="3044" spans="1:26" ht="43.2" x14ac:dyDescent="0.3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 s="11">
        <f t="shared" si="170"/>
        <v>41625.166666666664</v>
      </c>
      <c r="K3044">
        <v>1384811721</v>
      </c>
      <c r="L3044" s="11">
        <f t="shared" si="171"/>
        <v>41596.580104166664</v>
      </c>
      <c r="M3044" t="b">
        <v>0</v>
      </c>
      <c r="N3044">
        <v>45</v>
      </c>
      <c r="O3044" t="b">
        <v>1</v>
      </c>
      <c r="P3044" t="s">
        <v>8292</v>
      </c>
      <c r="Q3044" s="6">
        <f>E3044/D3044</f>
        <v>1.1279999999999999</v>
      </c>
      <c r="R3044" s="7">
        <f>IFERROR(E3044/N3044,"N/A")</f>
        <v>12.533333333333333</v>
      </c>
      <c r="S3044" t="str">
        <f t="shared" si="172"/>
        <v>music</v>
      </c>
      <c r="T3044" t="str">
        <f t="shared" si="173"/>
        <v>pop</v>
      </c>
      <c r="Y3044">
        <f t="shared" si="174"/>
        <v>6</v>
      </c>
      <c r="Z3044">
        <f t="shared" si="175"/>
        <v>9</v>
      </c>
    </row>
    <row r="3045" spans="1:26" ht="57.6" x14ac:dyDescent="0.3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 s="11">
        <f t="shared" si="170"/>
        <v>41958.589398148142</v>
      </c>
      <c r="K3045">
        <v>1413493724</v>
      </c>
      <c r="L3045" s="11">
        <f t="shared" si="171"/>
        <v>41928.547731481478</v>
      </c>
      <c r="M3045" t="b">
        <v>0</v>
      </c>
      <c r="N3045">
        <v>277</v>
      </c>
      <c r="O3045" t="b">
        <v>1</v>
      </c>
      <c r="P3045" t="s">
        <v>8303</v>
      </c>
      <c r="Q3045" s="6">
        <f>E3045/D3045</f>
        <v>1.12815</v>
      </c>
      <c r="R3045" s="7">
        <f>IFERROR(E3045/N3045,"N/A")</f>
        <v>162.90974729241879</v>
      </c>
      <c r="S3045" t="str">
        <f t="shared" si="172"/>
        <v>theater</v>
      </c>
      <c r="T3045" t="str">
        <f t="shared" si="173"/>
        <v>spaces</v>
      </c>
      <c r="Y3045">
        <f t="shared" si="174"/>
        <v>8</v>
      </c>
      <c r="Z3045">
        <f t="shared" si="175"/>
        <v>14</v>
      </c>
    </row>
    <row r="3046" spans="1:26" ht="43.2" x14ac:dyDescent="0.3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 s="11">
        <f t="shared" si="170"/>
        <v>42488.957638888889</v>
      </c>
      <c r="K3046">
        <v>1461370956</v>
      </c>
      <c r="L3046" s="11">
        <f t="shared" si="171"/>
        <v>42482.68236111111</v>
      </c>
      <c r="M3046" t="b">
        <v>0</v>
      </c>
      <c r="N3046">
        <v>69</v>
      </c>
      <c r="O3046" t="b">
        <v>1</v>
      </c>
      <c r="P3046" t="s">
        <v>8271</v>
      </c>
      <c r="Q3046" s="6">
        <f>E3046/D3046</f>
        <v>1.1283333333333334</v>
      </c>
      <c r="R3046" s="7">
        <f>IFERROR(E3046/N3046,"N/A")</f>
        <v>49.05797101449275</v>
      </c>
      <c r="S3046" t="str">
        <f t="shared" si="172"/>
        <v>theater</v>
      </c>
      <c r="T3046" t="str">
        <f t="shared" si="173"/>
        <v>plays</v>
      </c>
      <c r="Y3046">
        <f t="shared" si="174"/>
        <v>8</v>
      </c>
      <c r="Z3046">
        <f t="shared" si="175"/>
        <v>13</v>
      </c>
    </row>
    <row r="3047" spans="1:26" ht="43.2" x14ac:dyDescent="0.3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 s="11">
        <f t="shared" si="170"/>
        <v>42079.541666666664</v>
      </c>
      <c r="K3047">
        <v>1424296822</v>
      </c>
      <c r="L3047" s="11">
        <f t="shared" si="171"/>
        <v>42053.583587962967</v>
      </c>
      <c r="M3047" t="b">
        <v>0</v>
      </c>
      <c r="N3047">
        <v>57</v>
      </c>
      <c r="O3047" t="b">
        <v>1</v>
      </c>
      <c r="P3047" t="s">
        <v>8271</v>
      </c>
      <c r="Q3047" s="6">
        <f>E3047/D3047</f>
        <v>1.1285000000000001</v>
      </c>
      <c r="R3047" s="7">
        <f>IFERROR(E3047/N3047,"N/A")</f>
        <v>39.596491228070178</v>
      </c>
      <c r="S3047" t="str">
        <f t="shared" si="172"/>
        <v>theater</v>
      </c>
      <c r="T3047" t="str">
        <f t="shared" si="173"/>
        <v>plays</v>
      </c>
      <c r="Y3047">
        <f t="shared" si="174"/>
        <v>8</v>
      </c>
      <c r="Z3047">
        <f t="shared" si="175"/>
        <v>13</v>
      </c>
    </row>
    <row r="3048" spans="1:26" ht="43.2" x14ac:dyDescent="0.3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 s="11">
        <f t="shared" si="170"/>
        <v>41029.312592592592</v>
      </c>
      <c r="K3048">
        <v>1333207808</v>
      </c>
      <c r="L3048" s="11">
        <f t="shared" si="171"/>
        <v>40999.312592592592</v>
      </c>
      <c r="M3048" t="b">
        <v>0</v>
      </c>
      <c r="N3048">
        <v>95</v>
      </c>
      <c r="O3048" t="b">
        <v>1</v>
      </c>
      <c r="P3048" t="s">
        <v>8279</v>
      </c>
      <c r="Q3048" s="6">
        <f>E3048/D3048</f>
        <v>1.1291099999999998</v>
      </c>
      <c r="R3048" s="7">
        <f>IFERROR(E3048/N3048,"N/A")</f>
        <v>47.541473684210523</v>
      </c>
      <c r="S3048" t="str">
        <f t="shared" si="172"/>
        <v>music</v>
      </c>
      <c r="T3048" t="str">
        <f t="shared" si="173"/>
        <v>indie rock</v>
      </c>
      <c r="Y3048">
        <f t="shared" si="174"/>
        <v>6</v>
      </c>
      <c r="Z3048">
        <f t="shared" si="175"/>
        <v>16</v>
      </c>
    </row>
    <row r="3049" spans="1:26" ht="57.6" x14ac:dyDescent="0.3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 s="11">
        <f t="shared" si="170"/>
        <v>40412.402777777774</v>
      </c>
      <c r="K3049">
        <v>1275603020</v>
      </c>
      <c r="L3049" s="11">
        <f t="shared" si="171"/>
        <v>40332.590509259258</v>
      </c>
      <c r="M3049" t="b">
        <v>1</v>
      </c>
      <c r="N3049">
        <v>235</v>
      </c>
      <c r="O3049" t="b">
        <v>1</v>
      </c>
      <c r="P3049" t="s">
        <v>8269</v>
      </c>
      <c r="Q3049" s="6">
        <f>E3049/D3049</f>
        <v>1.1292</v>
      </c>
      <c r="R3049" s="7">
        <f>IFERROR(E3049/N3049,"N/A")</f>
        <v>48.051063829787232</v>
      </c>
      <c r="S3049" t="str">
        <f t="shared" si="172"/>
        <v>film &amp; video</v>
      </c>
      <c r="T3049" t="str">
        <f t="shared" si="173"/>
        <v>documentary</v>
      </c>
      <c r="Y3049">
        <f t="shared" si="174"/>
        <v>13</v>
      </c>
      <c r="Z3049">
        <f t="shared" si="175"/>
        <v>24</v>
      </c>
    </row>
    <row r="3050" spans="1:26" ht="43.2" x14ac:dyDescent="0.3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 s="11">
        <f t="shared" si="170"/>
        <v>41000.500671296293</v>
      </c>
      <c r="K3050">
        <v>1330722058</v>
      </c>
      <c r="L3050" s="11">
        <f t="shared" si="171"/>
        <v>40970.542337962957</v>
      </c>
      <c r="M3050" t="b">
        <v>1</v>
      </c>
      <c r="N3050">
        <v>123</v>
      </c>
      <c r="O3050" t="b">
        <v>1</v>
      </c>
      <c r="P3050" t="s">
        <v>8271</v>
      </c>
      <c r="Q3050" s="6">
        <f>E3050/D3050</f>
        <v>1.1292857142857142</v>
      </c>
      <c r="R3050" s="7">
        <f>IFERROR(E3050/N3050,"N/A")</f>
        <v>64.268292682926827</v>
      </c>
      <c r="S3050" t="str">
        <f t="shared" si="172"/>
        <v>theater</v>
      </c>
      <c r="T3050" t="str">
        <f t="shared" si="173"/>
        <v>plays</v>
      </c>
      <c r="Y3050">
        <f t="shared" si="174"/>
        <v>8</v>
      </c>
      <c r="Z3050">
        <f t="shared" si="175"/>
        <v>13</v>
      </c>
    </row>
    <row r="3051" spans="1:26" ht="43.2" x14ac:dyDescent="0.3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 s="11">
        <f t="shared" si="170"/>
        <v>42808.622916666667</v>
      </c>
      <c r="K3051">
        <v>1486625606</v>
      </c>
      <c r="L3051" s="11">
        <f t="shared" si="171"/>
        <v>42774.981550925928</v>
      </c>
      <c r="M3051" t="b">
        <v>1</v>
      </c>
      <c r="N3051">
        <v>1151</v>
      </c>
      <c r="O3051" t="b">
        <v>1</v>
      </c>
      <c r="P3051" t="s">
        <v>8269</v>
      </c>
      <c r="Q3051" s="6">
        <f>E3051/D3051</f>
        <v>1.1292973333333334</v>
      </c>
      <c r="R3051" s="7">
        <f>IFERROR(E3051/N3051,"N/A")</f>
        <v>147.17167680278018</v>
      </c>
      <c r="S3051" t="str">
        <f t="shared" si="172"/>
        <v>film &amp; video</v>
      </c>
      <c r="T3051" t="str">
        <f t="shared" si="173"/>
        <v>documentary</v>
      </c>
      <c r="Y3051">
        <f t="shared" si="174"/>
        <v>13</v>
      </c>
      <c r="Z3051">
        <f t="shared" si="175"/>
        <v>24</v>
      </c>
    </row>
    <row r="3052" spans="1:26" ht="43.2" x14ac:dyDescent="0.3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 s="11">
        <f t="shared" si="170"/>
        <v>42390.153877314813</v>
      </c>
      <c r="K3052">
        <v>1450784495</v>
      </c>
      <c r="L3052" s="11">
        <f t="shared" si="171"/>
        <v>42360.153877314813</v>
      </c>
      <c r="M3052" t="b">
        <v>0</v>
      </c>
      <c r="N3052">
        <v>29</v>
      </c>
      <c r="O3052" t="b">
        <v>1</v>
      </c>
      <c r="P3052" t="s">
        <v>8266</v>
      </c>
      <c r="Q3052" s="6">
        <f>E3052/D3052</f>
        <v>1.1293199999999999</v>
      </c>
      <c r="R3052" s="7">
        <f>IFERROR(E3052/N3052,"N/A")</f>
        <v>19.471034482758618</v>
      </c>
      <c r="S3052" t="str">
        <f t="shared" si="172"/>
        <v>film &amp; video</v>
      </c>
      <c r="T3052" t="str">
        <f t="shared" si="173"/>
        <v>shorts</v>
      </c>
      <c r="Y3052">
        <f t="shared" si="174"/>
        <v>13</v>
      </c>
      <c r="Z3052">
        <f t="shared" si="175"/>
        <v>19</v>
      </c>
    </row>
    <row r="3053" spans="1:26" ht="43.2" x14ac:dyDescent="0.3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 s="11">
        <f t="shared" si="170"/>
        <v>41064.323263888888</v>
      </c>
      <c r="K3053">
        <v>1336232730</v>
      </c>
      <c r="L3053" s="11">
        <f t="shared" si="171"/>
        <v>41034.323263888888</v>
      </c>
      <c r="M3053" t="b">
        <v>0</v>
      </c>
      <c r="N3053">
        <v>49</v>
      </c>
      <c r="O3053" t="b">
        <v>1</v>
      </c>
      <c r="P3053" t="s">
        <v>8292</v>
      </c>
      <c r="Q3053" s="6">
        <f>E3053/D3053</f>
        <v>1.1294117647058823</v>
      </c>
      <c r="R3053" s="7">
        <f>IFERROR(E3053/N3053,"N/A")</f>
        <v>39.183673469387756</v>
      </c>
      <c r="S3053" t="str">
        <f t="shared" si="172"/>
        <v>music</v>
      </c>
      <c r="T3053" t="str">
        <f t="shared" si="173"/>
        <v>pop</v>
      </c>
      <c r="Y3053">
        <f t="shared" si="174"/>
        <v>6</v>
      </c>
      <c r="Z3053">
        <f t="shared" si="175"/>
        <v>9</v>
      </c>
    </row>
    <row r="3054" spans="1:26" ht="43.2" x14ac:dyDescent="0.3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 s="11">
        <f t="shared" si="170"/>
        <v>41980.874305555553</v>
      </c>
      <c r="K3054">
        <v>1415585474</v>
      </c>
      <c r="L3054" s="11">
        <f t="shared" si="171"/>
        <v>41952.757800925923</v>
      </c>
      <c r="M3054" t="b">
        <v>0</v>
      </c>
      <c r="N3054">
        <v>33</v>
      </c>
      <c r="O3054" t="b">
        <v>1</v>
      </c>
      <c r="P3054" t="s">
        <v>8300</v>
      </c>
      <c r="Q3054" s="6">
        <f>E3054/D3054</f>
        <v>1.1294999999999999</v>
      </c>
      <c r="R3054" s="7">
        <f>IFERROR(E3054/N3054,"N/A")</f>
        <v>136.90909090909091</v>
      </c>
      <c r="S3054" t="str">
        <f t="shared" si="172"/>
        <v>music</v>
      </c>
      <c r="T3054" t="str">
        <f t="shared" si="173"/>
        <v>classical music</v>
      </c>
      <c r="Y3054">
        <f t="shared" si="174"/>
        <v>6</v>
      </c>
      <c r="Z3054">
        <f t="shared" si="175"/>
        <v>21</v>
      </c>
    </row>
    <row r="3055" spans="1:26" ht="28.8" x14ac:dyDescent="0.3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 s="11">
        <f t="shared" si="170"/>
        <v>41328.006249999999</v>
      </c>
      <c r="K3055">
        <v>1361002140</v>
      </c>
      <c r="L3055" s="11">
        <f t="shared" si="171"/>
        <v>41321.006249999999</v>
      </c>
      <c r="M3055" t="b">
        <v>0</v>
      </c>
      <c r="N3055">
        <v>17</v>
      </c>
      <c r="O3055" t="b">
        <v>1</v>
      </c>
      <c r="P3055" t="s">
        <v>8276</v>
      </c>
      <c r="Q3055" s="6">
        <f>E3055/D3055</f>
        <v>1.1299999999999999</v>
      </c>
      <c r="R3055" s="7">
        <f>IFERROR(E3055/N3055,"N/A")</f>
        <v>66.470588235294116</v>
      </c>
      <c r="S3055" t="str">
        <f t="shared" si="172"/>
        <v>music</v>
      </c>
      <c r="T3055" t="str">
        <f t="shared" si="173"/>
        <v>rock</v>
      </c>
      <c r="Y3055">
        <f t="shared" si="174"/>
        <v>6</v>
      </c>
      <c r="Z3055">
        <f t="shared" si="175"/>
        <v>10</v>
      </c>
    </row>
    <row r="3056" spans="1:26" ht="43.2" x14ac:dyDescent="0.3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 s="11">
        <f t="shared" si="170"/>
        <v>42693.583333333336</v>
      </c>
      <c r="K3056">
        <v>1476760226</v>
      </c>
      <c r="L3056" s="11">
        <f t="shared" si="171"/>
        <v>42660.79891203704</v>
      </c>
      <c r="M3056" t="b">
        <v>0</v>
      </c>
      <c r="N3056">
        <v>17</v>
      </c>
      <c r="O3056" t="b">
        <v>1</v>
      </c>
      <c r="P3056" t="s">
        <v>8271</v>
      </c>
      <c r="Q3056" s="6">
        <f>E3056/D3056</f>
        <v>1.1299999999999999</v>
      </c>
      <c r="R3056" s="7">
        <f>IFERROR(E3056/N3056,"N/A")</f>
        <v>66.470588235294116</v>
      </c>
      <c r="S3056" t="str">
        <f t="shared" si="172"/>
        <v>theater</v>
      </c>
      <c r="T3056" t="str">
        <f t="shared" si="173"/>
        <v>plays</v>
      </c>
      <c r="Y3056">
        <f t="shared" si="174"/>
        <v>8</v>
      </c>
      <c r="Z3056">
        <f t="shared" si="175"/>
        <v>13</v>
      </c>
    </row>
    <row r="3057" spans="1:26" ht="57.6" x14ac:dyDescent="0.3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 s="11">
        <f t="shared" si="170"/>
        <v>42659.541666666664</v>
      </c>
      <c r="K3057">
        <v>1473189335</v>
      </c>
      <c r="L3057" s="11">
        <f t="shared" si="171"/>
        <v>42619.469155092585</v>
      </c>
      <c r="M3057" t="b">
        <v>0</v>
      </c>
      <c r="N3057">
        <v>15</v>
      </c>
      <c r="O3057" t="b">
        <v>1</v>
      </c>
      <c r="P3057" t="s">
        <v>8305</v>
      </c>
      <c r="Q3057" s="6">
        <f>E3057/D3057</f>
        <v>1.1299999999999999</v>
      </c>
      <c r="R3057" s="7">
        <f>IFERROR(E3057/N3057,"N/A")</f>
        <v>37.666666666666664</v>
      </c>
      <c r="S3057" t="str">
        <f t="shared" si="172"/>
        <v>theater</v>
      </c>
      <c r="T3057" t="str">
        <f t="shared" si="173"/>
        <v>musical</v>
      </c>
      <c r="Y3057">
        <f t="shared" si="174"/>
        <v>8</v>
      </c>
      <c r="Z3057">
        <f t="shared" si="175"/>
        <v>15</v>
      </c>
    </row>
    <row r="3058" spans="1:26" ht="43.2" x14ac:dyDescent="0.3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 s="11">
        <f t="shared" si="170"/>
        <v>40795.543553240735</v>
      </c>
      <c r="K3058">
        <v>1313010163</v>
      </c>
      <c r="L3058" s="11">
        <f t="shared" si="171"/>
        <v>40765.543553240735</v>
      </c>
      <c r="M3058" t="b">
        <v>1</v>
      </c>
      <c r="N3058">
        <v>162</v>
      </c>
      <c r="O3058" t="b">
        <v>1</v>
      </c>
      <c r="P3058" t="s">
        <v>8295</v>
      </c>
      <c r="Q3058" s="6">
        <f>E3058/D3058</f>
        <v>1.1300013888888889</v>
      </c>
      <c r="R3058" s="7">
        <f>IFERROR(E3058/N3058,"N/A")</f>
        <v>50.222283950617282</v>
      </c>
      <c r="S3058" t="str">
        <f t="shared" si="172"/>
        <v>technology</v>
      </c>
      <c r="T3058" t="str">
        <f t="shared" si="173"/>
        <v>hardware</v>
      </c>
      <c r="Y3058">
        <f t="shared" si="174"/>
        <v>11</v>
      </c>
      <c r="Z3058">
        <f t="shared" si="175"/>
        <v>19</v>
      </c>
    </row>
    <row r="3059" spans="1:26" ht="43.2" x14ac:dyDescent="0.3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 s="11">
        <f t="shared" si="170"/>
        <v>42304.999999999993</v>
      </c>
      <c r="K3059">
        <v>1442420377</v>
      </c>
      <c r="L3059" s="11">
        <f t="shared" si="171"/>
        <v>42263.346956018511</v>
      </c>
      <c r="M3059" t="b">
        <v>1</v>
      </c>
      <c r="N3059">
        <v>555</v>
      </c>
      <c r="O3059" t="b">
        <v>1</v>
      </c>
      <c r="P3059" t="s">
        <v>8269</v>
      </c>
      <c r="Q3059" s="6">
        <f>E3059/D3059</f>
        <v>1.13015</v>
      </c>
      <c r="R3059" s="7">
        <f>IFERROR(E3059/N3059,"N/A")</f>
        <v>203.63063063063063</v>
      </c>
      <c r="S3059" t="str">
        <f t="shared" si="172"/>
        <v>film &amp; video</v>
      </c>
      <c r="T3059" t="str">
        <f t="shared" si="173"/>
        <v>documentary</v>
      </c>
      <c r="Y3059">
        <f t="shared" si="174"/>
        <v>13</v>
      </c>
      <c r="Z3059">
        <f t="shared" si="175"/>
        <v>24</v>
      </c>
    </row>
    <row r="3060" spans="1:26" ht="28.8" x14ac:dyDescent="0.3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 s="11">
        <f t="shared" si="170"/>
        <v>41328.874305555553</v>
      </c>
      <c r="K3060">
        <v>1359029661</v>
      </c>
      <c r="L3060" s="11">
        <f t="shared" si="171"/>
        <v>41298.176631944443</v>
      </c>
      <c r="M3060" t="b">
        <v>0</v>
      </c>
      <c r="N3060">
        <v>185</v>
      </c>
      <c r="O3060" t="b">
        <v>1</v>
      </c>
      <c r="P3060" t="s">
        <v>8300</v>
      </c>
      <c r="Q3060" s="6">
        <f>E3060/D3060</f>
        <v>1.130176111111111</v>
      </c>
      <c r="R3060" s="7">
        <f>IFERROR(E3060/N3060,"N/A")</f>
        <v>109.96308108108107</v>
      </c>
      <c r="S3060" t="str">
        <f t="shared" si="172"/>
        <v>music</v>
      </c>
      <c r="T3060" t="str">
        <f t="shared" si="173"/>
        <v>classical music</v>
      </c>
      <c r="Y3060">
        <f t="shared" si="174"/>
        <v>6</v>
      </c>
      <c r="Z3060">
        <f t="shared" si="175"/>
        <v>21</v>
      </c>
    </row>
    <row r="3061" spans="1:26" ht="28.8" x14ac:dyDescent="0.3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 s="11">
        <f t="shared" si="170"/>
        <v>40752.720324074071</v>
      </c>
      <c r="K3061">
        <v>1309310236</v>
      </c>
      <c r="L3061" s="11">
        <f t="shared" si="171"/>
        <v>40722.720324074071</v>
      </c>
      <c r="M3061" t="b">
        <v>0</v>
      </c>
      <c r="N3061">
        <v>39</v>
      </c>
      <c r="O3061" t="b">
        <v>1</v>
      </c>
      <c r="P3061" t="s">
        <v>8266</v>
      </c>
      <c r="Q3061" s="6">
        <f>E3061/D3061</f>
        <v>1.1303159999999999</v>
      </c>
      <c r="R3061" s="7">
        <f>IFERROR(E3061/N3061,"N/A")</f>
        <v>144.91230769230768</v>
      </c>
      <c r="S3061" t="str">
        <f t="shared" si="172"/>
        <v>film &amp; video</v>
      </c>
      <c r="T3061" t="str">
        <f t="shared" si="173"/>
        <v>shorts</v>
      </c>
      <c r="Y3061">
        <f t="shared" si="174"/>
        <v>13</v>
      </c>
      <c r="Z3061">
        <f t="shared" si="175"/>
        <v>19</v>
      </c>
    </row>
    <row r="3062" spans="1:26" ht="43.2" x14ac:dyDescent="0.3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 s="11">
        <f t="shared" si="170"/>
        <v>41947.875</v>
      </c>
      <c r="K3062">
        <v>1412737080</v>
      </c>
      <c r="L3062" s="11">
        <f t="shared" si="171"/>
        <v>41919.790277777778</v>
      </c>
      <c r="M3062" t="b">
        <v>0</v>
      </c>
      <c r="N3062">
        <v>557</v>
      </c>
      <c r="O3062" t="b">
        <v>1</v>
      </c>
      <c r="P3062" t="s">
        <v>8303</v>
      </c>
      <c r="Q3062" s="6">
        <f>E3062/D3062</f>
        <v>1.13104</v>
      </c>
      <c r="R3062" s="7">
        <f>IFERROR(E3062/N3062,"N/A")</f>
        <v>50.764811490125673</v>
      </c>
      <c r="S3062" t="str">
        <f t="shared" si="172"/>
        <v>theater</v>
      </c>
      <c r="T3062" t="str">
        <f t="shared" si="173"/>
        <v>spaces</v>
      </c>
      <c r="Y3062">
        <f t="shared" si="174"/>
        <v>8</v>
      </c>
      <c r="Z3062">
        <f t="shared" si="175"/>
        <v>14</v>
      </c>
    </row>
    <row r="3063" spans="1:26" ht="43.2" x14ac:dyDescent="0.3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 s="11">
        <f t="shared" si="170"/>
        <v>40951.816134259258</v>
      </c>
      <c r="K3063">
        <v>1323920114</v>
      </c>
      <c r="L3063" s="11">
        <f t="shared" si="171"/>
        <v>40891.816134259258</v>
      </c>
      <c r="M3063" t="b">
        <v>0</v>
      </c>
      <c r="N3063">
        <v>44</v>
      </c>
      <c r="O3063" t="b">
        <v>1</v>
      </c>
      <c r="P3063" t="s">
        <v>8279</v>
      </c>
      <c r="Q3063" s="6">
        <f>E3063/D3063</f>
        <v>1.1325000000000001</v>
      </c>
      <c r="R3063" s="7">
        <f>IFERROR(E3063/N3063,"N/A")</f>
        <v>51.477272727272727</v>
      </c>
      <c r="S3063" t="str">
        <f t="shared" si="172"/>
        <v>music</v>
      </c>
      <c r="T3063" t="str">
        <f t="shared" si="173"/>
        <v>indie rock</v>
      </c>
      <c r="Y3063">
        <f t="shared" si="174"/>
        <v>6</v>
      </c>
      <c r="Z3063">
        <f t="shared" si="175"/>
        <v>16</v>
      </c>
    </row>
    <row r="3064" spans="1:26" ht="43.2" x14ac:dyDescent="0.3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 s="11">
        <f t="shared" si="170"/>
        <v>42099.833333333336</v>
      </c>
      <c r="K3064">
        <v>1424368298</v>
      </c>
      <c r="L3064" s="11">
        <f t="shared" si="171"/>
        <v>42054.410856481474</v>
      </c>
      <c r="M3064" t="b">
        <v>0</v>
      </c>
      <c r="N3064">
        <v>83</v>
      </c>
      <c r="O3064" t="b">
        <v>1</v>
      </c>
      <c r="P3064" t="s">
        <v>8271</v>
      </c>
      <c r="Q3064" s="6">
        <f>E3064/D3064</f>
        <v>1.133</v>
      </c>
      <c r="R3064" s="7">
        <f>IFERROR(E3064/N3064,"N/A")</f>
        <v>68.253012048192772</v>
      </c>
      <c r="S3064" t="str">
        <f t="shared" si="172"/>
        <v>theater</v>
      </c>
      <c r="T3064" t="str">
        <f t="shared" si="173"/>
        <v>plays</v>
      </c>
      <c r="Y3064">
        <f t="shared" si="174"/>
        <v>8</v>
      </c>
      <c r="Z3064">
        <f t="shared" si="175"/>
        <v>13</v>
      </c>
    </row>
    <row r="3065" spans="1:26" ht="43.2" x14ac:dyDescent="0.3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 s="11">
        <f t="shared" si="170"/>
        <v>41064.388831018514</v>
      </c>
      <c r="K3065">
        <v>1336238395</v>
      </c>
      <c r="L3065" s="11">
        <f t="shared" si="171"/>
        <v>41034.388831018514</v>
      </c>
      <c r="M3065" t="b">
        <v>0</v>
      </c>
      <c r="N3065">
        <v>25</v>
      </c>
      <c r="O3065" t="b">
        <v>1</v>
      </c>
      <c r="P3065" t="s">
        <v>8279</v>
      </c>
      <c r="Q3065" s="6">
        <f>E3065/D3065</f>
        <v>1.1333333333333333</v>
      </c>
      <c r="R3065" s="7">
        <f>IFERROR(E3065/N3065,"N/A")</f>
        <v>34</v>
      </c>
      <c r="S3065" t="str">
        <f t="shared" si="172"/>
        <v>music</v>
      </c>
      <c r="T3065" t="str">
        <f t="shared" si="173"/>
        <v>indie rock</v>
      </c>
      <c r="Y3065">
        <f t="shared" si="174"/>
        <v>6</v>
      </c>
      <c r="Z3065">
        <f t="shared" si="175"/>
        <v>16</v>
      </c>
    </row>
    <row r="3066" spans="1:26" ht="43.2" x14ac:dyDescent="0.3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 s="11">
        <f t="shared" si="170"/>
        <v>41083.439525462964</v>
      </c>
      <c r="K3066">
        <v>1337884375</v>
      </c>
      <c r="L3066" s="11">
        <f t="shared" si="171"/>
        <v>41053.439525462964</v>
      </c>
      <c r="M3066" t="b">
        <v>0</v>
      </c>
      <c r="N3066">
        <v>29</v>
      </c>
      <c r="O3066" t="b">
        <v>1</v>
      </c>
      <c r="P3066" t="s">
        <v>8279</v>
      </c>
      <c r="Q3066" s="6">
        <f>E3066/D3066</f>
        <v>1.1333333333333333</v>
      </c>
      <c r="R3066" s="7">
        <f>IFERROR(E3066/N3066,"N/A")</f>
        <v>23.448275862068964</v>
      </c>
      <c r="S3066" t="str">
        <f t="shared" si="172"/>
        <v>music</v>
      </c>
      <c r="T3066" t="str">
        <f t="shared" si="173"/>
        <v>indie rock</v>
      </c>
      <c r="Y3066">
        <f t="shared" si="174"/>
        <v>6</v>
      </c>
      <c r="Z3066">
        <f t="shared" si="175"/>
        <v>16</v>
      </c>
    </row>
    <row r="3067" spans="1:26" ht="43.2" x14ac:dyDescent="0.3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 s="11">
        <f t="shared" si="170"/>
        <v>41945.666666666664</v>
      </c>
      <c r="K3067">
        <v>1412629704</v>
      </c>
      <c r="L3067" s="11">
        <f t="shared" si="171"/>
        <v>41918.547499999993</v>
      </c>
      <c r="M3067" t="b">
        <v>0</v>
      </c>
      <c r="N3067">
        <v>17</v>
      </c>
      <c r="O3067" t="b">
        <v>1</v>
      </c>
      <c r="P3067" t="s">
        <v>8271</v>
      </c>
      <c r="Q3067" s="6">
        <f>E3067/D3067</f>
        <v>1.1333333333333333</v>
      </c>
      <c r="R3067" s="7">
        <f>IFERROR(E3067/N3067,"N/A")</f>
        <v>20</v>
      </c>
      <c r="S3067" t="str">
        <f t="shared" si="172"/>
        <v>theater</v>
      </c>
      <c r="T3067" t="str">
        <f t="shared" si="173"/>
        <v>plays</v>
      </c>
      <c r="Y3067">
        <f t="shared" si="174"/>
        <v>8</v>
      </c>
      <c r="Z3067">
        <f t="shared" si="175"/>
        <v>13</v>
      </c>
    </row>
    <row r="3068" spans="1:26" ht="57.6" x14ac:dyDescent="0.3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 s="11">
        <f t="shared" si="170"/>
        <v>42488.308391203704</v>
      </c>
      <c r="K3068">
        <v>1459265045</v>
      </c>
      <c r="L3068" s="11">
        <f t="shared" si="171"/>
        <v>42458.308391203704</v>
      </c>
      <c r="M3068" t="b">
        <v>0</v>
      </c>
      <c r="N3068">
        <v>63</v>
      </c>
      <c r="O3068" t="b">
        <v>1</v>
      </c>
      <c r="P3068" t="s">
        <v>8271</v>
      </c>
      <c r="Q3068" s="6">
        <f>E3068/D3068</f>
        <v>1.1339285714285714</v>
      </c>
      <c r="R3068" s="7">
        <f>IFERROR(E3068/N3068,"N/A")</f>
        <v>50.396825396825399</v>
      </c>
      <c r="S3068" t="str">
        <f t="shared" si="172"/>
        <v>theater</v>
      </c>
      <c r="T3068" t="str">
        <f t="shared" si="173"/>
        <v>plays</v>
      </c>
      <c r="Y3068">
        <f t="shared" si="174"/>
        <v>8</v>
      </c>
      <c r="Z3068">
        <f t="shared" si="175"/>
        <v>13</v>
      </c>
    </row>
    <row r="3069" spans="1:26" ht="43.2" x14ac:dyDescent="0.3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 s="11">
        <f t="shared" si="170"/>
        <v>42046.374999999993</v>
      </c>
      <c r="K3069">
        <v>1421025159</v>
      </c>
      <c r="L3069" s="11">
        <f t="shared" si="171"/>
        <v>42015.717118055552</v>
      </c>
      <c r="M3069" t="b">
        <v>0</v>
      </c>
      <c r="N3069">
        <v>53</v>
      </c>
      <c r="O3069" t="b">
        <v>1</v>
      </c>
      <c r="P3069" t="s">
        <v>8271</v>
      </c>
      <c r="Q3069" s="6">
        <f>E3069/D3069</f>
        <v>1.1342219999999998</v>
      </c>
      <c r="R3069" s="7">
        <f>IFERROR(E3069/N3069,"N/A")</f>
        <v>107.00207547169811</v>
      </c>
      <c r="S3069" t="str">
        <f t="shared" si="172"/>
        <v>theater</v>
      </c>
      <c r="T3069" t="str">
        <f t="shared" si="173"/>
        <v>plays</v>
      </c>
      <c r="Y3069">
        <f t="shared" si="174"/>
        <v>8</v>
      </c>
      <c r="Z3069">
        <f t="shared" si="175"/>
        <v>13</v>
      </c>
    </row>
    <row r="3070" spans="1:26" ht="43.2" x14ac:dyDescent="0.3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 s="11">
        <f t="shared" si="170"/>
        <v>41850.443078703705</v>
      </c>
      <c r="K3070">
        <v>1404153482</v>
      </c>
      <c r="L3070" s="11">
        <f t="shared" si="171"/>
        <v>41820.443078703705</v>
      </c>
      <c r="M3070" t="b">
        <v>0</v>
      </c>
      <c r="N3070">
        <v>107</v>
      </c>
      <c r="O3070" t="b">
        <v>1</v>
      </c>
      <c r="P3070" t="s">
        <v>8305</v>
      </c>
      <c r="Q3070" s="6">
        <f>E3070/D3070</f>
        <v>1.1345714285714286</v>
      </c>
      <c r="R3070" s="7">
        <f>IFERROR(E3070/N3070,"N/A")</f>
        <v>74.224299065420567</v>
      </c>
      <c r="S3070" t="str">
        <f t="shared" si="172"/>
        <v>theater</v>
      </c>
      <c r="T3070" t="str">
        <f t="shared" si="173"/>
        <v>musical</v>
      </c>
      <c r="Y3070">
        <f t="shared" si="174"/>
        <v>8</v>
      </c>
      <c r="Z3070">
        <f t="shared" si="175"/>
        <v>15</v>
      </c>
    </row>
    <row r="3071" spans="1:26" ht="57.6" x14ac:dyDescent="0.3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 s="11">
        <f t="shared" si="170"/>
        <v>41883.332638888889</v>
      </c>
      <c r="K3071">
        <v>1408062990</v>
      </c>
      <c r="L3071" s="11">
        <f t="shared" si="171"/>
        <v>41865.692013888889</v>
      </c>
      <c r="M3071" t="b">
        <v>0</v>
      </c>
      <c r="N3071">
        <v>68</v>
      </c>
      <c r="O3071" t="b">
        <v>1</v>
      </c>
      <c r="P3071" t="s">
        <v>8271</v>
      </c>
      <c r="Q3071" s="6">
        <f>E3071/D3071</f>
        <v>1.1346000000000001</v>
      </c>
      <c r="R3071" s="7">
        <f>IFERROR(E3071/N3071,"N/A")</f>
        <v>83.42647058823529</v>
      </c>
      <c r="S3071" t="str">
        <f t="shared" si="172"/>
        <v>theater</v>
      </c>
      <c r="T3071" t="str">
        <f t="shared" si="173"/>
        <v>plays</v>
      </c>
      <c r="Y3071">
        <f t="shared" si="174"/>
        <v>8</v>
      </c>
      <c r="Z3071">
        <f t="shared" si="175"/>
        <v>13</v>
      </c>
    </row>
    <row r="3072" spans="1:26" ht="43.2" x14ac:dyDescent="0.3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 s="11">
        <f t="shared" si="170"/>
        <v>40897.15960648148</v>
      </c>
      <c r="K3072">
        <v>1321357790</v>
      </c>
      <c r="L3072" s="11">
        <f t="shared" si="171"/>
        <v>40862.15960648148</v>
      </c>
      <c r="M3072" t="b">
        <v>1</v>
      </c>
      <c r="N3072">
        <v>202</v>
      </c>
      <c r="O3072" t="b">
        <v>1</v>
      </c>
      <c r="P3072" t="s">
        <v>8269</v>
      </c>
      <c r="Q3072" s="6">
        <f>E3072/D3072</f>
        <v>1.1346153846153846</v>
      </c>
      <c r="R3072" s="7">
        <f>IFERROR(E3072/N3072,"N/A")</f>
        <v>73.019801980198025</v>
      </c>
      <c r="S3072" t="str">
        <f t="shared" si="172"/>
        <v>film &amp; video</v>
      </c>
      <c r="T3072" t="str">
        <f t="shared" si="173"/>
        <v>documentary</v>
      </c>
      <c r="Y3072">
        <f t="shared" si="174"/>
        <v>13</v>
      </c>
      <c r="Z3072">
        <f t="shared" si="175"/>
        <v>24</v>
      </c>
    </row>
    <row r="3073" spans="1:26" ht="43.2" x14ac:dyDescent="0.3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 s="11">
        <f t="shared" si="170"/>
        <v>41635.874305555553</v>
      </c>
      <c r="K3073">
        <v>1386194013</v>
      </c>
      <c r="L3073" s="11">
        <f t="shared" si="171"/>
        <v>41612.578854166662</v>
      </c>
      <c r="M3073" t="b">
        <v>0</v>
      </c>
      <c r="N3073">
        <v>64</v>
      </c>
      <c r="O3073" t="b">
        <v>1</v>
      </c>
      <c r="P3073" t="s">
        <v>8266</v>
      </c>
      <c r="Q3073" s="6">
        <f>E3073/D3073</f>
        <v>1.1351849999999999</v>
      </c>
      <c r="R3073" s="7">
        <f>IFERROR(E3073/N3073,"N/A")</f>
        <v>35.474531249999998</v>
      </c>
      <c r="S3073" t="str">
        <f t="shared" si="172"/>
        <v>film &amp; video</v>
      </c>
      <c r="T3073" t="str">
        <f t="shared" si="173"/>
        <v>shorts</v>
      </c>
      <c r="Y3073">
        <f t="shared" si="174"/>
        <v>13</v>
      </c>
      <c r="Z3073">
        <f t="shared" si="175"/>
        <v>19</v>
      </c>
    </row>
    <row r="3074" spans="1:26" ht="57.6" x14ac:dyDescent="0.3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 s="11">
        <f t="shared" si="170"/>
        <v>42085.759722222218</v>
      </c>
      <c r="K3074">
        <v>1421960934</v>
      </c>
      <c r="L3074" s="11">
        <f t="shared" si="171"/>
        <v>42026.547847222224</v>
      </c>
      <c r="M3074" t="b">
        <v>0</v>
      </c>
      <c r="N3074">
        <v>30</v>
      </c>
      <c r="O3074" t="b">
        <v>1</v>
      </c>
      <c r="P3074" t="s">
        <v>8271</v>
      </c>
      <c r="Q3074" s="6">
        <f>E3074/D3074</f>
        <v>1.1356666666666666</v>
      </c>
      <c r="R3074" s="7">
        <f>IFERROR(E3074/N3074,"N/A")</f>
        <v>113.56666666666666</v>
      </c>
      <c r="S3074" t="str">
        <f t="shared" si="172"/>
        <v>theater</v>
      </c>
      <c r="T3074" t="str">
        <f t="shared" si="173"/>
        <v>plays</v>
      </c>
      <c r="Y3074">
        <f t="shared" si="174"/>
        <v>8</v>
      </c>
      <c r="Z3074">
        <f t="shared" si="175"/>
        <v>13</v>
      </c>
    </row>
    <row r="3075" spans="1:26" ht="43.2" x14ac:dyDescent="0.3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 s="11">
        <f t="shared" ref="J3075:J3138" si="176">(((I3075/60)/60)/24)+DATE(1970,1,1)+(-8/24)</f>
        <v>41761.187615740739</v>
      </c>
      <c r="K3075">
        <v>1396441810</v>
      </c>
      <c r="L3075" s="11">
        <f t="shared" ref="L3075:L3138" si="177">(((K3075/60)/60)/24)+DATE(1970,1,1)+(-8/24)</f>
        <v>41731.187615740739</v>
      </c>
      <c r="M3075" t="b">
        <v>0</v>
      </c>
      <c r="N3075">
        <v>621</v>
      </c>
      <c r="O3075" t="b">
        <v>1</v>
      </c>
      <c r="P3075" t="s">
        <v>8295</v>
      </c>
      <c r="Q3075" s="6">
        <f>E3075/D3075</f>
        <v>1.1359142857142857</v>
      </c>
      <c r="R3075" s="7">
        <f>IFERROR(E3075/N3075,"N/A")</f>
        <v>64.020933977455712</v>
      </c>
      <c r="S3075" t="str">
        <f t="shared" ref="S3075:S3138" si="178">LEFT(P3075,SEARCH("/",P3075,1)-1)</f>
        <v>technology</v>
      </c>
      <c r="T3075" t="str">
        <f t="shared" ref="T3075:T3138" si="179">RIGHT(P3075,(LEN(P3075)-SEARCH("/",P3075)))</f>
        <v>hardware</v>
      </c>
      <c r="Y3075">
        <f t="shared" ref="Y3075:Y3138" si="180">SEARCH("/",P3075)</f>
        <v>11</v>
      </c>
      <c r="Z3075">
        <f t="shared" ref="Z3075:Z3138" si="181">LEN(P3075)</f>
        <v>19</v>
      </c>
    </row>
    <row r="3076" spans="1:26" ht="43.2" x14ac:dyDescent="0.3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 s="11">
        <f t="shared" si="176"/>
        <v>41948.202777777777</v>
      </c>
      <c r="K3076">
        <v>1412233497</v>
      </c>
      <c r="L3076" s="11">
        <f t="shared" si="177"/>
        <v>41913.961770833332</v>
      </c>
      <c r="M3076" t="b">
        <v>0</v>
      </c>
      <c r="N3076">
        <v>114</v>
      </c>
      <c r="O3076" t="b">
        <v>1</v>
      </c>
      <c r="P3076" t="s">
        <v>8271</v>
      </c>
      <c r="Q3076" s="6">
        <f>E3076/D3076</f>
        <v>1.13625</v>
      </c>
      <c r="R3076" s="7">
        <f>IFERROR(E3076/N3076,"N/A")</f>
        <v>39.868421052631582</v>
      </c>
      <c r="S3076" t="str">
        <f t="shared" si="178"/>
        <v>theater</v>
      </c>
      <c r="T3076" t="str">
        <f t="shared" si="179"/>
        <v>plays</v>
      </c>
      <c r="Y3076">
        <f t="shared" si="180"/>
        <v>8</v>
      </c>
      <c r="Z3076">
        <f t="shared" si="181"/>
        <v>13</v>
      </c>
    </row>
    <row r="3077" spans="1:26" ht="43.2" x14ac:dyDescent="0.3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 s="11">
        <f t="shared" si="176"/>
        <v>42263.405231481483</v>
      </c>
      <c r="K3077">
        <v>1439833412</v>
      </c>
      <c r="L3077" s="11">
        <f t="shared" si="177"/>
        <v>42233.405231481483</v>
      </c>
      <c r="M3077" t="b">
        <v>0</v>
      </c>
      <c r="N3077">
        <v>128</v>
      </c>
      <c r="O3077" t="b">
        <v>1</v>
      </c>
      <c r="P3077" t="s">
        <v>8271</v>
      </c>
      <c r="Q3077" s="6">
        <f>E3077/D3077</f>
        <v>1.1363000000000001</v>
      </c>
      <c r="R3077" s="7">
        <f>IFERROR(E3077/N3077,"N/A")</f>
        <v>88.7734375</v>
      </c>
      <c r="S3077" t="str">
        <f t="shared" si="178"/>
        <v>theater</v>
      </c>
      <c r="T3077" t="str">
        <f t="shared" si="179"/>
        <v>plays</v>
      </c>
      <c r="Y3077">
        <f t="shared" si="180"/>
        <v>8</v>
      </c>
      <c r="Z3077">
        <f t="shared" si="181"/>
        <v>13</v>
      </c>
    </row>
    <row r="3078" spans="1:26" ht="43.2" x14ac:dyDescent="0.3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 s="11">
        <f t="shared" si="176"/>
        <v>42431.821597222217</v>
      </c>
      <c r="K3078">
        <v>1454298186</v>
      </c>
      <c r="L3078" s="11">
        <f t="shared" si="177"/>
        <v>42400.821597222217</v>
      </c>
      <c r="M3078" t="b">
        <v>0</v>
      </c>
      <c r="N3078">
        <v>104</v>
      </c>
      <c r="O3078" t="b">
        <v>1</v>
      </c>
      <c r="P3078" t="s">
        <v>8276</v>
      </c>
      <c r="Q3078" s="6">
        <f>E3078/D3078</f>
        <v>1.1364000000000001</v>
      </c>
      <c r="R3078" s="7">
        <f>IFERROR(E3078/N3078,"N/A")</f>
        <v>27.317307692307693</v>
      </c>
      <c r="S3078" t="str">
        <f t="shared" si="178"/>
        <v>music</v>
      </c>
      <c r="T3078" t="str">
        <f t="shared" si="179"/>
        <v>rock</v>
      </c>
      <c r="Y3078">
        <f t="shared" si="180"/>
        <v>6</v>
      </c>
      <c r="Z3078">
        <f t="shared" si="181"/>
        <v>10</v>
      </c>
    </row>
    <row r="3079" spans="1:26" ht="43.2" x14ac:dyDescent="0.3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 s="11">
        <f t="shared" si="176"/>
        <v>42638.624999999993</v>
      </c>
      <c r="K3079">
        <v>1469871148</v>
      </c>
      <c r="L3079" s="11">
        <f t="shared" si="177"/>
        <v>42581.064212962963</v>
      </c>
      <c r="M3079" t="b">
        <v>0</v>
      </c>
      <c r="N3079">
        <v>80</v>
      </c>
      <c r="O3079" t="b">
        <v>1</v>
      </c>
      <c r="P3079" t="s">
        <v>8271</v>
      </c>
      <c r="Q3079" s="6">
        <f>E3079/D3079</f>
        <v>1.1365000000000001</v>
      </c>
      <c r="R3079" s="7">
        <f>IFERROR(E3079/N3079,"N/A")</f>
        <v>56.825000000000003</v>
      </c>
      <c r="S3079" t="str">
        <f t="shared" si="178"/>
        <v>theater</v>
      </c>
      <c r="T3079" t="str">
        <f t="shared" si="179"/>
        <v>plays</v>
      </c>
      <c r="Y3079">
        <f t="shared" si="180"/>
        <v>8</v>
      </c>
      <c r="Z3079">
        <f t="shared" si="181"/>
        <v>13</v>
      </c>
    </row>
    <row r="3080" spans="1:26" ht="43.2" x14ac:dyDescent="0.3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 s="11">
        <f t="shared" si="176"/>
        <v>40641.122164351851</v>
      </c>
      <c r="K3080">
        <v>1298289355</v>
      </c>
      <c r="L3080" s="11">
        <f t="shared" si="177"/>
        <v>40595.163831018515</v>
      </c>
      <c r="M3080" t="b">
        <v>0</v>
      </c>
      <c r="N3080">
        <v>57</v>
      </c>
      <c r="O3080" t="b">
        <v>1</v>
      </c>
      <c r="P3080" t="s">
        <v>8266</v>
      </c>
      <c r="Q3080" s="6">
        <f>E3080/D3080</f>
        <v>1.1365714285714286</v>
      </c>
      <c r="R3080" s="7">
        <f>IFERROR(E3080/N3080,"N/A")</f>
        <v>69.78947368421052</v>
      </c>
      <c r="S3080" t="str">
        <f t="shared" si="178"/>
        <v>film &amp; video</v>
      </c>
      <c r="T3080" t="str">
        <f t="shared" si="179"/>
        <v>shorts</v>
      </c>
      <c r="Y3080">
        <f t="shared" si="180"/>
        <v>13</v>
      </c>
      <c r="Z3080">
        <f t="shared" si="181"/>
        <v>19</v>
      </c>
    </row>
    <row r="3081" spans="1:26" ht="43.2" x14ac:dyDescent="0.3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 s="11">
        <f t="shared" si="176"/>
        <v>41696.50949074074</v>
      </c>
      <c r="K3081">
        <v>1390853620</v>
      </c>
      <c r="L3081" s="11">
        <f t="shared" si="177"/>
        <v>41666.50949074074</v>
      </c>
      <c r="M3081" t="b">
        <v>1</v>
      </c>
      <c r="N3081">
        <v>74</v>
      </c>
      <c r="O3081" t="b">
        <v>1</v>
      </c>
      <c r="P3081" t="s">
        <v>8276</v>
      </c>
      <c r="Q3081" s="6">
        <f>E3081/D3081</f>
        <v>1.1366666666666667</v>
      </c>
      <c r="R3081" s="7">
        <f>IFERROR(E3081/N3081,"N/A")</f>
        <v>50.689189189189186</v>
      </c>
      <c r="S3081" t="str">
        <f t="shared" si="178"/>
        <v>music</v>
      </c>
      <c r="T3081" t="str">
        <f t="shared" si="179"/>
        <v>rock</v>
      </c>
      <c r="Y3081">
        <f t="shared" si="180"/>
        <v>6</v>
      </c>
      <c r="Z3081">
        <f t="shared" si="181"/>
        <v>10</v>
      </c>
    </row>
    <row r="3082" spans="1:26" ht="43.2" x14ac:dyDescent="0.3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 s="11">
        <f t="shared" si="176"/>
        <v>40582.096400462957</v>
      </c>
      <c r="K3082">
        <v>1295000329</v>
      </c>
      <c r="L3082" s="11">
        <f t="shared" si="177"/>
        <v>40557.096400462957</v>
      </c>
      <c r="M3082" t="b">
        <v>0</v>
      </c>
      <c r="N3082">
        <v>47</v>
      </c>
      <c r="O3082" t="b">
        <v>1</v>
      </c>
      <c r="P3082" t="s">
        <v>8279</v>
      </c>
      <c r="Q3082" s="6">
        <f>E3082/D3082</f>
        <v>1.1366666666666667</v>
      </c>
      <c r="R3082" s="7">
        <f>IFERROR(E3082/N3082,"N/A")</f>
        <v>29.021276595744681</v>
      </c>
      <c r="S3082" t="str">
        <f t="shared" si="178"/>
        <v>music</v>
      </c>
      <c r="T3082" t="str">
        <f t="shared" si="179"/>
        <v>indie rock</v>
      </c>
      <c r="Y3082">
        <f t="shared" si="180"/>
        <v>6</v>
      </c>
      <c r="Z3082">
        <f t="shared" si="181"/>
        <v>16</v>
      </c>
    </row>
    <row r="3083" spans="1:26" ht="43.2" x14ac:dyDescent="0.3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 s="11">
        <f t="shared" si="176"/>
        <v>41030.375034722223</v>
      </c>
      <c r="K3083">
        <v>1330711203</v>
      </c>
      <c r="L3083" s="11">
        <f t="shared" si="177"/>
        <v>40970.416701388887</v>
      </c>
      <c r="M3083" t="b">
        <v>0</v>
      </c>
      <c r="N3083">
        <v>19</v>
      </c>
      <c r="O3083" t="b">
        <v>1</v>
      </c>
      <c r="P3083" t="s">
        <v>8279</v>
      </c>
      <c r="Q3083" s="6">
        <f>E3083/D3083</f>
        <v>1.1372727272727272</v>
      </c>
      <c r="R3083" s="7">
        <f>IFERROR(E3083/N3083,"N/A")</f>
        <v>65.84210526315789</v>
      </c>
      <c r="S3083" t="str">
        <f t="shared" si="178"/>
        <v>music</v>
      </c>
      <c r="T3083" t="str">
        <f t="shared" si="179"/>
        <v>indie rock</v>
      </c>
      <c r="Y3083">
        <f t="shared" si="180"/>
        <v>6</v>
      </c>
      <c r="Z3083">
        <f t="shared" si="181"/>
        <v>16</v>
      </c>
    </row>
    <row r="3084" spans="1:26" ht="57.6" x14ac:dyDescent="0.3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 s="11">
        <f t="shared" si="176"/>
        <v>40252.962499999994</v>
      </c>
      <c r="K3084">
        <v>1265269559</v>
      </c>
      <c r="L3084" s="11">
        <f t="shared" si="177"/>
        <v>40212.990266203698</v>
      </c>
      <c r="M3084" t="b">
        <v>1</v>
      </c>
      <c r="N3084">
        <v>84</v>
      </c>
      <c r="O3084" t="b">
        <v>1</v>
      </c>
      <c r="P3084" t="s">
        <v>8269</v>
      </c>
      <c r="Q3084" s="6">
        <f>E3084/D3084</f>
        <v>1.1375714285714287</v>
      </c>
      <c r="R3084" s="7">
        <f>IFERROR(E3084/N3084,"N/A")</f>
        <v>47.398809523809526</v>
      </c>
      <c r="S3084" t="str">
        <f t="shared" si="178"/>
        <v>film &amp; video</v>
      </c>
      <c r="T3084" t="str">
        <f t="shared" si="179"/>
        <v>documentary</v>
      </c>
      <c r="Y3084">
        <f t="shared" si="180"/>
        <v>13</v>
      </c>
      <c r="Z3084">
        <f t="shared" si="181"/>
        <v>24</v>
      </c>
    </row>
    <row r="3085" spans="1:26" ht="28.8" x14ac:dyDescent="0.3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 s="11">
        <f t="shared" si="176"/>
        <v>41983.874305555553</v>
      </c>
      <c r="K3085">
        <v>1415398197</v>
      </c>
      <c r="L3085" s="11">
        <f t="shared" si="177"/>
        <v>41950.590243055551</v>
      </c>
      <c r="M3085" t="b">
        <v>1</v>
      </c>
      <c r="N3085">
        <v>158</v>
      </c>
      <c r="O3085" t="b">
        <v>1</v>
      </c>
      <c r="P3085" t="s">
        <v>8269</v>
      </c>
      <c r="Q3085" s="6">
        <f>E3085/D3085</f>
        <v>1.1377333333333333</v>
      </c>
      <c r="R3085" s="7">
        <f>IFERROR(E3085/N3085,"N/A")</f>
        <v>108.01265822784811</v>
      </c>
      <c r="S3085" t="str">
        <f t="shared" si="178"/>
        <v>film &amp; video</v>
      </c>
      <c r="T3085" t="str">
        <f t="shared" si="179"/>
        <v>documentary</v>
      </c>
      <c r="Y3085">
        <f t="shared" si="180"/>
        <v>13</v>
      </c>
      <c r="Z3085">
        <f t="shared" si="181"/>
        <v>24</v>
      </c>
    </row>
    <row r="3086" spans="1:26" ht="28.8" x14ac:dyDescent="0.3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 s="11">
        <f t="shared" si="176"/>
        <v>42705.958333333336</v>
      </c>
      <c r="K3086">
        <v>1478000502</v>
      </c>
      <c r="L3086" s="11">
        <f t="shared" si="177"/>
        <v>42675.153958333329</v>
      </c>
      <c r="M3086" t="b">
        <v>0</v>
      </c>
      <c r="N3086">
        <v>234</v>
      </c>
      <c r="O3086" t="b">
        <v>1</v>
      </c>
      <c r="P3086" t="s">
        <v>8297</v>
      </c>
      <c r="Q3086" s="6">
        <f>E3086/D3086</f>
        <v>1.1383571428571428</v>
      </c>
      <c r="R3086" s="7">
        <f>IFERROR(E3086/N3086,"N/A")</f>
        <v>68.106837606837601</v>
      </c>
      <c r="S3086" t="str">
        <f t="shared" si="178"/>
        <v>games</v>
      </c>
      <c r="T3086" t="str">
        <f t="shared" si="179"/>
        <v>tabletop games</v>
      </c>
      <c r="Y3086">
        <f t="shared" si="180"/>
        <v>6</v>
      </c>
      <c r="Z3086">
        <f t="shared" si="181"/>
        <v>20</v>
      </c>
    </row>
    <row r="3087" spans="1:26" ht="43.2" x14ac:dyDescent="0.3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 s="11">
        <f t="shared" si="176"/>
        <v>42670.554861111108</v>
      </c>
      <c r="K3087">
        <v>1475013710</v>
      </c>
      <c r="L3087" s="11">
        <f t="shared" si="177"/>
        <v>42640.584606481476</v>
      </c>
      <c r="M3087" t="b">
        <v>0</v>
      </c>
      <c r="N3087">
        <v>158</v>
      </c>
      <c r="O3087" t="b">
        <v>1</v>
      </c>
      <c r="P3087" t="s">
        <v>8276</v>
      </c>
      <c r="Q3087" s="6">
        <f>E3087/D3087</f>
        <v>1.1385000000000001</v>
      </c>
      <c r="R3087" s="7">
        <f>IFERROR(E3087/N3087,"N/A")</f>
        <v>72.056962025316452</v>
      </c>
      <c r="S3087" t="str">
        <f t="shared" si="178"/>
        <v>music</v>
      </c>
      <c r="T3087" t="str">
        <f t="shared" si="179"/>
        <v>rock</v>
      </c>
      <c r="Y3087">
        <f t="shared" si="180"/>
        <v>6</v>
      </c>
      <c r="Z3087">
        <f t="shared" si="181"/>
        <v>10</v>
      </c>
    </row>
    <row r="3088" spans="1:26" ht="43.2" x14ac:dyDescent="0.3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 s="11">
        <f t="shared" si="176"/>
        <v>42063.874305555553</v>
      </c>
      <c r="K3088">
        <v>1421900022</v>
      </c>
      <c r="L3088" s="11">
        <f t="shared" si="177"/>
        <v>42025.842847222222</v>
      </c>
      <c r="M3088" t="b">
        <v>0</v>
      </c>
      <c r="N3088">
        <v>27</v>
      </c>
      <c r="O3088" t="b">
        <v>1</v>
      </c>
      <c r="P3088" t="s">
        <v>8271</v>
      </c>
      <c r="Q3088" s="6">
        <f>E3088/D3088</f>
        <v>1.1388888888888888</v>
      </c>
      <c r="R3088" s="7">
        <f>IFERROR(E3088/N3088,"N/A")</f>
        <v>37.962962962962962</v>
      </c>
      <c r="S3088" t="str">
        <f t="shared" si="178"/>
        <v>theater</v>
      </c>
      <c r="T3088" t="str">
        <f t="shared" si="179"/>
        <v>plays</v>
      </c>
      <c r="Y3088">
        <f t="shared" si="180"/>
        <v>8</v>
      </c>
      <c r="Z3088">
        <f t="shared" si="181"/>
        <v>13</v>
      </c>
    </row>
    <row r="3089" spans="1:26" ht="43.2" x14ac:dyDescent="0.3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 s="11">
        <f t="shared" si="176"/>
        <v>42071.822824074072</v>
      </c>
      <c r="K3089">
        <v>1423284292</v>
      </c>
      <c r="L3089" s="11">
        <f t="shared" si="177"/>
        <v>42041.864490740736</v>
      </c>
      <c r="M3089" t="b">
        <v>0</v>
      </c>
      <c r="N3089">
        <v>71</v>
      </c>
      <c r="O3089" t="b">
        <v>1</v>
      </c>
      <c r="P3089" t="s">
        <v>8271</v>
      </c>
      <c r="Q3089" s="6">
        <f>E3089/D3089</f>
        <v>1.1392</v>
      </c>
      <c r="R3089" s="7">
        <f>IFERROR(E3089/N3089,"N/A")</f>
        <v>80.225352112676063</v>
      </c>
      <c r="S3089" t="str">
        <f t="shared" si="178"/>
        <v>theater</v>
      </c>
      <c r="T3089" t="str">
        <f t="shared" si="179"/>
        <v>plays</v>
      </c>
      <c r="Y3089">
        <f t="shared" si="180"/>
        <v>8</v>
      </c>
      <c r="Z3089">
        <f t="shared" si="181"/>
        <v>13</v>
      </c>
    </row>
    <row r="3090" spans="1:26" ht="43.2" x14ac:dyDescent="0.3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 s="11">
        <f t="shared" si="176"/>
        <v>42223.374999999993</v>
      </c>
      <c r="K3090">
        <v>1436278344</v>
      </c>
      <c r="L3090" s="11">
        <f t="shared" si="177"/>
        <v>42192.258611111109</v>
      </c>
      <c r="M3090" t="b">
        <v>0</v>
      </c>
      <c r="N3090">
        <v>23</v>
      </c>
      <c r="O3090" t="b">
        <v>1</v>
      </c>
      <c r="P3090" t="s">
        <v>8271</v>
      </c>
      <c r="Q3090" s="6">
        <f>E3090/D3090</f>
        <v>1.1399999999999999</v>
      </c>
      <c r="R3090" s="7">
        <f>IFERROR(E3090/N3090,"N/A")</f>
        <v>74.347826086956516</v>
      </c>
      <c r="S3090" t="str">
        <f t="shared" si="178"/>
        <v>theater</v>
      </c>
      <c r="T3090" t="str">
        <f t="shared" si="179"/>
        <v>plays</v>
      </c>
      <c r="Y3090">
        <f t="shared" si="180"/>
        <v>8</v>
      </c>
      <c r="Z3090">
        <f t="shared" si="181"/>
        <v>13</v>
      </c>
    </row>
    <row r="3091" spans="1:26" ht="43.2" x14ac:dyDescent="0.3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 s="11">
        <f t="shared" si="176"/>
        <v>42705.923217592594</v>
      </c>
      <c r="K3091">
        <v>1479449366</v>
      </c>
      <c r="L3091" s="11">
        <f t="shared" si="177"/>
        <v>42691.923217592594</v>
      </c>
      <c r="M3091" t="b">
        <v>0</v>
      </c>
      <c r="N3091">
        <v>62</v>
      </c>
      <c r="O3091" t="b">
        <v>1</v>
      </c>
      <c r="P3091" t="s">
        <v>8301</v>
      </c>
      <c r="Q3091" s="6">
        <f>E3091/D3091</f>
        <v>1.1399999999999999</v>
      </c>
      <c r="R3091" s="7">
        <f>IFERROR(E3091/N3091,"N/A")</f>
        <v>36.774193548387096</v>
      </c>
      <c r="S3091" t="str">
        <f t="shared" si="178"/>
        <v>technology</v>
      </c>
      <c r="T3091" t="str">
        <f t="shared" si="179"/>
        <v>space exploration</v>
      </c>
      <c r="Y3091">
        <f t="shared" si="180"/>
        <v>11</v>
      </c>
      <c r="Z3091">
        <f t="shared" si="181"/>
        <v>28</v>
      </c>
    </row>
    <row r="3092" spans="1:26" ht="28.8" x14ac:dyDescent="0.3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 s="11">
        <f t="shared" si="176"/>
        <v>41477.506388888884</v>
      </c>
      <c r="K3092">
        <v>1371931752</v>
      </c>
      <c r="L3092" s="11">
        <f t="shared" si="177"/>
        <v>41447.506388888884</v>
      </c>
      <c r="M3092" t="b">
        <v>1</v>
      </c>
      <c r="N3092">
        <v>69</v>
      </c>
      <c r="O3092" t="b">
        <v>1</v>
      </c>
      <c r="P3092" t="s">
        <v>8271</v>
      </c>
      <c r="Q3092" s="6">
        <f>E3092/D3092</f>
        <v>1.1399999999999999</v>
      </c>
      <c r="R3092" s="7">
        <f>IFERROR(E3092/N3092,"N/A")</f>
        <v>82.608695652173907</v>
      </c>
      <c r="S3092" t="str">
        <f t="shared" si="178"/>
        <v>theater</v>
      </c>
      <c r="T3092" t="str">
        <f t="shared" si="179"/>
        <v>plays</v>
      </c>
      <c r="Y3092">
        <f t="shared" si="180"/>
        <v>8</v>
      </c>
      <c r="Z3092">
        <f t="shared" si="181"/>
        <v>13</v>
      </c>
    </row>
    <row r="3093" spans="1:26" ht="57.6" x14ac:dyDescent="0.3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 s="11">
        <f t="shared" si="176"/>
        <v>42263.832638888889</v>
      </c>
      <c r="K3093">
        <v>1439743900</v>
      </c>
      <c r="L3093" s="11">
        <f t="shared" si="177"/>
        <v>42232.369212962956</v>
      </c>
      <c r="M3093" t="b">
        <v>0</v>
      </c>
      <c r="N3093">
        <v>14</v>
      </c>
      <c r="O3093" t="b">
        <v>1</v>
      </c>
      <c r="P3093" t="s">
        <v>8271</v>
      </c>
      <c r="Q3093" s="6">
        <f>E3093/D3093</f>
        <v>1.1399999999999999</v>
      </c>
      <c r="R3093" s="7">
        <f>IFERROR(E3093/N3093,"N/A")</f>
        <v>40.714285714285715</v>
      </c>
      <c r="S3093" t="str">
        <f t="shared" si="178"/>
        <v>theater</v>
      </c>
      <c r="T3093" t="str">
        <f t="shared" si="179"/>
        <v>plays</v>
      </c>
      <c r="Y3093">
        <f t="shared" si="180"/>
        <v>8</v>
      </c>
      <c r="Z3093">
        <f t="shared" si="181"/>
        <v>13</v>
      </c>
    </row>
    <row r="3094" spans="1:26" ht="28.8" x14ac:dyDescent="0.3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 s="11">
        <f t="shared" si="176"/>
        <v>41805.333333333328</v>
      </c>
      <c r="K3094">
        <v>1400606573</v>
      </c>
      <c r="L3094" s="11">
        <f t="shared" si="177"/>
        <v>41779.3908912037</v>
      </c>
      <c r="M3094" t="b">
        <v>0</v>
      </c>
      <c r="N3094">
        <v>21</v>
      </c>
      <c r="O3094" t="b">
        <v>1</v>
      </c>
      <c r="P3094" t="s">
        <v>8271</v>
      </c>
      <c r="Q3094" s="6">
        <f>E3094/D3094</f>
        <v>1.1399999999999999</v>
      </c>
      <c r="R3094" s="7">
        <f>IFERROR(E3094/N3094,"N/A")</f>
        <v>27.142857142857142</v>
      </c>
      <c r="S3094" t="str">
        <f t="shared" si="178"/>
        <v>theater</v>
      </c>
      <c r="T3094" t="str">
        <f t="shared" si="179"/>
        <v>plays</v>
      </c>
      <c r="Y3094">
        <f t="shared" si="180"/>
        <v>8</v>
      </c>
      <c r="Z3094">
        <f t="shared" si="181"/>
        <v>13</v>
      </c>
    </row>
    <row r="3095" spans="1:26" ht="43.2" x14ac:dyDescent="0.3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 s="11">
        <f t="shared" si="176"/>
        <v>42725.749999999993</v>
      </c>
      <c r="K3095">
        <v>1479276838</v>
      </c>
      <c r="L3095" s="11">
        <f t="shared" si="177"/>
        <v>42689.926365740735</v>
      </c>
      <c r="M3095" t="b">
        <v>0</v>
      </c>
      <c r="N3095">
        <v>89</v>
      </c>
      <c r="O3095" t="b">
        <v>1</v>
      </c>
      <c r="P3095" t="s">
        <v>8285</v>
      </c>
      <c r="Q3095" s="6">
        <f>E3095/D3095</f>
        <v>1.1401428571428571</v>
      </c>
      <c r="R3095" s="7">
        <f>IFERROR(E3095/N3095,"N/A")</f>
        <v>89.674157303370791</v>
      </c>
      <c r="S3095" t="str">
        <f t="shared" si="178"/>
        <v>photography</v>
      </c>
      <c r="T3095" t="str">
        <f t="shared" si="179"/>
        <v>photobooks</v>
      </c>
      <c r="Y3095">
        <f t="shared" si="180"/>
        <v>12</v>
      </c>
      <c r="Z3095">
        <f t="shared" si="181"/>
        <v>22</v>
      </c>
    </row>
    <row r="3096" spans="1:26" ht="43.2" x14ac:dyDescent="0.3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 s="11">
        <f t="shared" si="176"/>
        <v>40889.759212962963</v>
      </c>
      <c r="K3096">
        <v>1319850796</v>
      </c>
      <c r="L3096" s="11">
        <f t="shared" si="177"/>
        <v>40844.717546296291</v>
      </c>
      <c r="M3096" t="b">
        <v>0</v>
      </c>
      <c r="N3096">
        <v>136</v>
      </c>
      <c r="O3096" t="b">
        <v>1</v>
      </c>
      <c r="P3096" t="s">
        <v>8276</v>
      </c>
      <c r="Q3096" s="6">
        <f>E3096/D3096</f>
        <v>1.1412500000000001</v>
      </c>
      <c r="R3096" s="7">
        <f>IFERROR(E3096/N3096,"N/A")</f>
        <v>67.132352941176464</v>
      </c>
      <c r="S3096" t="str">
        <f t="shared" si="178"/>
        <v>music</v>
      </c>
      <c r="T3096" t="str">
        <f t="shared" si="179"/>
        <v>rock</v>
      </c>
      <c r="Y3096">
        <f t="shared" si="180"/>
        <v>6</v>
      </c>
      <c r="Z3096">
        <f t="shared" si="181"/>
        <v>10</v>
      </c>
    </row>
    <row r="3097" spans="1:26" ht="43.2" x14ac:dyDescent="0.3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 s="11">
        <f t="shared" si="176"/>
        <v>41400.36887731481</v>
      </c>
      <c r="K3097">
        <v>1365699071</v>
      </c>
      <c r="L3097" s="11">
        <f t="shared" si="177"/>
        <v>41375.36887731481</v>
      </c>
      <c r="M3097" t="b">
        <v>1</v>
      </c>
      <c r="N3097">
        <v>62</v>
      </c>
      <c r="O3097" t="b">
        <v>1</v>
      </c>
      <c r="P3097" t="s">
        <v>8271</v>
      </c>
      <c r="Q3097" s="6">
        <f>E3097/D3097</f>
        <v>1.1416238095238094</v>
      </c>
      <c r="R3097" s="7">
        <f>IFERROR(E3097/N3097,"N/A")</f>
        <v>77.335806451612896</v>
      </c>
      <c r="S3097" t="str">
        <f t="shared" si="178"/>
        <v>theater</v>
      </c>
      <c r="T3097" t="str">
        <f t="shared" si="179"/>
        <v>plays</v>
      </c>
      <c r="Y3097">
        <f t="shared" si="180"/>
        <v>8</v>
      </c>
      <c r="Z3097">
        <f t="shared" si="181"/>
        <v>13</v>
      </c>
    </row>
    <row r="3098" spans="1:26" ht="43.2" x14ac:dyDescent="0.3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 s="11">
        <f t="shared" si="176"/>
        <v>41579.294282407405</v>
      </c>
      <c r="K3098">
        <v>1380726226</v>
      </c>
      <c r="L3098" s="11">
        <f t="shared" si="177"/>
        <v>41549.294282407405</v>
      </c>
      <c r="M3098" t="b">
        <v>0</v>
      </c>
      <c r="N3098">
        <v>17</v>
      </c>
      <c r="O3098" t="b">
        <v>1</v>
      </c>
      <c r="P3098" t="s">
        <v>8276</v>
      </c>
      <c r="Q3098" s="6">
        <f>E3098/D3098</f>
        <v>1.1416666666666666</v>
      </c>
      <c r="R3098" s="7">
        <f>IFERROR(E3098/N3098,"N/A")</f>
        <v>80.588235294117652</v>
      </c>
      <c r="S3098" t="str">
        <f t="shared" si="178"/>
        <v>music</v>
      </c>
      <c r="T3098" t="str">
        <f t="shared" si="179"/>
        <v>rock</v>
      </c>
      <c r="Y3098">
        <f t="shared" si="180"/>
        <v>6</v>
      </c>
      <c r="Z3098">
        <f t="shared" si="181"/>
        <v>10</v>
      </c>
    </row>
    <row r="3099" spans="1:26" ht="43.2" x14ac:dyDescent="0.3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 s="11">
        <f t="shared" si="176"/>
        <v>41306.434479166666</v>
      </c>
      <c r="K3099">
        <v>1355855139</v>
      </c>
      <c r="L3099" s="11">
        <f t="shared" si="177"/>
        <v>41261.434479166666</v>
      </c>
      <c r="M3099" t="b">
        <v>0</v>
      </c>
      <c r="N3099">
        <v>1062</v>
      </c>
      <c r="O3099" t="b">
        <v>1</v>
      </c>
      <c r="P3099" t="s">
        <v>8269</v>
      </c>
      <c r="Q3099" s="6">
        <f>E3099/D3099</f>
        <v>1.1416866666666667</v>
      </c>
      <c r="R3099" s="7">
        <f>IFERROR(E3099/N3099,"N/A")</f>
        <v>161.25517890772127</v>
      </c>
      <c r="S3099" t="str">
        <f t="shared" si="178"/>
        <v>film &amp; video</v>
      </c>
      <c r="T3099" t="str">
        <f t="shared" si="179"/>
        <v>documentary</v>
      </c>
      <c r="Y3099">
        <f t="shared" si="180"/>
        <v>13</v>
      </c>
      <c r="Z3099">
        <f t="shared" si="181"/>
        <v>24</v>
      </c>
    </row>
    <row r="3100" spans="1:26" ht="57.6" x14ac:dyDescent="0.3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 s="11">
        <f t="shared" si="176"/>
        <v>42536.427071759252</v>
      </c>
      <c r="K3100">
        <v>1463422499</v>
      </c>
      <c r="L3100" s="11">
        <f t="shared" si="177"/>
        <v>42506.427071759252</v>
      </c>
      <c r="M3100" t="b">
        <v>0</v>
      </c>
      <c r="N3100">
        <v>44</v>
      </c>
      <c r="O3100" t="b">
        <v>1</v>
      </c>
      <c r="P3100" t="s">
        <v>8271</v>
      </c>
      <c r="Q3100" s="6">
        <f>E3100/D3100</f>
        <v>1.1424000000000001</v>
      </c>
      <c r="R3100" s="7">
        <f>IFERROR(E3100/N3100,"N/A")</f>
        <v>64.909090909090907</v>
      </c>
      <c r="S3100" t="str">
        <f t="shared" si="178"/>
        <v>theater</v>
      </c>
      <c r="T3100" t="str">
        <f t="shared" si="179"/>
        <v>plays</v>
      </c>
      <c r="Y3100">
        <f t="shared" si="180"/>
        <v>8</v>
      </c>
      <c r="Z3100">
        <f t="shared" si="181"/>
        <v>13</v>
      </c>
    </row>
    <row r="3101" spans="1:26" ht="43.2" x14ac:dyDescent="0.3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 s="11">
        <f t="shared" si="176"/>
        <v>42321.711226851847</v>
      </c>
      <c r="K3101">
        <v>1444867450</v>
      </c>
      <c r="L3101" s="11">
        <f t="shared" si="177"/>
        <v>42291.669560185182</v>
      </c>
      <c r="M3101" t="b">
        <v>0</v>
      </c>
      <c r="N3101">
        <v>90</v>
      </c>
      <c r="O3101" t="b">
        <v>1</v>
      </c>
      <c r="P3101" t="s">
        <v>8276</v>
      </c>
      <c r="Q3101" s="6">
        <f>E3101/D3101</f>
        <v>1.1426000000000001</v>
      </c>
      <c r="R3101" s="7">
        <f>IFERROR(E3101/N3101,"N/A")</f>
        <v>63.477777777777774</v>
      </c>
      <c r="S3101" t="str">
        <f t="shared" si="178"/>
        <v>music</v>
      </c>
      <c r="T3101" t="str">
        <f t="shared" si="179"/>
        <v>rock</v>
      </c>
      <c r="Y3101">
        <f t="shared" si="180"/>
        <v>6</v>
      </c>
      <c r="Z3101">
        <f t="shared" si="181"/>
        <v>10</v>
      </c>
    </row>
    <row r="3102" spans="1:26" ht="28.8" x14ac:dyDescent="0.3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 s="11">
        <f t="shared" si="176"/>
        <v>40694.874305555553</v>
      </c>
      <c r="K3102">
        <v>1305219744</v>
      </c>
      <c r="L3102" s="11">
        <f t="shared" si="177"/>
        <v>40675.376666666663</v>
      </c>
      <c r="M3102" t="b">
        <v>1</v>
      </c>
      <c r="N3102">
        <v>202</v>
      </c>
      <c r="O3102" t="b">
        <v>1</v>
      </c>
      <c r="P3102" t="s">
        <v>8269</v>
      </c>
      <c r="Q3102" s="6">
        <f>E3102/D3102</f>
        <v>1.142725</v>
      </c>
      <c r="R3102" s="7">
        <f>IFERROR(E3102/N3102,"N/A")</f>
        <v>101.8269801980198</v>
      </c>
      <c r="S3102" t="str">
        <f t="shared" si="178"/>
        <v>film &amp; video</v>
      </c>
      <c r="T3102" t="str">
        <f t="shared" si="179"/>
        <v>documentary</v>
      </c>
      <c r="Y3102">
        <f t="shared" si="180"/>
        <v>13</v>
      </c>
      <c r="Z3102">
        <f t="shared" si="181"/>
        <v>24</v>
      </c>
    </row>
    <row r="3103" spans="1:26" ht="57.6" x14ac:dyDescent="0.3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 s="11">
        <f t="shared" si="176"/>
        <v>42460.727534722224</v>
      </c>
      <c r="K3103">
        <v>1456885659</v>
      </c>
      <c r="L3103" s="11">
        <f t="shared" si="177"/>
        <v>42430.769201388881</v>
      </c>
      <c r="M3103" t="b">
        <v>0</v>
      </c>
      <c r="N3103">
        <v>63</v>
      </c>
      <c r="O3103" t="b">
        <v>1</v>
      </c>
      <c r="P3103" t="s">
        <v>8271</v>
      </c>
      <c r="Q3103" s="6">
        <f>E3103/D3103</f>
        <v>1.1427586206896552</v>
      </c>
      <c r="R3103" s="7">
        <f>IFERROR(E3103/N3103,"N/A")</f>
        <v>105.2063492063492</v>
      </c>
      <c r="S3103" t="str">
        <f t="shared" si="178"/>
        <v>theater</v>
      </c>
      <c r="T3103" t="str">
        <f t="shared" si="179"/>
        <v>plays</v>
      </c>
      <c r="Y3103">
        <f t="shared" si="180"/>
        <v>8</v>
      </c>
      <c r="Z3103">
        <f t="shared" si="181"/>
        <v>13</v>
      </c>
    </row>
    <row r="3104" spans="1:26" ht="43.2" x14ac:dyDescent="0.3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 s="11">
        <f t="shared" si="176"/>
        <v>42003.958333333336</v>
      </c>
      <c r="K3104">
        <v>1417593483</v>
      </c>
      <c r="L3104" s="11">
        <f t="shared" si="177"/>
        <v>41975.998645833337</v>
      </c>
      <c r="M3104" t="b">
        <v>0</v>
      </c>
      <c r="N3104">
        <v>26</v>
      </c>
      <c r="O3104" t="b">
        <v>1</v>
      </c>
      <c r="P3104" t="s">
        <v>8271</v>
      </c>
      <c r="Q3104" s="6">
        <f>E3104/D3104</f>
        <v>1.1435</v>
      </c>
      <c r="R3104" s="7">
        <f>IFERROR(E3104/N3104,"N/A")</f>
        <v>87.961538461538467</v>
      </c>
      <c r="S3104" t="str">
        <f t="shared" si="178"/>
        <v>theater</v>
      </c>
      <c r="T3104" t="str">
        <f t="shared" si="179"/>
        <v>plays</v>
      </c>
      <c r="Y3104">
        <f t="shared" si="180"/>
        <v>8</v>
      </c>
      <c r="Z3104">
        <f t="shared" si="181"/>
        <v>13</v>
      </c>
    </row>
    <row r="3105" spans="1:26" ht="43.2" x14ac:dyDescent="0.3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 s="11">
        <f t="shared" si="176"/>
        <v>41581.708333333328</v>
      </c>
      <c r="K3105">
        <v>1380650177</v>
      </c>
      <c r="L3105" s="11">
        <f t="shared" si="177"/>
        <v>41548.414085648146</v>
      </c>
      <c r="M3105" t="b">
        <v>0</v>
      </c>
      <c r="N3105">
        <v>123</v>
      </c>
      <c r="O3105" t="b">
        <v>1</v>
      </c>
      <c r="P3105" t="s">
        <v>8280</v>
      </c>
      <c r="Q3105" s="6">
        <f>E3105/D3105</f>
        <v>1.1438333333333333</v>
      </c>
      <c r="R3105" s="7">
        <f>IFERROR(E3105/N3105,"N/A")</f>
        <v>55.796747967479675</v>
      </c>
      <c r="S3105" t="str">
        <f t="shared" si="178"/>
        <v>music</v>
      </c>
      <c r="T3105" t="str">
        <f t="shared" si="179"/>
        <v>electronic music</v>
      </c>
      <c r="Y3105">
        <f t="shared" si="180"/>
        <v>6</v>
      </c>
      <c r="Z3105">
        <f t="shared" si="181"/>
        <v>22</v>
      </c>
    </row>
    <row r="3106" spans="1:26" ht="43.2" x14ac:dyDescent="0.3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 s="11">
        <f t="shared" si="176"/>
        <v>42321.959027777775</v>
      </c>
      <c r="K3106">
        <v>1444888868</v>
      </c>
      <c r="L3106" s="11">
        <f t="shared" si="177"/>
        <v>42291.917453703696</v>
      </c>
      <c r="M3106" t="b">
        <v>0</v>
      </c>
      <c r="N3106">
        <v>133</v>
      </c>
      <c r="O3106" t="b">
        <v>1</v>
      </c>
      <c r="P3106" t="s">
        <v>8269</v>
      </c>
      <c r="Q3106" s="6">
        <f>E3106/D3106</f>
        <v>1.1439999999999999</v>
      </c>
      <c r="R3106" s="7">
        <f>IFERROR(E3106/N3106,"N/A")</f>
        <v>103.21804511278195</v>
      </c>
      <c r="S3106" t="str">
        <f t="shared" si="178"/>
        <v>film &amp; video</v>
      </c>
      <c r="T3106" t="str">
        <f t="shared" si="179"/>
        <v>documentary</v>
      </c>
      <c r="Y3106">
        <f t="shared" si="180"/>
        <v>13</v>
      </c>
      <c r="Z3106">
        <f t="shared" si="181"/>
        <v>24</v>
      </c>
    </row>
    <row r="3107" spans="1:26" ht="57.6" x14ac:dyDescent="0.3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 s="11">
        <f t="shared" si="176"/>
        <v>41654.481249999997</v>
      </c>
      <c r="K3107">
        <v>1387390555</v>
      </c>
      <c r="L3107" s="11">
        <f t="shared" si="177"/>
        <v>41626.427719907406</v>
      </c>
      <c r="M3107" t="b">
        <v>0</v>
      </c>
      <c r="N3107">
        <v>33</v>
      </c>
      <c r="O3107" t="b">
        <v>1</v>
      </c>
      <c r="P3107" t="s">
        <v>8279</v>
      </c>
      <c r="Q3107" s="6">
        <f>E3107/D3107</f>
        <v>1.1439999999999999</v>
      </c>
      <c r="R3107" s="7">
        <f>IFERROR(E3107/N3107,"N/A")</f>
        <v>104</v>
      </c>
      <c r="S3107" t="str">
        <f t="shared" si="178"/>
        <v>music</v>
      </c>
      <c r="T3107" t="str">
        <f t="shared" si="179"/>
        <v>indie rock</v>
      </c>
      <c r="Y3107">
        <f t="shared" si="180"/>
        <v>6</v>
      </c>
      <c r="Z3107">
        <f t="shared" si="181"/>
        <v>16</v>
      </c>
    </row>
    <row r="3108" spans="1:26" ht="43.2" x14ac:dyDescent="0.3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 s="11">
        <f t="shared" si="176"/>
        <v>41976.693749999999</v>
      </c>
      <c r="K3108">
        <v>1414975346</v>
      </c>
      <c r="L3108" s="11">
        <f t="shared" si="177"/>
        <v>41945.696134259255</v>
      </c>
      <c r="M3108" t="b">
        <v>0</v>
      </c>
      <c r="N3108">
        <v>229</v>
      </c>
      <c r="O3108" t="b">
        <v>1</v>
      </c>
      <c r="P3108" t="s">
        <v>8274</v>
      </c>
      <c r="Q3108" s="6">
        <f>E3108/D3108</f>
        <v>1.1440638297872341</v>
      </c>
      <c r="R3108" s="7">
        <f>IFERROR(E3108/N3108,"N/A")</f>
        <v>234.80786026200875</v>
      </c>
      <c r="S3108" t="str">
        <f t="shared" si="178"/>
        <v>publishing</v>
      </c>
      <c r="T3108" t="str">
        <f t="shared" si="179"/>
        <v>nonfiction</v>
      </c>
      <c r="Y3108">
        <f t="shared" si="180"/>
        <v>11</v>
      </c>
      <c r="Z3108">
        <f t="shared" si="181"/>
        <v>21</v>
      </c>
    </row>
    <row r="3109" spans="1:26" ht="43.2" x14ac:dyDescent="0.3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 s="11">
        <f t="shared" si="176"/>
        <v>42503.832638888889</v>
      </c>
      <c r="K3109">
        <v>1461117201</v>
      </c>
      <c r="L3109" s="11">
        <f t="shared" si="177"/>
        <v>42479.745381944442</v>
      </c>
      <c r="M3109" t="b">
        <v>0</v>
      </c>
      <c r="N3109">
        <v>336</v>
      </c>
      <c r="O3109" t="b">
        <v>1</v>
      </c>
      <c r="P3109" t="s">
        <v>8271</v>
      </c>
      <c r="Q3109" s="6">
        <f>E3109/D3109</f>
        <v>1.1440928571428572</v>
      </c>
      <c r="R3109" s="7">
        <f>IFERROR(E3109/N3109,"N/A")</f>
        <v>119.17633928571429</v>
      </c>
      <c r="S3109" t="str">
        <f t="shared" si="178"/>
        <v>theater</v>
      </c>
      <c r="T3109" t="str">
        <f t="shared" si="179"/>
        <v>plays</v>
      </c>
      <c r="Y3109">
        <f t="shared" si="180"/>
        <v>8</v>
      </c>
      <c r="Z3109">
        <f t="shared" si="181"/>
        <v>13</v>
      </c>
    </row>
    <row r="3110" spans="1:26" ht="28.8" x14ac:dyDescent="0.3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 s="11">
        <f t="shared" si="176"/>
        <v>40951.571562500001</v>
      </c>
      <c r="K3110">
        <v>1326404583</v>
      </c>
      <c r="L3110" s="11">
        <f t="shared" si="177"/>
        <v>40920.571562500001</v>
      </c>
      <c r="M3110" t="b">
        <v>0</v>
      </c>
      <c r="N3110">
        <v>20</v>
      </c>
      <c r="O3110" t="b">
        <v>1</v>
      </c>
      <c r="P3110" t="s">
        <v>8279</v>
      </c>
      <c r="Q3110" s="6">
        <f>E3110/D3110</f>
        <v>1.145</v>
      </c>
      <c r="R3110" s="7">
        <f>IFERROR(E3110/N3110,"N/A")</f>
        <v>57.25</v>
      </c>
      <c r="S3110" t="str">
        <f t="shared" si="178"/>
        <v>music</v>
      </c>
      <c r="T3110" t="str">
        <f t="shared" si="179"/>
        <v>indie rock</v>
      </c>
      <c r="Y3110">
        <f t="shared" si="180"/>
        <v>6</v>
      </c>
      <c r="Z3110">
        <f t="shared" si="181"/>
        <v>16</v>
      </c>
    </row>
    <row r="3111" spans="1:26" ht="43.2" x14ac:dyDescent="0.3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 s="11">
        <f t="shared" si="176"/>
        <v>42117.201921296299</v>
      </c>
      <c r="K3111">
        <v>1428583846</v>
      </c>
      <c r="L3111" s="11">
        <f t="shared" si="177"/>
        <v>42103.201921296299</v>
      </c>
      <c r="M3111" t="b">
        <v>0</v>
      </c>
      <c r="N3111">
        <v>61</v>
      </c>
      <c r="O3111" t="b">
        <v>1</v>
      </c>
      <c r="P3111" t="s">
        <v>8271</v>
      </c>
      <c r="Q3111" s="6">
        <f>E3111/D3111</f>
        <v>1.145</v>
      </c>
      <c r="R3111" s="7">
        <f>IFERROR(E3111/N3111,"N/A")</f>
        <v>18.770491803278688</v>
      </c>
      <c r="S3111" t="str">
        <f t="shared" si="178"/>
        <v>theater</v>
      </c>
      <c r="T3111" t="str">
        <f t="shared" si="179"/>
        <v>plays</v>
      </c>
      <c r="Y3111">
        <f t="shared" si="180"/>
        <v>8</v>
      </c>
      <c r="Z3111">
        <f t="shared" si="181"/>
        <v>13</v>
      </c>
    </row>
    <row r="3112" spans="1:26" ht="43.2" x14ac:dyDescent="0.3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 s="11">
        <f t="shared" si="176"/>
        <v>42524.230115740742</v>
      </c>
      <c r="K3112">
        <v>1462368682</v>
      </c>
      <c r="L3112" s="11">
        <f t="shared" si="177"/>
        <v>42494.230115740742</v>
      </c>
      <c r="M3112" t="b">
        <v>0</v>
      </c>
      <c r="N3112">
        <v>62</v>
      </c>
      <c r="O3112" t="b">
        <v>1</v>
      </c>
      <c r="P3112" t="s">
        <v>8271</v>
      </c>
      <c r="Q3112" s="6">
        <f>E3112/D3112</f>
        <v>1.145</v>
      </c>
      <c r="R3112" s="7">
        <f>IFERROR(E3112/N3112,"N/A")</f>
        <v>184.67741935483872</v>
      </c>
      <c r="S3112" t="str">
        <f t="shared" si="178"/>
        <v>theater</v>
      </c>
      <c r="T3112" t="str">
        <f t="shared" si="179"/>
        <v>plays</v>
      </c>
      <c r="Y3112">
        <f t="shared" si="180"/>
        <v>8</v>
      </c>
      <c r="Z3112">
        <f t="shared" si="181"/>
        <v>13</v>
      </c>
    </row>
    <row r="3113" spans="1:26" ht="43.2" x14ac:dyDescent="0.3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 s="11">
        <f t="shared" si="176"/>
        <v>42241.661215277774</v>
      </c>
      <c r="K3113">
        <v>1437954729</v>
      </c>
      <c r="L3113" s="11">
        <f t="shared" si="177"/>
        <v>42211.661215277774</v>
      </c>
      <c r="M3113" t="b">
        <v>1</v>
      </c>
      <c r="N3113">
        <v>238</v>
      </c>
      <c r="O3113" t="b">
        <v>1</v>
      </c>
      <c r="P3113" t="s">
        <v>8301</v>
      </c>
      <c r="Q3113" s="6">
        <f>E3113/D3113</f>
        <v>1.14534</v>
      </c>
      <c r="R3113" s="7">
        <f>IFERROR(E3113/N3113,"N/A")</f>
        <v>120.30882352941177</v>
      </c>
      <c r="S3113" t="str">
        <f t="shared" si="178"/>
        <v>technology</v>
      </c>
      <c r="T3113" t="str">
        <f t="shared" si="179"/>
        <v>space exploration</v>
      </c>
      <c r="Y3113">
        <f t="shared" si="180"/>
        <v>11</v>
      </c>
      <c r="Z3113">
        <f t="shared" si="181"/>
        <v>28</v>
      </c>
    </row>
    <row r="3114" spans="1:26" ht="43.2" x14ac:dyDescent="0.3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 s="11">
        <f t="shared" si="176"/>
        <v>41044.874305555553</v>
      </c>
      <c r="K3114">
        <v>1333597555</v>
      </c>
      <c r="L3114" s="11">
        <f t="shared" si="177"/>
        <v>41003.823553240742</v>
      </c>
      <c r="M3114" t="b">
        <v>0</v>
      </c>
      <c r="N3114">
        <v>55</v>
      </c>
      <c r="O3114" t="b">
        <v>1</v>
      </c>
      <c r="P3114" t="s">
        <v>8279</v>
      </c>
      <c r="Q3114" s="6">
        <f>E3114/D3114</f>
        <v>1.1457142857142857</v>
      </c>
      <c r="R3114" s="7">
        <f>IFERROR(E3114/N3114,"N/A")</f>
        <v>72.909090909090907</v>
      </c>
      <c r="S3114" t="str">
        <f t="shared" si="178"/>
        <v>music</v>
      </c>
      <c r="T3114" t="str">
        <f t="shared" si="179"/>
        <v>indie rock</v>
      </c>
      <c r="Y3114">
        <f t="shared" si="180"/>
        <v>6</v>
      </c>
      <c r="Z3114">
        <f t="shared" si="181"/>
        <v>16</v>
      </c>
    </row>
    <row r="3115" spans="1:26" ht="43.2" x14ac:dyDescent="0.3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 s="11">
        <f t="shared" si="176"/>
        <v>42245.835960648146</v>
      </c>
      <c r="K3115">
        <v>1438488227</v>
      </c>
      <c r="L3115" s="11">
        <f t="shared" si="177"/>
        <v>42217.835960648146</v>
      </c>
      <c r="M3115" t="b">
        <v>0</v>
      </c>
      <c r="N3115">
        <v>286</v>
      </c>
      <c r="O3115" t="b">
        <v>1</v>
      </c>
      <c r="P3115" t="s">
        <v>8301</v>
      </c>
      <c r="Q3115" s="6">
        <f>E3115/D3115</f>
        <v>1.1466525000000001</v>
      </c>
      <c r="R3115" s="7">
        <f>IFERROR(E3115/N3115,"N/A")</f>
        <v>80.185489510489504</v>
      </c>
      <c r="S3115" t="str">
        <f t="shared" si="178"/>
        <v>technology</v>
      </c>
      <c r="T3115" t="str">
        <f t="shared" si="179"/>
        <v>space exploration</v>
      </c>
      <c r="Y3115">
        <f t="shared" si="180"/>
        <v>11</v>
      </c>
      <c r="Z3115">
        <f t="shared" si="181"/>
        <v>28</v>
      </c>
    </row>
    <row r="3116" spans="1:26" ht="57.6" x14ac:dyDescent="0.3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 s="11">
        <f t="shared" si="176"/>
        <v>40390.791666666664</v>
      </c>
      <c r="K3116">
        <v>1274889241</v>
      </c>
      <c r="L3116" s="11">
        <f t="shared" si="177"/>
        <v>40324.32917824074</v>
      </c>
      <c r="M3116" t="b">
        <v>0</v>
      </c>
      <c r="N3116">
        <v>34</v>
      </c>
      <c r="O3116" t="b">
        <v>1</v>
      </c>
      <c r="P3116" t="s">
        <v>8266</v>
      </c>
      <c r="Q3116" s="6">
        <f>E3116/D3116</f>
        <v>1.1466666666666667</v>
      </c>
      <c r="R3116" s="7">
        <f>IFERROR(E3116/N3116,"N/A")</f>
        <v>50.588235294117645</v>
      </c>
      <c r="S3116" t="str">
        <f t="shared" si="178"/>
        <v>film &amp; video</v>
      </c>
      <c r="T3116" t="str">
        <f t="shared" si="179"/>
        <v>shorts</v>
      </c>
      <c r="Y3116">
        <f t="shared" si="180"/>
        <v>13</v>
      </c>
      <c r="Z3116">
        <f t="shared" si="181"/>
        <v>19</v>
      </c>
    </row>
    <row r="3117" spans="1:26" ht="43.2" x14ac:dyDescent="0.3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 s="11">
        <f t="shared" si="176"/>
        <v>42449.665798611109</v>
      </c>
      <c r="K3117">
        <v>1456793925</v>
      </c>
      <c r="L3117" s="11">
        <f t="shared" si="177"/>
        <v>42429.707465277774</v>
      </c>
      <c r="M3117" t="b">
        <v>0</v>
      </c>
      <c r="N3117">
        <v>31</v>
      </c>
      <c r="O3117" t="b">
        <v>1</v>
      </c>
      <c r="P3117" t="s">
        <v>8271</v>
      </c>
      <c r="Q3117" s="6">
        <f>E3117/D3117</f>
        <v>1.1466666666666667</v>
      </c>
      <c r="R3117" s="7">
        <f>IFERROR(E3117/N3117,"N/A")</f>
        <v>110.96774193548387</v>
      </c>
      <c r="S3117" t="str">
        <f t="shared" si="178"/>
        <v>theater</v>
      </c>
      <c r="T3117" t="str">
        <f t="shared" si="179"/>
        <v>plays</v>
      </c>
      <c r="Y3117">
        <f t="shared" si="180"/>
        <v>8</v>
      </c>
      <c r="Z3117">
        <f t="shared" si="181"/>
        <v>13</v>
      </c>
    </row>
    <row r="3118" spans="1:26" ht="57.6" x14ac:dyDescent="0.3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 s="11">
        <f t="shared" si="176"/>
        <v>42565.62259259259</v>
      </c>
      <c r="K3118">
        <v>1463352992</v>
      </c>
      <c r="L3118" s="11">
        <f t="shared" si="177"/>
        <v>42505.62259259259</v>
      </c>
      <c r="M3118" t="b">
        <v>0</v>
      </c>
      <c r="N3118">
        <v>27</v>
      </c>
      <c r="O3118" t="b">
        <v>1</v>
      </c>
      <c r="P3118" t="s">
        <v>8285</v>
      </c>
      <c r="Q3118" s="6">
        <f>E3118/D3118</f>
        <v>1.147</v>
      </c>
      <c r="R3118" s="7">
        <f>IFERROR(E3118/N3118,"N/A")</f>
        <v>42.481481481481481</v>
      </c>
      <c r="S3118" t="str">
        <f t="shared" si="178"/>
        <v>photography</v>
      </c>
      <c r="T3118" t="str">
        <f t="shared" si="179"/>
        <v>photobooks</v>
      </c>
      <c r="Y3118">
        <f t="shared" si="180"/>
        <v>12</v>
      </c>
      <c r="Z3118">
        <f t="shared" si="181"/>
        <v>22</v>
      </c>
    </row>
    <row r="3119" spans="1:26" ht="43.2" x14ac:dyDescent="0.3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 s="11">
        <f t="shared" si="176"/>
        <v>41966.583333333336</v>
      </c>
      <c r="K3119">
        <v>1414342894</v>
      </c>
      <c r="L3119" s="11">
        <f t="shared" si="177"/>
        <v>41938.376087962963</v>
      </c>
      <c r="M3119" t="b">
        <v>0</v>
      </c>
      <c r="N3119">
        <v>95</v>
      </c>
      <c r="O3119" t="b">
        <v>1</v>
      </c>
      <c r="P3119" t="s">
        <v>8271</v>
      </c>
      <c r="Q3119" s="6">
        <f>E3119/D3119</f>
        <v>1.1471959999999999</v>
      </c>
      <c r="R3119" s="7">
        <f>IFERROR(E3119/N3119,"N/A")</f>
        <v>30.189368421052631</v>
      </c>
      <c r="S3119" t="str">
        <f t="shared" si="178"/>
        <v>theater</v>
      </c>
      <c r="T3119" t="str">
        <f t="shared" si="179"/>
        <v>plays</v>
      </c>
      <c r="Y3119">
        <f t="shared" si="180"/>
        <v>8</v>
      </c>
      <c r="Z3119">
        <f t="shared" si="181"/>
        <v>13</v>
      </c>
    </row>
    <row r="3120" spans="1:26" ht="28.8" x14ac:dyDescent="0.3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 s="11">
        <f t="shared" si="176"/>
        <v>40993.48196759259</v>
      </c>
      <c r="K3120">
        <v>1327523642</v>
      </c>
      <c r="L3120" s="11">
        <f t="shared" si="177"/>
        <v>40933.523634259262</v>
      </c>
      <c r="M3120" t="b">
        <v>1</v>
      </c>
      <c r="N3120">
        <v>169</v>
      </c>
      <c r="O3120" t="b">
        <v>1</v>
      </c>
      <c r="P3120" t="s">
        <v>8276</v>
      </c>
      <c r="Q3120" s="6">
        <f>E3120/D3120</f>
        <v>1.1472</v>
      </c>
      <c r="R3120" s="7">
        <f>IFERROR(E3120/N3120,"N/A")</f>
        <v>67.881656804733723</v>
      </c>
      <c r="S3120" t="str">
        <f t="shared" si="178"/>
        <v>music</v>
      </c>
      <c r="T3120" t="str">
        <f t="shared" si="179"/>
        <v>rock</v>
      </c>
      <c r="Y3120">
        <f t="shared" si="180"/>
        <v>6</v>
      </c>
      <c r="Z3120">
        <f t="shared" si="181"/>
        <v>10</v>
      </c>
    </row>
    <row r="3121" spans="1:26" ht="43.2" x14ac:dyDescent="0.3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 s="11">
        <f t="shared" si="176"/>
        <v>42623.832638888889</v>
      </c>
      <c r="K3121">
        <v>1470274509</v>
      </c>
      <c r="L3121" s="11">
        <f t="shared" si="177"/>
        <v>42585.732743055552</v>
      </c>
      <c r="M3121" t="b">
        <v>1</v>
      </c>
      <c r="N3121">
        <v>221</v>
      </c>
      <c r="O3121" t="b">
        <v>1</v>
      </c>
      <c r="P3121" t="s">
        <v>8269</v>
      </c>
      <c r="Q3121" s="6">
        <f>E3121/D3121</f>
        <v>1.1476</v>
      </c>
      <c r="R3121" s="7">
        <f>IFERROR(E3121/N3121,"N/A")</f>
        <v>129.81900452488688</v>
      </c>
      <c r="S3121" t="str">
        <f t="shared" si="178"/>
        <v>film &amp; video</v>
      </c>
      <c r="T3121" t="str">
        <f t="shared" si="179"/>
        <v>documentary</v>
      </c>
      <c r="Y3121">
        <f t="shared" si="180"/>
        <v>13</v>
      </c>
      <c r="Z3121">
        <f t="shared" si="181"/>
        <v>24</v>
      </c>
    </row>
    <row r="3122" spans="1:26" ht="57.6" x14ac:dyDescent="0.3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 s="11">
        <f t="shared" si="176"/>
        <v>41504.291666666664</v>
      </c>
      <c r="K3122">
        <v>1374531631</v>
      </c>
      <c r="L3122" s="11">
        <f t="shared" si="177"/>
        <v>41477.597581018512</v>
      </c>
      <c r="M3122" t="b">
        <v>1</v>
      </c>
      <c r="N3122">
        <v>55</v>
      </c>
      <c r="O3122" t="b">
        <v>1</v>
      </c>
      <c r="P3122" t="s">
        <v>8271</v>
      </c>
      <c r="Q3122" s="6">
        <f>E3122/D3122</f>
        <v>1.148421052631579</v>
      </c>
      <c r="R3122" s="7">
        <f>IFERROR(E3122/N3122,"N/A")</f>
        <v>39.672727272727272</v>
      </c>
      <c r="S3122" t="str">
        <f t="shared" si="178"/>
        <v>theater</v>
      </c>
      <c r="T3122" t="str">
        <f t="shared" si="179"/>
        <v>plays</v>
      </c>
      <c r="Y3122">
        <f t="shared" si="180"/>
        <v>8</v>
      </c>
      <c r="Z3122">
        <f t="shared" si="181"/>
        <v>13</v>
      </c>
    </row>
    <row r="3123" spans="1:26" ht="43.2" x14ac:dyDescent="0.3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 s="11">
        <f t="shared" si="176"/>
        <v>41912.256793981483</v>
      </c>
      <c r="K3123">
        <v>1409494187</v>
      </c>
      <c r="L3123" s="11">
        <f t="shared" si="177"/>
        <v>41882.256793981483</v>
      </c>
      <c r="M3123" t="b">
        <v>0</v>
      </c>
      <c r="N3123">
        <v>87</v>
      </c>
      <c r="O3123" t="b">
        <v>1</v>
      </c>
      <c r="P3123" t="s">
        <v>8276</v>
      </c>
      <c r="Q3123" s="6">
        <f>E3123/D3123</f>
        <v>1.1488571428571428</v>
      </c>
      <c r="R3123" s="7">
        <f>IFERROR(E3123/N3123,"N/A")</f>
        <v>46.218390804597703</v>
      </c>
      <c r="S3123" t="str">
        <f t="shared" si="178"/>
        <v>music</v>
      </c>
      <c r="T3123" t="str">
        <f t="shared" si="179"/>
        <v>rock</v>
      </c>
      <c r="Y3123">
        <f t="shared" si="180"/>
        <v>6</v>
      </c>
      <c r="Z3123">
        <f t="shared" si="181"/>
        <v>10</v>
      </c>
    </row>
    <row r="3124" spans="1:26" ht="28.8" x14ac:dyDescent="0.3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 s="11">
        <f t="shared" si="176"/>
        <v>42141.313391203708</v>
      </c>
      <c r="K3124">
        <v>1429284677</v>
      </c>
      <c r="L3124" s="11">
        <f t="shared" si="177"/>
        <v>42111.313391203708</v>
      </c>
      <c r="M3124" t="b">
        <v>1</v>
      </c>
      <c r="N3124">
        <v>74</v>
      </c>
      <c r="O3124" t="b">
        <v>1</v>
      </c>
      <c r="P3124" t="s">
        <v>8280</v>
      </c>
      <c r="Q3124" s="6">
        <f>E3124/D3124</f>
        <v>1.149</v>
      </c>
      <c r="R3124" s="7">
        <f>IFERROR(E3124/N3124,"N/A")</f>
        <v>31.054054054054053</v>
      </c>
      <c r="S3124" t="str">
        <f t="shared" si="178"/>
        <v>music</v>
      </c>
      <c r="T3124" t="str">
        <f t="shared" si="179"/>
        <v>electronic music</v>
      </c>
      <c r="Y3124">
        <f t="shared" si="180"/>
        <v>6</v>
      </c>
      <c r="Z3124">
        <f t="shared" si="181"/>
        <v>22</v>
      </c>
    </row>
    <row r="3125" spans="1:26" ht="43.2" x14ac:dyDescent="0.3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 s="11">
        <f t="shared" si="176"/>
        <v>42326.874305555553</v>
      </c>
      <c r="K3125">
        <v>1444734146</v>
      </c>
      <c r="L3125" s="11">
        <f t="shared" si="177"/>
        <v>42290.12668981481</v>
      </c>
      <c r="M3125" t="b">
        <v>1</v>
      </c>
      <c r="N3125">
        <v>813</v>
      </c>
      <c r="O3125" t="b">
        <v>1</v>
      </c>
      <c r="P3125" t="s">
        <v>8295</v>
      </c>
      <c r="Q3125" s="6">
        <f>E3125/D3125</f>
        <v>1.14901155</v>
      </c>
      <c r="R3125" s="7">
        <f>IFERROR(E3125/N3125,"N/A")</f>
        <v>282.65966789667897</v>
      </c>
      <c r="S3125" t="str">
        <f t="shared" si="178"/>
        <v>technology</v>
      </c>
      <c r="T3125" t="str">
        <f t="shared" si="179"/>
        <v>hardware</v>
      </c>
      <c r="Y3125">
        <f t="shared" si="180"/>
        <v>11</v>
      </c>
      <c r="Z3125">
        <f t="shared" si="181"/>
        <v>19</v>
      </c>
    </row>
    <row r="3126" spans="1:26" ht="57.6" x14ac:dyDescent="0.3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 s="11">
        <f t="shared" si="176"/>
        <v>42453.0080787037</v>
      </c>
      <c r="K3126">
        <v>1456218698</v>
      </c>
      <c r="L3126" s="11">
        <f t="shared" si="177"/>
        <v>42423.049745370365</v>
      </c>
      <c r="M3126" t="b">
        <v>0</v>
      </c>
      <c r="N3126">
        <v>203</v>
      </c>
      <c r="O3126" t="b">
        <v>1</v>
      </c>
      <c r="P3126" t="s">
        <v>8295</v>
      </c>
      <c r="Q3126" s="6">
        <f>E3126/D3126</f>
        <v>1.14977</v>
      </c>
      <c r="R3126" s="7">
        <f>IFERROR(E3126/N3126,"N/A")</f>
        <v>566.38916256157631</v>
      </c>
      <c r="S3126" t="str">
        <f t="shared" si="178"/>
        <v>technology</v>
      </c>
      <c r="T3126" t="str">
        <f t="shared" si="179"/>
        <v>hardware</v>
      </c>
      <c r="Y3126">
        <f t="shared" si="180"/>
        <v>11</v>
      </c>
      <c r="Z3126">
        <f t="shared" si="181"/>
        <v>19</v>
      </c>
    </row>
    <row r="3127" spans="1:26" ht="43.2" x14ac:dyDescent="0.3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 s="11">
        <f t="shared" si="176"/>
        <v>42805.228472222218</v>
      </c>
      <c r="K3127">
        <v>1486406253</v>
      </c>
      <c r="L3127" s="11">
        <f t="shared" si="177"/>
        <v>42772.442743055559</v>
      </c>
      <c r="M3127" t="b">
        <v>0</v>
      </c>
      <c r="N3127">
        <v>32</v>
      </c>
      <c r="O3127" t="b">
        <v>1</v>
      </c>
      <c r="P3127" t="s">
        <v>8285</v>
      </c>
      <c r="Q3127" s="6">
        <f>E3127/D3127</f>
        <v>1.1499999999999999</v>
      </c>
      <c r="R3127" s="7">
        <f>IFERROR(E3127/N3127,"N/A")</f>
        <v>32.34375</v>
      </c>
      <c r="S3127" t="str">
        <f t="shared" si="178"/>
        <v>photography</v>
      </c>
      <c r="T3127" t="str">
        <f t="shared" si="179"/>
        <v>photobooks</v>
      </c>
      <c r="Y3127">
        <f t="shared" si="180"/>
        <v>12</v>
      </c>
      <c r="Z3127">
        <f t="shared" si="181"/>
        <v>22</v>
      </c>
    </row>
    <row r="3128" spans="1:26" ht="43.2" x14ac:dyDescent="0.3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 s="11">
        <f t="shared" si="176"/>
        <v>41911.120254629626</v>
      </c>
      <c r="K3128">
        <v>1409395990</v>
      </c>
      <c r="L3128" s="11">
        <f t="shared" si="177"/>
        <v>41881.120254629626</v>
      </c>
      <c r="M3128" t="b">
        <v>0</v>
      </c>
      <c r="N3128">
        <v>23</v>
      </c>
      <c r="O3128" t="b">
        <v>1</v>
      </c>
      <c r="P3128" t="s">
        <v>8271</v>
      </c>
      <c r="Q3128" s="6">
        <f>E3128/D3128</f>
        <v>1.1499999999999999</v>
      </c>
      <c r="R3128" s="7">
        <f>IFERROR(E3128/N3128,"N/A")</f>
        <v>50</v>
      </c>
      <c r="S3128" t="str">
        <f t="shared" si="178"/>
        <v>theater</v>
      </c>
      <c r="T3128" t="str">
        <f t="shared" si="179"/>
        <v>plays</v>
      </c>
      <c r="Y3128">
        <f t="shared" si="180"/>
        <v>8</v>
      </c>
      <c r="Z3128">
        <f t="shared" si="181"/>
        <v>13</v>
      </c>
    </row>
    <row r="3129" spans="1:26" ht="43.2" x14ac:dyDescent="0.3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 s="11">
        <f t="shared" si="176"/>
        <v>40953.396620370368</v>
      </c>
      <c r="K3129">
        <v>1326648668</v>
      </c>
      <c r="L3129" s="11">
        <f t="shared" si="177"/>
        <v>40923.396620370368</v>
      </c>
      <c r="M3129" t="b">
        <v>1</v>
      </c>
      <c r="N3129">
        <v>29</v>
      </c>
      <c r="O3129" t="b">
        <v>1</v>
      </c>
      <c r="P3129" t="s">
        <v>8271</v>
      </c>
      <c r="Q3129" s="6">
        <f>E3129/D3129</f>
        <v>1.1499999999999999</v>
      </c>
      <c r="R3129" s="7">
        <f>IFERROR(E3129/N3129,"N/A")</f>
        <v>79.310344827586206</v>
      </c>
      <c r="S3129" t="str">
        <f t="shared" si="178"/>
        <v>theater</v>
      </c>
      <c r="T3129" t="str">
        <f t="shared" si="179"/>
        <v>plays</v>
      </c>
      <c r="Y3129">
        <f t="shared" si="180"/>
        <v>8</v>
      </c>
      <c r="Z3129">
        <f t="shared" si="181"/>
        <v>13</v>
      </c>
    </row>
    <row r="3130" spans="1:26" ht="43.2" x14ac:dyDescent="0.3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 s="11">
        <f t="shared" si="176"/>
        <v>42561.647361111107</v>
      </c>
      <c r="K3130">
        <v>1465601532</v>
      </c>
      <c r="L3130" s="11">
        <f t="shared" si="177"/>
        <v>42531.647361111107</v>
      </c>
      <c r="M3130" t="b">
        <v>0</v>
      </c>
      <c r="N3130">
        <v>10</v>
      </c>
      <c r="O3130" t="b">
        <v>1</v>
      </c>
      <c r="P3130" t="s">
        <v>8305</v>
      </c>
      <c r="Q3130" s="6">
        <f>E3130/D3130</f>
        <v>1.1499999999999999</v>
      </c>
      <c r="R3130" s="7">
        <f>IFERROR(E3130/N3130,"N/A")</f>
        <v>115</v>
      </c>
      <c r="S3130" t="str">
        <f t="shared" si="178"/>
        <v>theater</v>
      </c>
      <c r="T3130" t="str">
        <f t="shared" si="179"/>
        <v>musical</v>
      </c>
      <c r="Y3130">
        <f t="shared" si="180"/>
        <v>8</v>
      </c>
      <c r="Z3130">
        <f t="shared" si="181"/>
        <v>15</v>
      </c>
    </row>
    <row r="3131" spans="1:26" ht="43.2" x14ac:dyDescent="0.3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 s="11">
        <f t="shared" si="176"/>
        <v>41329.048090277778</v>
      </c>
      <c r="K3131">
        <v>1359104955</v>
      </c>
      <c r="L3131" s="11">
        <f t="shared" si="177"/>
        <v>41299.048090277778</v>
      </c>
      <c r="M3131" t="b">
        <v>0</v>
      </c>
      <c r="N3131">
        <v>160</v>
      </c>
      <c r="O3131" t="b">
        <v>1</v>
      </c>
      <c r="P3131" t="s">
        <v>8279</v>
      </c>
      <c r="Q3131" s="6">
        <f>E3131/D3131</f>
        <v>1.1504037499999999</v>
      </c>
      <c r="R3131" s="7">
        <f>IFERROR(E3131/N3131,"N/A")</f>
        <v>57.520187499999999</v>
      </c>
      <c r="S3131" t="str">
        <f t="shared" si="178"/>
        <v>music</v>
      </c>
      <c r="T3131" t="str">
        <f t="shared" si="179"/>
        <v>indie rock</v>
      </c>
      <c r="Y3131">
        <f t="shared" si="180"/>
        <v>6</v>
      </c>
      <c r="Z3131">
        <f t="shared" si="181"/>
        <v>16</v>
      </c>
    </row>
    <row r="3132" spans="1:26" ht="43.2" x14ac:dyDescent="0.3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 s="11">
        <f t="shared" si="176"/>
        <v>41427.418888888889</v>
      </c>
      <c r="K3132">
        <v>1368036192</v>
      </c>
      <c r="L3132" s="11">
        <f t="shared" si="177"/>
        <v>41402.418888888889</v>
      </c>
      <c r="M3132" t="b">
        <v>0</v>
      </c>
      <c r="N3132">
        <v>56</v>
      </c>
      <c r="O3132" t="b">
        <v>1</v>
      </c>
      <c r="P3132" t="s">
        <v>8266</v>
      </c>
      <c r="Q3132" s="6">
        <f>E3132/D3132</f>
        <v>1.1506666666666667</v>
      </c>
      <c r="R3132" s="7">
        <f>IFERROR(E3132/N3132,"N/A")</f>
        <v>123.28571428571429</v>
      </c>
      <c r="S3132" t="str">
        <f t="shared" si="178"/>
        <v>film &amp; video</v>
      </c>
      <c r="T3132" t="str">
        <f t="shared" si="179"/>
        <v>shorts</v>
      </c>
      <c r="Y3132">
        <f t="shared" si="180"/>
        <v>13</v>
      </c>
      <c r="Z3132">
        <f t="shared" si="181"/>
        <v>19</v>
      </c>
    </row>
    <row r="3133" spans="1:26" ht="28.8" x14ac:dyDescent="0.3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 s="11">
        <f t="shared" si="176"/>
        <v>40993.42690972222</v>
      </c>
      <c r="K3133">
        <v>1327518885</v>
      </c>
      <c r="L3133" s="11">
        <f t="shared" si="177"/>
        <v>40933.468576388885</v>
      </c>
      <c r="M3133" t="b">
        <v>1</v>
      </c>
      <c r="N3133">
        <v>600</v>
      </c>
      <c r="O3133" t="b">
        <v>1</v>
      </c>
      <c r="P3133" t="s">
        <v>8288</v>
      </c>
      <c r="Q3133" s="6">
        <f>E3133/D3133</f>
        <v>1.1508</v>
      </c>
      <c r="R3133" s="7">
        <f>IFERROR(E3133/N3133,"N/A")</f>
        <v>76.72</v>
      </c>
      <c r="S3133" t="str">
        <f t="shared" si="178"/>
        <v>publishing</v>
      </c>
      <c r="T3133" t="str">
        <f t="shared" si="179"/>
        <v>radio &amp; podcasts</v>
      </c>
      <c r="Y3133">
        <f t="shared" si="180"/>
        <v>11</v>
      </c>
      <c r="Z3133">
        <f t="shared" si="181"/>
        <v>27</v>
      </c>
    </row>
    <row r="3134" spans="1:26" ht="28.8" x14ac:dyDescent="0.3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 s="11">
        <f t="shared" si="176"/>
        <v>41372.9375</v>
      </c>
      <c r="K3134">
        <v>1362776043</v>
      </c>
      <c r="L3134" s="11">
        <f t="shared" si="177"/>
        <v>41341.537534722222</v>
      </c>
      <c r="M3134" t="b">
        <v>0</v>
      </c>
      <c r="N3134">
        <v>205</v>
      </c>
      <c r="O3134" t="b">
        <v>1</v>
      </c>
      <c r="P3134" t="s">
        <v>8276</v>
      </c>
      <c r="Q3134" s="6">
        <f>E3134/D3134</f>
        <v>1.1512214285714286</v>
      </c>
      <c r="R3134" s="7">
        <f>IFERROR(E3134/N3134,"N/A")</f>
        <v>39.31</v>
      </c>
      <c r="S3134" t="str">
        <f t="shared" si="178"/>
        <v>music</v>
      </c>
      <c r="T3134" t="str">
        <f t="shared" si="179"/>
        <v>rock</v>
      </c>
      <c r="Y3134">
        <f t="shared" si="180"/>
        <v>6</v>
      </c>
      <c r="Z3134">
        <f t="shared" si="181"/>
        <v>10</v>
      </c>
    </row>
    <row r="3135" spans="1:26" ht="43.2" x14ac:dyDescent="0.3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 s="11">
        <f t="shared" si="176"/>
        <v>42305.495833333327</v>
      </c>
      <c r="K3135">
        <v>1445109822</v>
      </c>
      <c r="L3135" s="11">
        <f t="shared" si="177"/>
        <v>42294.47479166666</v>
      </c>
      <c r="M3135" t="b">
        <v>0</v>
      </c>
      <c r="N3135">
        <v>14</v>
      </c>
      <c r="O3135" t="b">
        <v>1</v>
      </c>
      <c r="P3135" t="s">
        <v>8271</v>
      </c>
      <c r="Q3135" s="6">
        <f>E3135/D3135</f>
        <v>1.1516129032258065</v>
      </c>
      <c r="R3135" s="7">
        <f>IFERROR(E3135/N3135,"N/A")</f>
        <v>51</v>
      </c>
      <c r="S3135" t="str">
        <f t="shared" si="178"/>
        <v>theater</v>
      </c>
      <c r="T3135" t="str">
        <f t="shared" si="179"/>
        <v>plays</v>
      </c>
      <c r="Y3135">
        <f t="shared" si="180"/>
        <v>8</v>
      </c>
      <c r="Z3135">
        <f t="shared" si="181"/>
        <v>13</v>
      </c>
    </row>
    <row r="3136" spans="1:26" ht="57.6" x14ac:dyDescent="0.3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 s="11">
        <f t="shared" si="176"/>
        <v>41925.957638888889</v>
      </c>
      <c r="K3136">
        <v>1410421670</v>
      </c>
      <c r="L3136" s="11">
        <f t="shared" si="177"/>
        <v>41892.991550925923</v>
      </c>
      <c r="M3136" t="b">
        <v>1</v>
      </c>
      <c r="N3136">
        <v>167</v>
      </c>
      <c r="O3136" t="b">
        <v>1</v>
      </c>
      <c r="P3136" t="s">
        <v>8271</v>
      </c>
      <c r="Q3136" s="6">
        <f>E3136/D3136</f>
        <v>1.1530588235294117</v>
      </c>
      <c r="R3136" s="7">
        <f>IFERROR(E3136/N3136,"N/A")</f>
        <v>58.688622754491021</v>
      </c>
      <c r="S3136" t="str">
        <f t="shared" si="178"/>
        <v>theater</v>
      </c>
      <c r="T3136" t="str">
        <f t="shared" si="179"/>
        <v>plays</v>
      </c>
      <c r="Y3136">
        <f t="shared" si="180"/>
        <v>8</v>
      </c>
      <c r="Z3136">
        <f t="shared" si="181"/>
        <v>13</v>
      </c>
    </row>
    <row r="3137" spans="1:26" ht="28.8" x14ac:dyDescent="0.3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 s="11">
        <f t="shared" si="176"/>
        <v>41019.832638888889</v>
      </c>
      <c r="K3137">
        <v>1330968347</v>
      </c>
      <c r="L3137" s="11">
        <f t="shared" si="177"/>
        <v>40973.392905092594</v>
      </c>
      <c r="M3137" t="b">
        <v>0</v>
      </c>
      <c r="N3137">
        <v>42</v>
      </c>
      <c r="O3137" t="b">
        <v>1</v>
      </c>
      <c r="P3137" t="s">
        <v>8292</v>
      </c>
      <c r="Q3137" s="6">
        <f>E3137/D3137</f>
        <v>1.1533333333333333</v>
      </c>
      <c r="R3137" s="7">
        <f>IFERROR(E3137/N3137,"N/A")</f>
        <v>82.38095238095238</v>
      </c>
      <c r="S3137" t="str">
        <f t="shared" si="178"/>
        <v>music</v>
      </c>
      <c r="T3137" t="str">
        <f t="shared" si="179"/>
        <v>pop</v>
      </c>
      <c r="Y3137">
        <f t="shared" si="180"/>
        <v>6</v>
      </c>
      <c r="Z3137">
        <f t="shared" si="181"/>
        <v>9</v>
      </c>
    </row>
    <row r="3138" spans="1:26" ht="43.2" x14ac:dyDescent="0.3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 s="11">
        <f t="shared" si="176"/>
        <v>42140.791666666664</v>
      </c>
      <c r="K3138">
        <v>1430761243</v>
      </c>
      <c r="L3138" s="11">
        <f t="shared" si="177"/>
        <v>42128.403275462959</v>
      </c>
      <c r="M3138" t="b">
        <v>0</v>
      </c>
      <c r="N3138">
        <v>39</v>
      </c>
      <c r="O3138" t="b">
        <v>1</v>
      </c>
      <c r="P3138" t="s">
        <v>8271</v>
      </c>
      <c r="Q3138" s="6">
        <f>E3138/D3138</f>
        <v>1.1533333333333333</v>
      </c>
      <c r="R3138" s="7">
        <f>IFERROR(E3138/N3138,"N/A")</f>
        <v>53.230769230769234</v>
      </c>
      <c r="S3138" t="str">
        <f t="shared" si="178"/>
        <v>theater</v>
      </c>
      <c r="T3138" t="str">
        <f t="shared" si="179"/>
        <v>plays</v>
      </c>
      <c r="Y3138">
        <f t="shared" si="180"/>
        <v>8</v>
      </c>
      <c r="Z3138">
        <f t="shared" si="181"/>
        <v>13</v>
      </c>
    </row>
    <row r="3139" spans="1:26" ht="43.2" x14ac:dyDescent="0.3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 s="11">
        <f t="shared" ref="J3139:J3202" si="182">(((I3139/60)/60)/24)+DATE(1970,1,1)+(-8/24)</f>
        <v>41386.875833333332</v>
      </c>
      <c r="K3139">
        <v>1364101272</v>
      </c>
      <c r="L3139" s="11">
        <f t="shared" ref="L3139:L3202" si="183">(((K3139/60)/60)/24)+DATE(1970,1,1)+(-8/24)</f>
        <v>41356.875833333332</v>
      </c>
      <c r="M3139" t="b">
        <v>0</v>
      </c>
      <c r="N3139">
        <v>47</v>
      </c>
      <c r="O3139" t="b">
        <v>1</v>
      </c>
      <c r="P3139" t="s">
        <v>8266</v>
      </c>
      <c r="Q3139" s="6">
        <f>E3139/D3139</f>
        <v>1.1542857142857144</v>
      </c>
      <c r="R3139" s="7">
        <f>IFERROR(E3139/N3139,"N/A")</f>
        <v>85.957446808510639</v>
      </c>
      <c r="S3139" t="str">
        <f t="shared" ref="S3139:S3202" si="184">LEFT(P3139,SEARCH("/",P3139,1)-1)</f>
        <v>film &amp; video</v>
      </c>
      <c r="T3139" t="str">
        <f t="shared" ref="T3139:T3202" si="185">RIGHT(P3139,(LEN(P3139)-SEARCH("/",P3139)))</f>
        <v>shorts</v>
      </c>
      <c r="Y3139">
        <f t="shared" ref="Y3139:Y3202" si="186">SEARCH("/",P3139)</f>
        <v>13</v>
      </c>
      <c r="Z3139">
        <f t="shared" ref="Z3139:Z3202" si="187">LEN(P3139)</f>
        <v>19</v>
      </c>
    </row>
    <row r="3140" spans="1:26" ht="43.2" x14ac:dyDescent="0.3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 s="11">
        <f t="shared" si="182"/>
        <v>42799.575115740743</v>
      </c>
      <c r="K3140">
        <v>1487022490</v>
      </c>
      <c r="L3140" s="11">
        <f t="shared" si="183"/>
        <v>42779.575115740743</v>
      </c>
      <c r="M3140" t="b">
        <v>0</v>
      </c>
      <c r="N3140">
        <v>186</v>
      </c>
      <c r="O3140" t="b">
        <v>1</v>
      </c>
      <c r="P3140" t="s">
        <v>8298</v>
      </c>
      <c r="Q3140" s="6">
        <f>E3140/D3140</f>
        <v>1.1545000000000001</v>
      </c>
      <c r="R3140" s="7">
        <f>IFERROR(E3140/N3140,"N/A")</f>
        <v>62.06989247311828</v>
      </c>
      <c r="S3140" t="str">
        <f t="shared" si="184"/>
        <v>food</v>
      </c>
      <c r="T3140" t="str">
        <f t="shared" si="185"/>
        <v>small batch</v>
      </c>
      <c r="Y3140">
        <f t="shared" si="186"/>
        <v>5</v>
      </c>
      <c r="Z3140">
        <f t="shared" si="187"/>
        <v>16</v>
      </c>
    </row>
    <row r="3141" spans="1:26" ht="43.2" x14ac:dyDescent="0.3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 s="11">
        <f t="shared" si="182"/>
        <v>41825.194768518515</v>
      </c>
      <c r="K3141">
        <v>1401972028</v>
      </c>
      <c r="L3141" s="11">
        <f t="shared" si="183"/>
        <v>41795.194768518515</v>
      </c>
      <c r="M3141" t="b">
        <v>0</v>
      </c>
      <c r="N3141">
        <v>21</v>
      </c>
      <c r="O3141" t="b">
        <v>1</v>
      </c>
      <c r="P3141" t="s">
        <v>8271</v>
      </c>
      <c r="Q3141" s="6">
        <f>E3141/D3141</f>
        <v>1.155</v>
      </c>
      <c r="R3141" s="7">
        <f>IFERROR(E3141/N3141,"N/A")</f>
        <v>44</v>
      </c>
      <c r="S3141" t="str">
        <f t="shared" si="184"/>
        <v>theater</v>
      </c>
      <c r="T3141" t="str">
        <f t="shared" si="185"/>
        <v>plays</v>
      </c>
      <c r="Y3141">
        <f t="shared" si="186"/>
        <v>8</v>
      </c>
      <c r="Z3141">
        <f t="shared" si="187"/>
        <v>13</v>
      </c>
    </row>
    <row r="3142" spans="1:26" ht="86.4" x14ac:dyDescent="0.3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 s="11">
        <f t="shared" si="182"/>
        <v>42197.983148148145</v>
      </c>
      <c r="K3142">
        <v>1434180944</v>
      </c>
      <c r="L3142" s="11">
        <f t="shared" si="183"/>
        <v>42167.983148148145</v>
      </c>
      <c r="M3142" t="b">
        <v>0</v>
      </c>
      <c r="N3142">
        <v>112</v>
      </c>
      <c r="O3142" t="b">
        <v>1</v>
      </c>
      <c r="P3142" t="s">
        <v>8271</v>
      </c>
      <c r="Q3142" s="6">
        <f>E3142/D3142</f>
        <v>1.155</v>
      </c>
      <c r="R3142" s="7">
        <f>IFERROR(E3142/N3142,"N/A")</f>
        <v>30.9375</v>
      </c>
      <c r="S3142" t="str">
        <f t="shared" si="184"/>
        <v>theater</v>
      </c>
      <c r="T3142" t="str">
        <f t="shared" si="185"/>
        <v>plays</v>
      </c>
      <c r="Y3142">
        <f t="shared" si="186"/>
        <v>8</v>
      </c>
      <c r="Z3142">
        <f t="shared" si="187"/>
        <v>13</v>
      </c>
    </row>
    <row r="3143" spans="1:26" ht="43.2" x14ac:dyDescent="0.3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 s="11">
        <f t="shared" si="182"/>
        <v>42160.541666666664</v>
      </c>
      <c r="K3143">
        <v>1428541276</v>
      </c>
      <c r="L3143" s="11">
        <f t="shared" si="183"/>
        <v>42102.70921296296</v>
      </c>
      <c r="M3143" t="b">
        <v>0</v>
      </c>
      <c r="N3143">
        <v>188</v>
      </c>
      <c r="O3143" t="b">
        <v>1</v>
      </c>
      <c r="P3143" t="s">
        <v>8295</v>
      </c>
      <c r="Q3143" s="6">
        <f>E3143/D3143</f>
        <v>1.1550800000000001</v>
      </c>
      <c r="R3143" s="7">
        <f>IFERROR(E3143/N3143,"N/A")</f>
        <v>307.20212765957444</v>
      </c>
      <c r="S3143" t="str">
        <f t="shared" si="184"/>
        <v>technology</v>
      </c>
      <c r="T3143" t="str">
        <f t="shared" si="185"/>
        <v>hardware</v>
      </c>
      <c r="Y3143">
        <f t="shared" si="186"/>
        <v>11</v>
      </c>
      <c r="Z3143">
        <f t="shared" si="187"/>
        <v>19</v>
      </c>
    </row>
    <row r="3144" spans="1:26" ht="43.2" x14ac:dyDescent="0.3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 s="11">
        <f t="shared" si="182"/>
        <v>40431.832638888889</v>
      </c>
      <c r="K3144">
        <v>1281028152</v>
      </c>
      <c r="L3144" s="11">
        <f t="shared" si="183"/>
        <v>40395.381388888884</v>
      </c>
      <c r="M3144" t="b">
        <v>0</v>
      </c>
      <c r="N3144">
        <v>75</v>
      </c>
      <c r="O3144" t="b">
        <v>1</v>
      </c>
      <c r="P3144" t="s">
        <v>8279</v>
      </c>
      <c r="Q3144" s="6">
        <f>E3144/D3144</f>
        <v>1.1551066666666667</v>
      </c>
      <c r="R3144" s="7">
        <f>IFERROR(E3144/N3144,"N/A")</f>
        <v>46.204266666666669</v>
      </c>
      <c r="S3144" t="str">
        <f t="shared" si="184"/>
        <v>music</v>
      </c>
      <c r="T3144" t="str">
        <f t="shared" si="185"/>
        <v>indie rock</v>
      </c>
      <c r="Y3144">
        <f t="shared" si="186"/>
        <v>6</v>
      </c>
      <c r="Z3144">
        <f t="shared" si="187"/>
        <v>16</v>
      </c>
    </row>
    <row r="3145" spans="1:26" ht="43.2" x14ac:dyDescent="0.3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 s="11">
        <f t="shared" si="182"/>
        <v>42035.498993055553</v>
      </c>
      <c r="K3145">
        <v>1420919913</v>
      </c>
      <c r="L3145" s="11">
        <f t="shared" si="183"/>
        <v>42014.498993055553</v>
      </c>
      <c r="M3145" t="b">
        <v>0</v>
      </c>
      <c r="N3145">
        <v>60</v>
      </c>
      <c r="O3145" t="b">
        <v>1</v>
      </c>
      <c r="P3145" t="s">
        <v>8297</v>
      </c>
      <c r="Q3145" s="6">
        <f>E3145/D3145</f>
        <v>1.1554666666666666</v>
      </c>
      <c r="R3145" s="7">
        <f>IFERROR(E3145/N3145,"N/A")</f>
        <v>144.43333333333334</v>
      </c>
      <c r="S3145" t="str">
        <f t="shared" si="184"/>
        <v>games</v>
      </c>
      <c r="T3145" t="str">
        <f t="shared" si="185"/>
        <v>tabletop games</v>
      </c>
      <c r="Y3145">
        <f t="shared" si="186"/>
        <v>6</v>
      </c>
      <c r="Z3145">
        <f t="shared" si="187"/>
        <v>20</v>
      </c>
    </row>
    <row r="3146" spans="1:26" ht="43.2" x14ac:dyDescent="0.3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 s="11">
        <f t="shared" si="182"/>
        <v>41619.922534722216</v>
      </c>
      <c r="K3146">
        <v>1384236507</v>
      </c>
      <c r="L3146" s="11">
        <f t="shared" si="183"/>
        <v>41589.922534722216</v>
      </c>
      <c r="M3146" t="b">
        <v>0</v>
      </c>
      <c r="N3146">
        <v>64</v>
      </c>
      <c r="O3146" t="b">
        <v>1</v>
      </c>
      <c r="P3146" t="s">
        <v>8279</v>
      </c>
      <c r="Q3146" s="6">
        <f>E3146/D3146</f>
        <v>1.1555</v>
      </c>
      <c r="R3146" s="7">
        <f>IFERROR(E3146/N3146,"N/A")</f>
        <v>36.109375</v>
      </c>
      <c r="S3146" t="str">
        <f t="shared" si="184"/>
        <v>music</v>
      </c>
      <c r="T3146" t="str">
        <f t="shared" si="185"/>
        <v>indie rock</v>
      </c>
      <c r="Y3146">
        <f t="shared" si="186"/>
        <v>6</v>
      </c>
      <c r="Z3146">
        <f t="shared" si="187"/>
        <v>16</v>
      </c>
    </row>
    <row r="3147" spans="1:26" ht="28.8" x14ac:dyDescent="0.3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 s="11">
        <f t="shared" si="182"/>
        <v>42176.555555555555</v>
      </c>
      <c r="K3147">
        <v>1433109907</v>
      </c>
      <c r="L3147" s="11">
        <f t="shared" si="183"/>
        <v>42155.58688657407</v>
      </c>
      <c r="M3147" t="b">
        <v>0</v>
      </c>
      <c r="N3147">
        <v>30</v>
      </c>
      <c r="O3147" t="b">
        <v>1</v>
      </c>
      <c r="P3147" t="s">
        <v>8271</v>
      </c>
      <c r="Q3147" s="6">
        <f>E3147/D3147</f>
        <v>1.1565217391304348</v>
      </c>
      <c r="R3147" s="7">
        <f>IFERROR(E3147/N3147,"N/A")</f>
        <v>44.333333333333336</v>
      </c>
      <c r="S3147" t="str">
        <f t="shared" si="184"/>
        <v>theater</v>
      </c>
      <c r="T3147" t="str">
        <f t="shared" si="185"/>
        <v>plays</v>
      </c>
      <c r="Y3147">
        <f t="shared" si="186"/>
        <v>8</v>
      </c>
      <c r="Z3147">
        <f t="shared" si="187"/>
        <v>13</v>
      </c>
    </row>
    <row r="3148" spans="1:26" ht="57.6" x14ac:dyDescent="0.3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 s="11">
        <f t="shared" si="182"/>
        <v>40413.833333333328</v>
      </c>
      <c r="K3148">
        <v>1276891586</v>
      </c>
      <c r="L3148" s="11">
        <f t="shared" si="183"/>
        <v>40347.504467592589</v>
      </c>
      <c r="M3148" t="b">
        <v>1</v>
      </c>
      <c r="N3148">
        <v>137</v>
      </c>
      <c r="O3148" t="b">
        <v>1</v>
      </c>
      <c r="P3148" t="s">
        <v>8295</v>
      </c>
      <c r="Q3148" s="6">
        <f>E3148/D3148</f>
        <v>1.157092</v>
      </c>
      <c r="R3148" s="7">
        <f>IFERROR(E3148/N3148,"N/A")</f>
        <v>84.459270072992695</v>
      </c>
      <c r="S3148" t="str">
        <f t="shared" si="184"/>
        <v>technology</v>
      </c>
      <c r="T3148" t="str">
        <f t="shared" si="185"/>
        <v>hardware</v>
      </c>
      <c r="Y3148">
        <f t="shared" si="186"/>
        <v>11</v>
      </c>
      <c r="Z3148">
        <f t="shared" si="187"/>
        <v>19</v>
      </c>
    </row>
    <row r="3149" spans="1:26" ht="28.8" x14ac:dyDescent="0.3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 s="11">
        <f t="shared" si="182"/>
        <v>42270.519201388881</v>
      </c>
      <c r="K3149">
        <v>1440448059</v>
      </c>
      <c r="L3149" s="11">
        <f t="shared" si="183"/>
        <v>42240.519201388881</v>
      </c>
      <c r="M3149" t="b">
        <v>0</v>
      </c>
      <c r="N3149">
        <v>13</v>
      </c>
      <c r="O3149" t="b">
        <v>1</v>
      </c>
      <c r="P3149" t="s">
        <v>8276</v>
      </c>
      <c r="Q3149" s="6">
        <f>E3149/D3149</f>
        <v>1.1575</v>
      </c>
      <c r="R3149" s="7">
        <f>IFERROR(E3149/N3149,"N/A")</f>
        <v>35.615384615384613</v>
      </c>
      <c r="S3149" t="str">
        <f t="shared" si="184"/>
        <v>music</v>
      </c>
      <c r="T3149" t="str">
        <f t="shared" si="185"/>
        <v>rock</v>
      </c>
      <c r="Y3149">
        <f t="shared" si="186"/>
        <v>6</v>
      </c>
      <c r="Z3149">
        <f t="shared" si="187"/>
        <v>10</v>
      </c>
    </row>
    <row r="3150" spans="1:26" ht="43.2" x14ac:dyDescent="0.3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 s="11">
        <f t="shared" si="182"/>
        <v>40730.481365740736</v>
      </c>
      <c r="K3150">
        <v>1304623990</v>
      </c>
      <c r="L3150" s="11">
        <f t="shared" si="183"/>
        <v>40668.481365740736</v>
      </c>
      <c r="M3150" t="b">
        <v>0</v>
      </c>
      <c r="N3150">
        <v>19</v>
      </c>
      <c r="O3150" t="b">
        <v>1</v>
      </c>
      <c r="P3150" t="s">
        <v>8274</v>
      </c>
      <c r="Q3150" s="6">
        <f>E3150/D3150</f>
        <v>1.1575757575757575</v>
      </c>
      <c r="R3150" s="7">
        <f>IFERROR(E3150/N3150,"N/A")</f>
        <v>40.210526315789473</v>
      </c>
      <c r="S3150" t="str">
        <f t="shared" si="184"/>
        <v>publishing</v>
      </c>
      <c r="T3150" t="str">
        <f t="shared" si="185"/>
        <v>nonfiction</v>
      </c>
      <c r="Y3150">
        <f t="shared" si="186"/>
        <v>11</v>
      </c>
      <c r="Z3150">
        <f t="shared" si="187"/>
        <v>21</v>
      </c>
    </row>
    <row r="3151" spans="1:26" ht="43.2" x14ac:dyDescent="0.3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 s="11">
        <f t="shared" si="182"/>
        <v>41206.35157407407</v>
      </c>
      <c r="K3151">
        <v>1348503976</v>
      </c>
      <c r="L3151" s="11">
        <f t="shared" si="183"/>
        <v>41176.35157407407</v>
      </c>
      <c r="M3151" t="b">
        <v>0</v>
      </c>
      <c r="N3151">
        <v>33</v>
      </c>
      <c r="O3151" t="b">
        <v>1</v>
      </c>
      <c r="P3151" t="s">
        <v>8276</v>
      </c>
      <c r="Q3151" s="6">
        <f>E3151/D3151</f>
        <v>1.1585714285714286</v>
      </c>
      <c r="R3151" s="7">
        <f>IFERROR(E3151/N3151,"N/A")</f>
        <v>24.575757575757574</v>
      </c>
      <c r="S3151" t="str">
        <f t="shared" si="184"/>
        <v>music</v>
      </c>
      <c r="T3151" t="str">
        <f t="shared" si="185"/>
        <v>rock</v>
      </c>
      <c r="Y3151">
        <f t="shared" si="186"/>
        <v>6</v>
      </c>
      <c r="Z3151">
        <f t="shared" si="187"/>
        <v>10</v>
      </c>
    </row>
    <row r="3152" spans="1:26" ht="43.2" x14ac:dyDescent="0.3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 s="11">
        <f t="shared" si="182"/>
        <v>42091.276435185187</v>
      </c>
      <c r="K3152">
        <v>1424533084</v>
      </c>
      <c r="L3152" s="11">
        <f t="shared" si="183"/>
        <v>42056.318101851844</v>
      </c>
      <c r="M3152" t="b">
        <v>0</v>
      </c>
      <c r="N3152">
        <v>35</v>
      </c>
      <c r="O3152" t="b">
        <v>1</v>
      </c>
      <c r="P3152" t="s">
        <v>8271</v>
      </c>
      <c r="Q3152" s="6">
        <f>E3152/D3152</f>
        <v>1.1588888888888889</v>
      </c>
      <c r="R3152" s="7">
        <f>IFERROR(E3152/N3152,"N/A")</f>
        <v>59.6</v>
      </c>
      <c r="S3152" t="str">
        <f t="shared" si="184"/>
        <v>theater</v>
      </c>
      <c r="T3152" t="str">
        <f t="shared" si="185"/>
        <v>plays</v>
      </c>
      <c r="Y3152">
        <f t="shared" si="186"/>
        <v>8</v>
      </c>
      <c r="Z3152">
        <f t="shared" si="187"/>
        <v>13</v>
      </c>
    </row>
    <row r="3153" spans="1:26" ht="43.2" x14ac:dyDescent="0.3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 s="11">
        <f t="shared" si="182"/>
        <v>41456.875</v>
      </c>
      <c r="K3153">
        <v>1370067231</v>
      </c>
      <c r="L3153" s="11">
        <f t="shared" si="183"/>
        <v>41425.92628472222</v>
      </c>
      <c r="M3153" t="b">
        <v>0</v>
      </c>
      <c r="N3153">
        <v>114</v>
      </c>
      <c r="O3153" t="b">
        <v>1</v>
      </c>
      <c r="P3153" t="s">
        <v>8279</v>
      </c>
      <c r="Q3153" s="6">
        <f>E3153/D3153</f>
        <v>1.1593333333333333</v>
      </c>
      <c r="R3153" s="7">
        <f>IFERROR(E3153/N3153,"N/A")</f>
        <v>152.54385964912279</v>
      </c>
      <c r="S3153" t="str">
        <f t="shared" si="184"/>
        <v>music</v>
      </c>
      <c r="T3153" t="str">
        <f t="shared" si="185"/>
        <v>indie rock</v>
      </c>
      <c r="Y3153">
        <f t="shared" si="186"/>
        <v>6</v>
      </c>
      <c r="Z3153">
        <f t="shared" si="187"/>
        <v>16</v>
      </c>
    </row>
    <row r="3154" spans="1:26" ht="28.8" x14ac:dyDescent="0.3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 s="11">
        <f t="shared" si="182"/>
        <v>42763.478472222218</v>
      </c>
      <c r="K3154">
        <v>1483041083</v>
      </c>
      <c r="L3154" s="11">
        <f t="shared" si="183"/>
        <v>42733.494016203702</v>
      </c>
      <c r="M3154" t="b">
        <v>0</v>
      </c>
      <c r="N3154">
        <v>14</v>
      </c>
      <c r="O3154" t="b">
        <v>1</v>
      </c>
      <c r="P3154" t="s">
        <v>8285</v>
      </c>
      <c r="Q3154" s="6">
        <f>E3154/D3154</f>
        <v>1.1599999999999999</v>
      </c>
      <c r="R3154" s="7">
        <f>IFERROR(E3154/N3154,"N/A")</f>
        <v>414.28571428571428</v>
      </c>
      <c r="S3154" t="str">
        <f t="shared" si="184"/>
        <v>photography</v>
      </c>
      <c r="T3154" t="str">
        <f t="shared" si="185"/>
        <v>photobooks</v>
      </c>
      <c r="Y3154">
        <f t="shared" si="186"/>
        <v>12</v>
      </c>
      <c r="Z3154">
        <f t="shared" si="187"/>
        <v>22</v>
      </c>
    </row>
    <row r="3155" spans="1:26" ht="43.2" x14ac:dyDescent="0.3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 s="11">
        <f t="shared" si="182"/>
        <v>41484.77275462963</v>
      </c>
      <c r="K3155">
        <v>1373337166</v>
      </c>
      <c r="L3155" s="11">
        <f t="shared" si="183"/>
        <v>41463.77275462963</v>
      </c>
      <c r="M3155" t="b">
        <v>0</v>
      </c>
      <c r="N3155">
        <v>4</v>
      </c>
      <c r="O3155" t="b">
        <v>1</v>
      </c>
      <c r="P3155" t="s">
        <v>8300</v>
      </c>
      <c r="Q3155" s="6">
        <f>E3155/D3155</f>
        <v>1.1599999999999999</v>
      </c>
      <c r="R3155" s="7">
        <f>IFERROR(E3155/N3155,"N/A")</f>
        <v>7.25</v>
      </c>
      <c r="S3155" t="str">
        <f t="shared" si="184"/>
        <v>music</v>
      </c>
      <c r="T3155" t="str">
        <f t="shared" si="185"/>
        <v>classical music</v>
      </c>
      <c r="Y3155">
        <f t="shared" si="186"/>
        <v>6</v>
      </c>
      <c r="Z3155">
        <f t="shared" si="187"/>
        <v>21</v>
      </c>
    </row>
    <row r="3156" spans="1:26" ht="43.2" x14ac:dyDescent="0.3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 s="11">
        <f t="shared" si="182"/>
        <v>42695.915972222218</v>
      </c>
      <c r="K3156">
        <v>1476715869</v>
      </c>
      <c r="L3156" s="11">
        <f t="shared" si="183"/>
        <v>42660.285520833328</v>
      </c>
      <c r="M3156" t="b">
        <v>0</v>
      </c>
      <c r="N3156">
        <v>103</v>
      </c>
      <c r="O3156" t="b">
        <v>1</v>
      </c>
      <c r="P3156" t="s">
        <v>8303</v>
      </c>
      <c r="Q3156" s="6">
        <f>E3156/D3156</f>
        <v>1.1602222222222223</v>
      </c>
      <c r="R3156" s="7">
        <f>IFERROR(E3156/N3156,"N/A")</f>
        <v>50.689320388349515</v>
      </c>
      <c r="S3156" t="str">
        <f t="shared" si="184"/>
        <v>theater</v>
      </c>
      <c r="T3156" t="str">
        <f t="shared" si="185"/>
        <v>spaces</v>
      </c>
      <c r="Y3156">
        <f t="shared" si="186"/>
        <v>8</v>
      </c>
      <c r="Z3156">
        <f t="shared" si="187"/>
        <v>14</v>
      </c>
    </row>
    <row r="3157" spans="1:26" ht="28.8" x14ac:dyDescent="0.3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 s="11">
        <f t="shared" si="182"/>
        <v>42678.212777777771</v>
      </c>
      <c r="K3157">
        <v>1475672784</v>
      </c>
      <c r="L3157" s="11">
        <f t="shared" si="183"/>
        <v>42648.212777777771</v>
      </c>
      <c r="M3157" t="b">
        <v>1</v>
      </c>
      <c r="N3157">
        <v>104</v>
      </c>
      <c r="O3157" t="b">
        <v>1</v>
      </c>
      <c r="P3157" t="s">
        <v>8271</v>
      </c>
      <c r="Q3157" s="6">
        <f>E3157/D3157</f>
        <v>1.1602222222222223</v>
      </c>
      <c r="R3157" s="7">
        <f>IFERROR(E3157/N3157,"N/A")</f>
        <v>50.20192307692308</v>
      </c>
      <c r="S3157" t="str">
        <f t="shared" si="184"/>
        <v>theater</v>
      </c>
      <c r="T3157" t="str">
        <f t="shared" si="185"/>
        <v>plays</v>
      </c>
      <c r="Y3157">
        <f t="shared" si="186"/>
        <v>8</v>
      </c>
      <c r="Z3157">
        <f t="shared" si="187"/>
        <v>13</v>
      </c>
    </row>
    <row r="3158" spans="1:26" ht="43.2" x14ac:dyDescent="0.3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 s="11">
        <f t="shared" si="182"/>
        <v>42395.708333333336</v>
      </c>
      <c r="K3158">
        <v>1452664317</v>
      </c>
      <c r="L3158" s="11">
        <f t="shared" si="183"/>
        <v>42381.911076388882</v>
      </c>
      <c r="M3158" t="b">
        <v>0</v>
      </c>
      <c r="N3158">
        <v>29</v>
      </c>
      <c r="O3158" t="b">
        <v>1</v>
      </c>
      <c r="P3158" t="s">
        <v>8271</v>
      </c>
      <c r="Q3158" s="6">
        <f>E3158/D3158</f>
        <v>1.1605000000000001</v>
      </c>
      <c r="R3158" s="7">
        <f>IFERROR(E3158/N3158,"N/A")</f>
        <v>80.034482758620683</v>
      </c>
      <c r="S3158" t="str">
        <f t="shared" si="184"/>
        <v>theater</v>
      </c>
      <c r="T3158" t="str">
        <f t="shared" si="185"/>
        <v>plays</v>
      </c>
      <c r="Y3158">
        <f t="shared" si="186"/>
        <v>8</v>
      </c>
      <c r="Z3158">
        <f t="shared" si="187"/>
        <v>13</v>
      </c>
    </row>
    <row r="3159" spans="1:26" ht="43.2" x14ac:dyDescent="0.3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 s="11">
        <f t="shared" si="182"/>
        <v>41032.354999999996</v>
      </c>
      <c r="K3159">
        <v>1332174672</v>
      </c>
      <c r="L3159" s="11">
        <f t="shared" si="183"/>
        <v>40987.354999999996</v>
      </c>
      <c r="M3159" t="b">
        <v>0</v>
      </c>
      <c r="N3159">
        <v>149</v>
      </c>
      <c r="O3159" t="b">
        <v>1</v>
      </c>
      <c r="P3159" t="s">
        <v>8269</v>
      </c>
      <c r="Q3159" s="6">
        <f>E3159/D3159</f>
        <v>1.1608000000000001</v>
      </c>
      <c r="R3159" s="7">
        <f>IFERROR(E3159/N3159,"N/A")</f>
        <v>116.85906040268456</v>
      </c>
      <c r="S3159" t="str">
        <f t="shared" si="184"/>
        <v>film &amp; video</v>
      </c>
      <c r="T3159" t="str">
        <f t="shared" si="185"/>
        <v>documentary</v>
      </c>
      <c r="Y3159">
        <f t="shared" si="186"/>
        <v>13</v>
      </c>
      <c r="Z3159">
        <f t="shared" si="187"/>
        <v>24</v>
      </c>
    </row>
    <row r="3160" spans="1:26" ht="43.2" x14ac:dyDescent="0.3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 s="11">
        <f t="shared" si="182"/>
        <v>42768.84097222222</v>
      </c>
      <c r="K3160">
        <v>1484198170</v>
      </c>
      <c r="L3160" s="11">
        <f t="shared" si="183"/>
        <v>42746.88622685185</v>
      </c>
      <c r="M3160" t="b">
        <v>0</v>
      </c>
      <c r="N3160">
        <v>31</v>
      </c>
      <c r="O3160" t="b">
        <v>1</v>
      </c>
      <c r="P3160" t="s">
        <v>8276</v>
      </c>
      <c r="Q3160" s="6">
        <f>E3160/D3160</f>
        <v>1.1615384615384616</v>
      </c>
      <c r="R3160" s="7">
        <f>IFERROR(E3160/N3160,"N/A")</f>
        <v>48.70967741935484</v>
      </c>
      <c r="S3160" t="str">
        <f t="shared" si="184"/>
        <v>music</v>
      </c>
      <c r="T3160" t="str">
        <f t="shared" si="185"/>
        <v>rock</v>
      </c>
      <c r="Y3160">
        <f t="shared" si="186"/>
        <v>6</v>
      </c>
      <c r="Z3160">
        <f t="shared" si="187"/>
        <v>10</v>
      </c>
    </row>
    <row r="3161" spans="1:26" ht="28.8" x14ac:dyDescent="0.3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 s="11">
        <f t="shared" si="182"/>
        <v>41852.842372685183</v>
      </c>
      <c r="K3161">
        <v>1405743181</v>
      </c>
      <c r="L3161" s="11">
        <f t="shared" si="183"/>
        <v>41838.842372685183</v>
      </c>
      <c r="M3161" t="b">
        <v>1</v>
      </c>
      <c r="N3161">
        <v>55</v>
      </c>
      <c r="O3161" t="b">
        <v>1</v>
      </c>
      <c r="P3161" t="s">
        <v>8271</v>
      </c>
      <c r="Q3161" s="6">
        <f>E3161/D3161</f>
        <v>1.1616666666666666</v>
      </c>
      <c r="R3161" s="7">
        <f>IFERROR(E3161/N3161,"N/A")</f>
        <v>63.363636363636367</v>
      </c>
      <c r="S3161" t="str">
        <f t="shared" si="184"/>
        <v>theater</v>
      </c>
      <c r="T3161" t="str">
        <f t="shared" si="185"/>
        <v>plays</v>
      </c>
      <c r="Y3161">
        <f t="shared" si="186"/>
        <v>8</v>
      </c>
      <c r="Z3161">
        <f t="shared" si="187"/>
        <v>13</v>
      </c>
    </row>
    <row r="3162" spans="1:26" ht="43.2" x14ac:dyDescent="0.3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 s="11">
        <f t="shared" si="182"/>
        <v>42291.584062499998</v>
      </c>
      <c r="K3162">
        <v>1442268063</v>
      </c>
      <c r="L3162" s="11">
        <f t="shared" si="183"/>
        <v>42261.584062499998</v>
      </c>
      <c r="M3162" t="b">
        <v>0</v>
      </c>
      <c r="N3162">
        <v>63</v>
      </c>
      <c r="O3162" t="b">
        <v>1</v>
      </c>
      <c r="P3162" t="s">
        <v>8271</v>
      </c>
      <c r="Q3162" s="6">
        <f>E3162/D3162</f>
        <v>1.1619999999999999</v>
      </c>
      <c r="R3162" s="7">
        <f>IFERROR(E3162/N3162,"N/A")</f>
        <v>55.333333333333336</v>
      </c>
      <c r="S3162" t="str">
        <f t="shared" si="184"/>
        <v>theater</v>
      </c>
      <c r="T3162" t="str">
        <f t="shared" si="185"/>
        <v>plays</v>
      </c>
      <c r="Y3162">
        <f t="shared" si="186"/>
        <v>8</v>
      </c>
      <c r="Z3162">
        <f t="shared" si="187"/>
        <v>13</v>
      </c>
    </row>
    <row r="3163" spans="1:26" ht="43.2" x14ac:dyDescent="0.3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 s="11">
        <f t="shared" si="182"/>
        <v>41837.368587962963</v>
      </c>
      <c r="K3163">
        <v>1403023846</v>
      </c>
      <c r="L3163" s="11">
        <f t="shared" si="183"/>
        <v>41807.368587962963</v>
      </c>
      <c r="M3163" t="b">
        <v>0</v>
      </c>
      <c r="N3163">
        <v>52</v>
      </c>
      <c r="O3163" t="b">
        <v>1</v>
      </c>
      <c r="P3163" t="s">
        <v>8265</v>
      </c>
      <c r="Q3163" s="6">
        <f>E3163/D3163</f>
        <v>1.1620999999999999</v>
      </c>
      <c r="R3163" s="7">
        <f>IFERROR(E3163/N3163,"N/A")</f>
        <v>223.48076923076923</v>
      </c>
      <c r="S3163" t="str">
        <f t="shared" si="184"/>
        <v>film &amp; video</v>
      </c>
      <c r="T3163" t="str">
        <f t="shared" si="185"/>
        <v>television</v>
      </c>
      <c r="Y3163">
        <f t="shared" si="186"/>
        <v>13</v>
      </c>
      <c r="Z3163">
        <f t="shared" si="187"/>
        <v>23</v>
      </c>
    </row>
    <row r="3164" spans="1:26" ht="43.2" x14ac:dyDescent="0.3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 s="11">
        <f t="shared" si="182"/>
        <v>41105.250046296293</v>
      </c>
      <c r="K3164">
        <v>1339768804</v>
      </c>
      <c r="L3164" s="11">
        <f t="shared" si="183"/>
        <v>41075.250046296293</v>
      </c>
      <c r="M3164" t="b">
        <v>0</v>
      </c>
      <c r="N3164">
        <v>20</v>
      </c>
      <c r="O3164" t="b">
        <v>1</v>
      </c>
      <c r="P3164" t="s">
        <v>8266</v>
      </c>
      <c r="Q3164" s="6">
        <f>E3164/D3164</f>
        <v>1.1625000000000001</v>
      </c>
      <c r="R3164" s="7">
        <f>IFERROR(E3164/N3164,"N/A")</f>
        <v>116.25</v>
      </c>
      <c r="S3164" t="str">
        <f t="shared" si="184"/>
        <v>film &amp; video</v>
      </c>
      <c r="T3164" t="str">
        <f t="shared" si="185"/>
        <v>shorts</v>
      </c>
      <c r="Y3164">
        <f t="shared" si="186"/>
        <v>13</v>
      </c>
      <c r="Z3164">
        <f t="shared" si="187"/>
        <v>19</v>
      </c>
    </row>
    <row r="3165" spans="1:26" x14ac:dyDescent="0.3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 s="11">
        <f t="shared" si="182"/>
        <v>41380.458333333328</v>
      </c>
      <c r="K3165">
        <v>1362710425</v>
      </c>
      <c r="L3165" s="11">
        <f t="shared" si="183"/>
        <v>41340.778067129628</v>
      </c>
      <c r="M3165" t="b">
        <v>0</v>
      </c>
      <c r="N3165">
        <v>75</v>
      </c>
      <c r="O3165" t="b">
        <v>1</v>
      </c>
      <c r="P3165" t="s">
        <v>8279</v>
      </c>
      <c r="Q3165" s="6">
        <f>E3165/D3165</f>
        <v>1.1625000000000001</v>
      </c>
      <c r="R3165" s="7">
        <f>IFERROR(E3165/N3165,"N/A")</f>
        <v>31</v>
      </c>
      <c r="S3165" t="str">
        <f t="shared" si="184"/>
        <v>music</v>
      </c>
      <c r="T3165" t="str">
        <f t="shared" si="185"/>
        <v>indie rock</v>
      </c>
      <c r="Y3165">
        <f t="shared" si="186"/>
        <v>6</v>
      </c>
      <c r="Z3165">
        <f t="shared" si="187"/>
        <v>16</v>
      </c>
    </row>
    <row r="3166" spans="1:26" ht="43.2" x14ac:dyDescent="0.3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 s="11">
        <f t="shared" si="182"/>
        <v>41974.002245370364</v>
      </c>
      <c r="K3166">
        <v>1414738994</v>
      </c>
      <c r="L3166" s="11">
        <f t="shared" si="183"/>
        <v>41942.9605787037</v>
      </c>
      <c r="M3166" t="b">
        <v>1</v>
      </c>
      <c r="N3166">
        <v>165</v>
      </c>
      <c r="O3166" t="b">
        <v>1</v>
      </c>
      <c r="P3166" t="s">
        <v>8269</v>
      </c>
      <c r="Q3166" s="6">
        <f>E3166/D3166</f>
        <v>1.1625714285714286</v>
      </c>
      <c r="R3166" s="7">
        <f>IFERROR(E3166/N3166,"N/A")</f>
        <v>246.60606060606059</v>
      </c>
      <c r="S3166" t="str">
        <f t="shared" si="184"/>
        <v>film &amp; video</v>
      </c>
      <c r="T3166" t="str">
        <f t="shared" si="185"/>
        <v>documentary</v>
      </c>
      <c r="Y3166">
        <f t="shared" si="186"/>
        <v>13</v>
      </c>
      <c r="Z3166">
        <f t="shared" si="187"/>
        <v>24</v>
      </c>
    </row>
    <row r="3167" spans="1:26" ht="57.6" x14ac:dyDescent="0.3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 s="11">
        <f t="shared" si="182"/>
        <v>42202.957638888889</v>
      </c>
      <c r="K3167">
        <v>1434654998</v>
      </c>
      <c r="L3167" s="11">
        <f t="shared" si="183"/>
        <v>42173.469884259255</v>
      </c>
      <c r="M3167" t="b">
        <v>0</v>
      </c>
      <c r="N3167">
        <v>79</v>
      </c>
      <c r="O3167" t="b">
        <v>1</v>
      </c>
      <c r="P3167" t="s">
        <v>8271</v>
      </c>
      <c r="Q3167" s="6">
        <f>E3167/D3167</f>
        <v>1.1626000000000001</v>
      </c>
      <c r="R3167" s="7">
        <f>IFERROR(E3167/N3167,"N/A")</f>
        <v>73.582278481012665</v>
      </c>
      <c r="S3167" t="str">
        <f t="shared" si="184"/>
        <v>theater</v>
      </c>
      <c r="T3167" t="str">
        <f t="shared" si="185"/>
        <v>plays</v>
      </c>
      <c r="Y3167">
        <f t="shared" si="186"/>
        <v>8</v>
      </c>
      <c r="Z3167">
        <f t="shared" si="187"/>
        <v>13</v>
      </c>
    </row>
    <row r="3168" spans="1:26" ht="57.6" x14ac:dyDescent="0.3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 s="11">
        <f t="shared" si="182"/>
        <v>41855.333020833328</v>
      </c>
      <c r="K3168">
        <v>1405439973</v>
      </c>
      <c r="L3168" s="11">
        <f t="shared" si="183"/>
        <v>41835.333020833328</v>
      </c>
      <c r="M3168" t="b">
        <v>1</v>
      </c>
      <c r="N3168">
        <v>244</v>
      </c>
      <c r="O3168" t="b">
        <v>1</v>
      </c>
      <c r="P3168" t="s">
        <v>8271</v>
      </c>
      <c r="Q3168" s="6">
        <f>E3168/D3168</f>
        <v>1.1629333333333334</v>
      </c>
      <c r="R3168" s="7">
        <f>IFERROR(E3168/N3168,"N/A")</f>
        <v>71.491803278688522</v>
      </c>
      <c r="S3168" t="str">
        <f t="shared" si="184"/>
        <v>theater</v>
      </c>
      <c r="T3168" t="str">
        <f t="shared" si="185"/>
        <v>plays</v>
      </c>
      <c r="Y3168">
        <f t="shared" si="186"/>
        <v>8</v>
      </c>
      <c r="Z3168">
        <f t="shared" si="187"/>
        <v>13</v>
      </c>
    </row>
    <row r="3169" spans="1:26" ht="43.2" x14ac:dyDescent="0.3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 s="11">
        <f t="shared" si="182"/>
        <v>41131.583333333328</v>
      </c>
      <c r="K3169">
        <v>1341800110</v>
      </c>
      <c r="L3169" s="11">
        <f t="shared" si="183"/>
        <v>41098.760532407403</v>
      </c>
      <c r="M3169" t="b">
        <v>0</v>
      </c>
      <c r="N3169">
        <v>105</v>
      </c>
      <c r="O3169" t="b">
        <v>1</v>
      </c>
      <c r="P3169" t="s">
        <v>8279</v>
      </c>
      <c r="Q3169" s="6">
        <f>E3169/D3169</f>
        <v>1.1632786885245903</v>
      </c>
      <c r="R3169" s="7">
        <f>IFERROR(E3169/N3169,"N/A")</f>
        <v>50.685714285714283</v>
      </c>
      <c r="S3169" t="str">
        <f t="shared" si="184"/>
        <v>music</v>
      </c>
      <c r="T3169" t="str">
        <f t="shared" si="185"/>
        <v>indie rock</v>
      </c>
      <c r="Y3169">
        <f t="shared" si="186"/>
        <v>6</v>
      </c>
      <c r="Z3169">
        <f t="shared" si="187"/>
        <v>16</v>
      </c>
    </row>
    <row r="3170" spans="1:26" ht="28.8" x14ac:dyDescent="0.3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 s="11">
        <f t="shared" si="182"/>
        <v>42657.624999999993</v>
      </c>
      <c r="K3170">
        <v>1474040596</v>
      </c>
      <c r="L3170" s="11">
        <f t="shared" si="183"/>
        <v>42629.321712962956</v>
      </c>
      <c r="M3170" t="b">
        <v>1</v>
      </c>
      <c r="N3170">
        <v>305</v>
      </c>
      <c r="O3170" t="b">
        <v>1</v>
      </c>
      <c r="P3170" t="s">
        <v>8303</v>
      </c>
      <c r="Q3170" s="6">
        <f>E3170/D3170</f>
        <v>1.1635599999999999</v>
      </c>
      <c r="R3170" s="7">
        <f>IFERROR(E3170/N3170,"N/A")</f>
        <v>95.373770491803285</v>
      </c>
      <c r="S3170" t="str">
        <f t="shared" si="184"/>
        <v>theater</v>
      </c>
      <c r="T3170" t="str">
        <f t="shared" si="185"/>
        <v>spaces</v>
      </c>
      <c r="Y3170">
        <f t="shared" si="186"/>
        <v>8</v>
      </c>
      <c r="Z3170">
        <f t="shared" si="187"/>
        <v>14</v>
      </c>
    </row>
    <row r="3171" spans="1:26" ht="43.2" x14ac:dyDescent="0.3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 s="11">
        <f t="shared" si="182"/>
        <v>40882.915972222218</v>
      </c>
      <c r="K3171">
        <v>1320528070</v>
      </c>
      <c r="L3171" s="11">
        <f t="shared" si="183"/>
        <v>40852.55636574074</v>
      </c>
      <c r="M3171" t="b">
        <v>0</v>
      </c>
      <c r="N3171">
        <v>145</v>
      </c>
      <c r="O3171" t="b">
        <v>1</v>
      </c>
      <c r="P3171" t="s">
        <v>8279</v>
      </c>
      <c r="Q3171" s="6">
        <f>E3171/D3171</f>
        <v>1.1652013333333333</v>
      </c>
      <c r="R3171" s="7">
        <f>IFERROR(E3171/N3171,"N/A")</f>
        <v>60.26903448275862</v>
      </c>
      <c r="S3171" t="str">
        <f t="shared" si="184"/>
        <v>music</v>
      </c>
      <c r="T3171" t="str">
        <f t="shared" si="185"/>
        <v>indie rock</v>
      </c>
      <c r="Y3171">
        <f t="shared" si="186"/>
        <v>6</v>
      </c>
      <c r="Z3171">
        <f t="shared" si="187"/>
        <v>16</v>
      </c>
    </row>
    <row r="3172" spans="1:26" ht="43.2" x14ac:dyDescent="0.3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 s="11">
        <f t="shared" si="182"/>
        <v>41919.834120370368</v>
      </c>
      <c r="K3172">
        <v>1410148868</v>
      </c>
      <c r="L3172" s="11">
        <f t="shared" si="183"/>
        <v>41889.834120370368</v>
      </c>
      <c r="M3172" t="b">
        <v>1</v>
      </c>
      <c r="N3172">
        <v>286</v>
      </c>
      <c r="O3172" t="b">
        <v>1</v>
      </c>
      <c r="P3172" t="s">
        <v>8269</v>
      </c>
      <c r="Q3172" s="6">
        <f>E3172/D3172</f>
        <v>1.1656</v>
      </c>
      <c r="R3172" s="7">
        <f>IFERROR(E3172/N3172,"N/A")</f>
        <v>40.755244755244753</v>
      </c>
      <c r="S3172" t="str">
        <f t="shared" si="184"/>
        <v>film &amp; video</v>
      </c>
      <c r="T3172" t="str">
        <f t="shared" si="185"/>
        <v>documentary</v>
      </c>
      <c r="Y3172">
        <f t="shared" si="186"/>
        <v>13</v>
      </c>
      <c r="Z3172">
        <f t="shared" si="187"/>
        <v>24</v>
      </c>
    </row>
    <row r="3173" spans="1:26" ht="43.2" x14ac:dyDescent="0.3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 s="11">
        <f t="shared" si="182"/>
        <v>41174.430046296293</v>
      </c>
      <c r="K3173">
        <v>1345745956</v>
      </c>
      <c r="L3173" s="11">
        <f t="shared" si="183"/>
        <v>41144.430046296293</v>
      </c>
      <c r="M3173" t="b">
        <v>0</v>
      </c>
      <c r="N3173">
        <v>96</v>
      </c>
      <c r="O3173" t="b">
        <v>1</v>
      </c>
      <c r="P3173" t="s">
        <v>8276</v>
      </c>
      <c r="Q3173" s="6">
        <f>E3173/D3173</f>
        <v>1.166166</v>
      </c>
      <c r="R3173" s="7">
        <f>IFERROR(E3173/N3173,"N/A")</f>
        <v>60.737812499999997</v>
      </c>
      <c r="S3173" t="str">
        <f t="shared" si="184"/>
        <v>music</v>
      </c>
      <c r="T3173" t="str">
        <f t="shared" si="185"/>
        <v>rock</v>
      </c>
      <c r="Y3173">
        <f t="shared" si="186"/>
        <v>6</v>
      </c>
      <c r="Z3173">
        <f t="shared" si="187"/>
        <v>10</v>
      </c>
    </row>
    <row r="3174" spans="1:26" ht="43.2" x14ac:dyDescent="0.3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 s="11">
        <f t="shared" si="182"/>
        <v>42538.333333333336</v>
      </c>
      <c r="K3174">
        <v>1463466070</v>
      </c>
      <c r="L3174" s="11">
        <f t="shared" si="183"/>
        <v>42506.93136574074</v>
      </c>
      <c r="M3174" t="b">
        <v>0</v>
      </c>
      <c r="N3174">
        <v>130</v>
      </c>
      <c r="O3174" t="b">
        <v>1</v>
      </c>
      <c r="P3174" t="s">
        <v>8271</v>
      </c>
      <c r="Q3174" s="6">
        <f>E3174/D3174</f>
        <v>1.1663479999999999</v>
      </c>
      <c r="R3174" s="7">
        <f>IFERROR(E3174/N3174,"N/A")</f>
        <v>44.859538461538463</v>
      </c>
      <c r="S3174" t="str">
        <f t="shared" si="184"/>
        <v>theater</v>
      </c>
      <c r="T3174" t="str">
        <f t="shared" si="185"/>
        <v>plays</v>
      </c>
      <c r="Y3174">
        <f t="shared" si="186"/>
        <v>8</v>
      </c>
      <c r="Z3174">
        <f t="shared" si="187"/>
        <v>13</v>
      </c>
    </row>
    <row r="3175" spans="1:26" ht="28.8" x14ac:dyDescent="0.3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 s="11">
        <f t="shared" si="182"/>
        <v>41537.512118055551</v>
      </c>
      <c r="K3175">
        <v>1377116247</v>
      </c>
      <c r="L3175" s="11">
        <f t="shared" si="183"/>
        <v>41507.512118055551</v>
      </c>
      <c r="M3175" t="b">
        <v>1</v>
      </c>
      <c r="N3175">
        <v>182</v>
      </c>
      <c r="O3175" t="b">
        <v>1</v>
      </c>
      <c r="P3175" t="s">
        <v>8276</v>
      </c>
      <c r="Q3175" s="6">
        <f>E3175/D3175</f>
        <v>1.1666666666666667</v>
      </c>
      <c r="R3175" s="7">
        <f>IFERROR(E3175/N3175,"N/A")</f>
        <v>76.92307692307692</v>
      </c>
      <c r="S3175" t="str">
        <f t="shared" si="184"/>
        <v>music</v>
      </c>
      <c r="T3175" t="str">
        <f t="shared" si="185"/>
        <v>rock</v>
      </c>
      <c r="Y3175">
        <f t="shared" si="186"/>
        <v>6</v>
      </c>
      <c r="Z3175">
        <f t="shared" si="187"/>
        <v>10</v>
      </c>
    </row>
    <row r="3176" spans="1:26" ht="57.6" x14ac:dyDescent="0.3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 s="11">
        <f t="shared" si="182"/>
        <v>41974.464583333327</v>
      </c>
      <c r="K3176">
        <v>1416516972</v>
      </c>
      <c r="L3176" s="11">
        <f t="shared" si="183"/>
        <v>41963.53902777777</v>
      </c>
      <c r="M3176" t="b">
        <v>0</v>
      </c>
      <c r="N3176">
        <v>20</v>
      </c>
      <c r="O3176" t="b">
        <v>1</v>
      </c>
      <c r="P3176" t="s">
        <v>8271</v>
      </c>
      <c r="Q3176" s="6">
        <f>E3176/D3176</f>
        <v>1.1666666666666667</v>
      </c>
      <c r="R3176" s="7">
        <f>IFERROR(E3176/N3176,"N/A")</f>
        <v>70</v>
      </c>
      <c r="S3176" t="str">
        <f t="shared" si="184"/>
        <v>theater</v>
      </c>
      <c r="T3176" t="str">
        <f t="shared" si="185"/>
        <v>plays</v>
      </c>
      <c r="Y3176">
        <f t="shared" si="186"/>
        <v>8</v>
      </c>
      <c r="Z3176">
        <f t="shared" si="187"/>
        <v>13</v>
      </c>
    </row>
    <row r="3177" spans="1:26" ht="43.2" x14ac:dyDescent="0.3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 s="11">
        <f t="shared" si="182"/>
        <v>42063.874305555553</v>
      </c>
      <c r="K3177">
        <v>1423960097</v>
      </c>
      <c r="L3177" s="11">
        <f t="shared" si="183"/>
        <v>42049.686307870368</v>
      </c>
      <c r="M3177" t="b">
        <v>0</v>
      </c>
      <c r="N3177">
        <v>56</v>
      </c>
      <c r="O3177" t="b">
        <v>1</v>
      </c>
      <c r="P3177" t="s">
        <v>8305</v>
      </c>
      <c r="Q3177" s="6">
        <f>E3177/D3177</f>
        <v>1.1675</v>
      </c>
      <c r="R3177" s="7">
        <f>IFERROR(E3177/N3177,"N/A")</f>
        <v>41.696428571428569</v>
      </c>
      <c r="S3177" t="str">
        <f t="shared" si="184"/>
        <v>theater</v>
      </c>
      <c r="T3177" t="str">
        <f t="shared" si="185"/>
        <v>musical</v>
      </c>
      <c r="Y3177">
        <f t="shared" si="186"/>
        <v>8</v>
      </c>
      <c r="Z3177">
        <f t="shared" si="187"/>
        <v>15</v>
      </c>
    </row>
    <row r="3178" spans="1:26" ht="43.2" x14ac:dyDescent="0.3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 s="11">
        <f t="shared" si="182"/>
        <v>41847.625</v>
      </c>
      <c r="K3178">
        <v>1405583108</v>
      </c>
      <c r="L3178" s="11">
        <f t="shared" si="183"/>
        <v>41836.989675925921</v>
      </c>
      <c r="M3178" t="b">
        <v>0</v>
      </c>
      <c r="N3178">
        <v>26</v>
      </c>
      <c r="O3178" t="b">
        <v>1</v>
      </c>
      <c r="P3178" t="s">
        <v>8271</v>
      </c>
      <c r="Q3178" s="6">
        <f>E3178/D3178</f>
        <v>1.1679999999999999</v>
      </c>
      <c r="R3178" s="7">
        <f>IFERROR(E3178/N3178,"N/A")</f>
        <v>44.92307692307692</v>
      </c>
      <c r="S3178" t="str">
        <f t="shared" si="184"/>
        <v>theater</v>
      </c>
      <c r="T3178" t="str">
        <f t="shared" si="185"/>
        <v>plays</v>
      </c>
      <c r="Y3178">
        <f t="shared" si="186"/>
        <v>8</v>
      </c>
      <c r="Z3178">
        <f t="shared" si="187"/>
        <v>13</v>
      </c>
    </row>
    <row r="3179" spans="1:26" ht="43.2" x14ac:dyDescent="0.3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 s="11">
        <f t="shared" si="182"/>
        <v>42321.304606481477</v>
      </c>
      <c r="K3179">
        <v>1444832318</v>
      </c>
      <c r="L3179" s="11">
        <f t="shared" si="183"/>
        <v>42291.262939814813</v>
      </c>
      <c r="M3179" t="b">
        <v>1</v>
      </c>
      <c r="N3179">
        <v>493</v>
      </c>
      <c r="O3179" t="b">
        <v>1</v>
      </c>
      <c r="P3179" t="s">
        <v>8269</v>
      </c>
      <c r="Q3179" s="6">
        <f>E3179/D3179</f>
        <v>1.1683911999999999</v>
      </c>
      <c r="R3179" s="7">
        <f>IFERROR(E3179/N3179,"N/A")</f>
        <v>59.249046653144013</v>
      </c>
      <c r="S3179" t="str">
        <f t="shared" si="184"/>
        <v>film &amp; video</v>
      </c>
      <c r="T3179" t="str">
        <f t="shared" si="185"/>
        <v>documentary</v>
      </c>
      <c r="Y3179">
        <f t="shared" si="186"/>
        <v>13</v>
      </c>
      <c r="Z3179">
        <f t="shared" si="187"/>
        <v>24</v>
      </c>
    </row>
    <row r="3180" spans="1:26" ht="43.2" x14ac:dyDescent="0.3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 s="11">
        <f t="shared" si="182"/>
        <v>42460.832638888889</v>
      </c>
      <c r="K3180">
        <v>1456526879</v>
      </c>
      <c r="L3180" s="11">
        <f t="shared" si="183"/>
        <v>42426.616655092592</v>
      </c>
      <c r="M3180" t="b">
        <v>1</v>
      </c>
      <c r="N3180">
        <v>100</v>
      </c>
      <c r="O3180" t="b">
        <v>1</v>
      </c>
      <c r="P3180" t="s">
        <v>8271</v>
      </c>
      <c r="Q3180" s="6">
        <f>E3180/D3180</f>
        <v>1.1684444444444444</v>
      </c>
      <c r="R3180" s="7">
        <f>IFERROR(E3180/N3180,"N/A")</f>
        <v>52.58</v>
      </c>
      <c r="S3180" t="str">
        <f t="shared" si="184"/>
        <v>theater</v>
      </c>
      <c r="T3180" t="str">
        <f t="shared" si="185"/>
        <v>plays</v>
      </c>
      <c r="Y3180">
        <f t="shared" si="186"/>
        <v>8</v>
      </c>
      <c r="Z3180">
        <f t="shared" si="187"/>
        <v>13</v>
      </c>
    </row>
    <row r="3181" spans="1:26" ht="57.6" x14ac:dyDescent="0.3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 s="11">
        <f t="shared" si="182"/>
        <v>41987.429259259261</v>
      </c>
      <c r="K3181">
        <v>1415125088</v>
      </c>
      <c r="L3181" s="11">
        <f t="shared" si="183"/>
        <v>41947.429259259254</v>
      </c>
      <c r="M3181" t="b">
        <v>0</v>
      </c>
      <c r="N3181">
        <v>35</v>
      </c>
      <c r="O3181" t="b">
        <v>1</v>
      </c>
      <c r="P3181" t="s">
        <v>8271</v>
      </c>
      <c r="Q3181" s="6">
        <f>E3181/D3181</f>
        <v>1.1686666666666667</v>
      </c>
      <c r="R3181" s="7">
        <f>IFERROR(E3181/N3181,"N/A")</f>
        <v>100.17142857142858</v>
      </c>
      <c r="S3181" t="str">
        <f t="shared" si="184"/>
        <v>theater</v>
      </c>
      <c r="T3181" t="str">
        <f t="shared" si="185"/>
        <v>plays</v>
      </c>
      <c r="Y3181">
        <f t="shared" si="186"/>
        <v>8</v>
      </c>
      <c r="Z3181">
        <f t="shared" si="187"/>
        <v>13</v>
      </c>
    </row>
    <row r="3182" spans="1:26" ht="43.2" x14ac:dyDescent="0.3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 s="11">
        <f t="shared" si="182"/>
        <v>42195.832638888889</v>
      </c>
      <c r="K3182">
        <v>1434069205</v>
      </c>
      <c r="L3182" s="11">
        <f t="shared" si="183"/>
        <v>42166.689872685187</v>
      </c>
      <c r="M3182" t="b">
        <v>0</v>
      </c>
      <c r="N3182">
        <v>86</v>
      </c>
      <c r="O3182" t="b">
        <v>1</v>
      </c>
      <c r="P3182" t="s">
        <v>8271</v>
      </c>
      <c r="Q3182" s="6">
        <f>E3182/D3182</f>
        <v>1.1691666666666667</v>
      </c>
      <c r="R3182" s="7">
        <f>IFERROR(E3182/N3182,"N/A")</f>
        <v>81.569767441860463</v>
      </c>
      <c r="S3182" t="str">
        <f t="shared" si="184"/>
        <v>theater</v>
      </c>
      <c r="T3182" t="str">
        <f t="shared" si="185"/>
        <v>plays</v>
      </c>
      <c r="Y3182">
        <f t="shared" si="186"/>
        <v>8</v>
      </c>
      <c r="Z3182">
        <f t="shared" si="187"/>
        <v>13</v>
      </c>
    </row>
    <row r="3183" spans="1:26" ht="43.2" x14ac:dyDescent="0.3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 s="11">
        <f t="shared" si="182"/>
        <v>42167.738194444442</v>
      </c>
      <c r="K3183">
        <v>1431412196</v>
      </c>
      <c r="L3183" s="11">
        <f t="shared" si="183"/>
        <v>42135.9374537037</v>
      </c>
      <c r="M3183" t="b">
        <v>0</v>
      </c>
      <c r="N3183">
        <v>15</v>
      </c>
      <c r="O3183" t="b">
        <v>1</v>
      </c>
      <c r="P3183" t="s">
        <v>8271</v>
      </c>
      <c r="Q3183" s="6">
        <f>E3183/D3183</f>
        <v>1.1692307692307693</v>
      </c>
      <c r="R3183" s="7">
        <f>IFERROR(E3183/N3183,"N/A")</f>
        <v>50.666666666666664</v>
      </c>
      <c r="S3183" t="str">
        <f t="shared" si="184"/>
        <v>theater</v>
      </c>
      <c r="T3183" t="str">
        <f t="shared" si="185"/>
        <v>plays</v>
      </c>
      <c r="Y3183">
        <f t="shared" si="186"/>
        <v>8</v>
      </c>
      <c r="Z3183">
        <f t="shared" si="187"/>
        <v>13</v>
      </c>
    </row>
    <row r="3184" spans="1:26" ht="43.2" x14ac:dyDescent="0.3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 s="11">
        <f t="shared" si="182"/>
        <v>42293.749999999993</v>
      </c>
      <c r="K3184">
        <v>1442443910</v>
      </c>
      <c r="L3184" s="11">
        <f t="shared" si="183"/>
        <v>42263.619328703695</v>
      </c>
      <c r="M3184" t="b">
        <v>1</v>
      </c>
      <c r="N3184">
        <v>314</v>
      </c>
      <c r="O3184" t="b">
        <v>1</v>
      </c>
      <c r="P3184" t="s">
        <v>8269</v>
      </c>
      <c r="Q3184" s="6">
        <f>E3184/D3184</f>
        <v>1.1694724999999999</v>
      </c>
      <c r="R3184" s="7">
        <f>IFERROR(E3184/N3184,"N/A")</f>
        <v>89.38643312101911</v>
      </c>
      <c r="S3184" t="str">
        <f t="shared" si="184"/>
        <v>film &amp; video</v>
      </c>
      <c r="T3184" t="str">
        <f t="shared" si="185"/>
        <v>documentary</v>
      </c>
      <c r="Y3184">
        <f t="shared" si="186"/>
        <v>13</v>
      </c>
      <c r="Z3184">
        <f t="shared" si="187"/>
        <v>24</v>
      </c>
    </row>
    <row r="3185" spans="1:26" ht="43.2" x14ac:dyDescent="0.3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 s="11">
        <f t="shared" si="182"/>
        <v>42118.666666666664</v>
      </c>
      <c r="K3185">
        <v>1426703452</v>
      </c>
      <c r="L3185" s="11">
        <f t="shared" si="183"/>
        <v>42081.438101851854</v>
      </c>
      <c r="M3185" t="b">
        <v>0</v>
      </c>
      <c r="N3185">
        <v>131</v>
      </c>
      <c r="O3185" t="b">
        <v>1</v>
      </c>
      <c r="P3185" t="s">
        <v>8276</v>
      </c>
      <c r="Q3185" s="6">
        <f>E3185/D3185</f>
        <v>1.1696666666666666</v>
      </c>
      <c r="R3185" s="7">
        <f>IFERROR(E3185/N3185,"N/A")</f>
        <v>133.93129770992365</v>
      </c>
      <c r="S3185" t="str">
        <f t="shared" si="184"/>
        <v>music</v>
      </c>
      <c r="T3185" t="str">
        <f t="shared" si="185"/>
        <v>rock</v>
      </c>
      <c r="Y3185">
        <f t="shared" si="186"/>
        <v>6</v>
      </c>
      <c r="Z3185">
        <f t="shared" si="187"/>
        <v>10</v>
      </c>
    </row>
    <row r="3186" spans="1:26" ht="43.2" x14ac:dyDescent="0.3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 s="11">
        <f t="shared" si="182"/>
        <v>40882.751724537033</v>
      </c>
      <c r="K3186">
        <v>1319245349</v>
      </c>
      <c r="L3186" s="11">
        <f t="shared" si="183"/>
        <v>40837.710057870368</v>
      </c>
      <c r="M3186" t="b">
        <v>1</v>
      </c>
      <c r="N3186">
        <v>31</v>
      </c>
      <c r="O3186" t="b">
        <v>1</v>
      </c>
      <c r="P3186" t="s">
        <v>8276</v>
      </c>
      <c r="Q3186" s="6">
        <f>E3186/D3186</f>
        <v>1.17</v>
      </c>
      <c r="R3186" s="7">
        <f>IFERROR(E3186/N3186,"N/A")</f>
        <v>75.483870967741936</v>
      </c>
      <c r="S3186" t="str">
        <f t="shared" si="184"/>
        <v>music</v>
      </c>
      <c r="T3186" t="str">
        <f t="shared" si="185"/>
        <v>rock</v>
      </c>
      <c r="Y3186">
        <f t="shared" si="186"/>
        <v>6</v>
      </c>
      <c r="Z3186">
        <f t="shared" si="187"/>
        <v>10</v>
      </c>
    </row>
    <row r="3187" spans="1:26" ht="43.2" x14ac:dyDescent="0.3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 s="11">
        <f t="shared" si="182"/>
        <v>41238.874305555553</v>
      </c>
      <c r="K3187">
        <v>1351011489</v>
      </c>
      <c r="L3187" s="11">
        <f t="shared" si="183"/>
        <v>41205.373715277776</v>
      </c>
      <c r="M3187" t="b">
        <v>0</v>
      </c>
      <c r="N3187">
        <v>38</v>
      </c>
      <c r="O3187" t="b">
        <v>1</v>
      </c>
      <c r="P3187" t="s">
        <v>8276</v>
      </c>
      <c r="Q3187" s="6">
        <f>E3187/D3187</f>
        <v>1.17</v>
      </c>
      <c r="R3187" s="7">
        <f>IFERROR(E3187/N3187,"N/A")</f>
        <v>61.578947368421055</v>
      </c>
      <c r="S3187" t="str">
        <f t="shared" si="184"/>
        <v>music</v>
      </c>
      <c r="T3187" t="str">
        <f t="shared" si="185"/>
        <v>rock</v>
      </c>
      <c r="Y3187">
        <f t="shared" si="186"/>
        <v>6</v>
      </c>
      <c r="Z3187">
        <f t="shared" si="187"/>
        <v>10</v>
      </c>
    </row>
    <row r="3188" spans="1:26" ht="43.2" x14ac:dyDescent="0.3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 s="11">
        <f t="shared" si="182"/>
        <v>41481.375</v>
      </c>
      <c r="K3188">
        <v>1373408699</v>
      </c>
      <c r="L3188" s="11">
        <f t="shared" si="183"/>
        <v>41464.600682870368</v>
      </c>
      <c r="M3188" t="b">
        <v>1</v>
      </c>
      <c r="N3188">
        <v>635</v>
      </c>
      <c r="O3188" t="b">
        <v>1</v>
      </c>
      <c r="P3188" t="s">
        <v>8288</v>
      </c>
      <c r="Q3188" s="6">
        <f>E3188/D3188</f>
        <v>1.170404</v>
      </c>
      <c r="R3188" s="7">
        <f>IFERROR(E3188/N3188,"N/A")</f>
        <v>92.157795275590544</v>
      </c>
      <c r="S3188" t="str">
        <f t="shared" si="184"/>
        <v>publishing</v>
      </c>
      <c r="T3188" t="str">
        <f t="shared" si="185"/>
        <v>radio &amp; podcasts</v>
      </c>
      <c r="Y3188">
        <f t="shared" si="186"/>
        <v>11</v>
      </c>
      <c r="Z3188">
        <f t="shared" si="187"/>
        <v>27</v>
      </c>
    </row>
    <row r="3189" spans="1:26" ht="43.2" x14ac:dyDescent="0.3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 s="11">
        <f t="shared" si="182"/>
        <v>40805.271087962959</v>
      </c>
      <c r="K3189">
        <v>1312641022</v>
      </c>
      <c r="L3189" s="11">
        <f t="shared" si="183"/>
        <v>40761.271087962959</v>
      </c>
      <c r="M3189" t="b">
        <v>1</v>
      </c>
      <c r="N3189">
        <v>41</v>
      </c>
      <c r="O3189" t="b">
        <v>1</v>
      </c>
      <c r="P3189" t="s">
        <v>8295</v>
      </c>
      <c r="Q3189" s="6">
        <f>E3189/D3189</f>
        <v>1.1707484768810599</v>
      </c>
      <c r="R3189" s="7">
        <f>IFERROR(E3189/N3189,"N/A")</f>
        <v>44.853658536585364</v>
      </c>
      <c r="S3189" t="str">
        <f t="shared" si="184"/>
        <v>technology</v>
      </c>
      <c r="T3189" t="str">
        <f t="shared" si="185"/>
        <v>hardware</v>
      </c>
      <c r="Y3189">
        <f t="shared" si="186"/>
        <v>11</v>
      </c>
      <c r="Z3189">
        <f t="shared" si="187"/>
        <v>19</v>
      </c>
    </row>
    <row r="3190" spans="1:26" ht="43.2" x14ac:dyDescent="0.3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 s="11">
        <f t="shared" si="182"/>
        <v>42045.369560185187</v>
      </c>
      <c r="K3190">
        <v>1421772730</v>
      </c>
      <c r="L3190" s="11">
        <f t="shared" si="183"/>
        <v>42024.369560185187</v>
      </c>
      <c r="M3190" t="b">
        <v>0</v>
      </c>
      <c r="N3190">
        <v>55</v>
      </c>
      <c r="O3190" t="b">
        <v>1</v>
      </c>
      <c r="P3190" t="s">
        <v>8303</v>
      </c>
      <c r="Q3190" s="6">
        <f>E3190/D3190</f>
        <v>1.1712499999999999</v>
      </c>
      <c r="R3190" s="7">
        <f>IFERROR(E3190/N3190,"N/A")</f>
        <v>85.181818181818187</v>
      </c>
      <c r="S3190" t="str">
        <f t="shared" si="184"/>
        <v>theater</v>
      </c>
      <c r="T3190" t="str">
        <f t="shared" si="185"/>
        <v>spaces</v>
      </c>
      <c r="Y3190">
        <f t="shared" si="186"/>
        <v>8</v>
      </c>
      <c r="Z3190">
        <f t="shared" si="187"/>
        <v>14</v>
      </c>
    </row>
    <row r="3191" spans="1:26" ht="28.8" x14ac:dyDescent="0.3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 s="11">
        <f t="shared" si="182"/>
        <v>42004.999305555553</v>
      </c>
      <c r="K3191">
        <v>1418766740</v>
      </c>
      <c r="L3191" s="11">
        <f t="shared" si="183"/>
        <v>41989.578009259254</v>
      </c>
      <c r="M3191" t="b">
        <v>0</v>
      </c>
      <c r="N3191">
        <v>8</v>
      </c>
      <c r="O3191" t="b">
        <v>1</v>
      </c>
      <c r="P3191" t="s">
        <v>8265</v>
      </c>
      <c r="Q3191" s="6">
        <f>E3191/D3191</f>
        <v>1.1714285714285715</v>
      </c>
      <c r="R3191" s="7">
        <f>IFERROR(E3191/N3191,"N/A")</f>
        <v>51.25</v>
      </c>
      <c r="S3191" t="str">
        <f t="shared" si="184"/>
        <v>film &amp; video</v>
      </c>
      <c r="T3191" t="str">
        <f t="shared" si="185"/>
        <v>television</v>
      </c>
      <c r="Y3191">
        <f t="shared" si="186"/>
        <v>13</v>
      </c>
      <c r="Z3191">
        <f t="shared" si="187"/>
        <v>23</v>
      </c>
    </row>
    <row r="3192" spans="1:26" ht="43.2" x14ac:dyDescent="0.3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 s="11">
        <f t="shared" si="182"/>
        <v>41047.791666666664</v>
      </c>
      <c r="K3192">
        <v>1333709958</v>
      </c>
      <c r="L3192" s="11">
        <f t="shared" si="183"/>
        <v>41005.124513888884</v>
      </c>
      <c r="M3192" t="b">
        <v>0</v>
      </c>
      <c r="N3192">
        <v>40</v>
      </c>
      <c r="O3192" t="b">
        <v>1</v>
      </c>
      <c r="P3192" t="s">
        <v>8276</v>
      </c>
      <c r="Q3192" s="6">
        <f>E3192/D3192</f>
        <v>1.1725000000000001</v>
      </c>
      <c r="R3192" s="7">
        <f>IFERROR(E3192/N3192,"N/A")</f>
        <v>58.625</v>
      </c>
      <c r="S3192" t="str">
        <f t="shared" si="184"/>
        <v>music</v>
      </c>
      <c r="T3192" t="str">
        <f t="shared" si="185"/>
        <v>rock</v>
      </c>
      <c r="Y3192">
        <f t="shared" si="186"/>
        <v>6</v>
      </c>
      <c r="Z3192">
        <f t="shared" si="187"/>
        <v>10</v>
      </c>
    </row>
    <row r="3193" spans="1:26" ht="43.2" x14ac:dyDescent="0.3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 s="11">
        <f t="shared" si="182"/>
        <v>42800.499999999993</v>
      </c>
      <c r="K3193">
        <v>1484924605</v>
      </c>
      <c r="L3193" s="11">
        <f t="shared" si="183"/>
        <v>42755.294039351851</v>
      </c>
      <c r="M3193" t="b">
        <v>1</v>
      </c>
      <c r="N3193">
        <v>255</v>
      </c>
      <c r="O3193" t="b">
        <v>1</v>
      </c>
      <c r="P3193" t="s">
        <v>8280</v>
      </c>
      <c r="Q3193" s="6">
        <f>E3193/D3193</f>
        <v>1.1727000000000001</v>
      </c>
      <c r="R3193" s="7">
        <f>IFERROR(E3193/N3193,"N/A")</f>
        <v>45.988235294117644</v>
      </c>
      <c r="S3193" t="str">
        <f t="shared" si="184"/>
        <v>music</v>
      </c>
      <c r="T3193" t="str">
        <f t="shared" si="185"/>
        <v>electronic music</v>
      </c>
      <c r="Y3193">
        <f t="shared" si="186"/>
        <v>6</v>
      </c>
      <c r="Z3193">
        <f t="shared" si="187"/>
        <v>22</v>
      </c>
    </row>
    <row r="3194" spans="1:26" ht="43.2" x14ac:dyDescent="0.3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 s="11">
        <f t="shared" si="182"/>
        <v>41811.333437499998</v>
      </c>
      <c r="K3194">
        <v>1400774409</v>
      </c>
      <c r="L3194" s="11">
        <f t="shared" si="183"/>
        <v>41781.333437499998</v>
      </c>
      <c r="M3194" t="b">
        <v>1</v>
      </c>
      <c r="N3194">
        <v>51</v>
      </c>
      <c r="O3194" t="b">
        <v>1</v>
      </c>
      <c r="P3194" t="s">
        <v>8271</v>
      </c>
      <c r="Q3194" s="6">
        <f>E3194/D3194</f>
        <v>1.1739999999999999</v>
      </c>
      <c r="R3194" s="7">
        <f>IFERROR(E3194/N3194,"N/A")</f>
        <v>57.549019607843135</v>
      </c>
      <c r="S3194" t="str">
        <f t="shared" si="184"/>
        <v>theater</v>
      </c>
      <c r="T3194" t="str">
        <f t="shared" si="185"/>
        <v>plays</v>
      </c>
      <c r="Y3194">
        <f t="shared" si="186"/>
        <v>8</v>
      </c>
      <c r="Z3194">
        <f t="shared" si="187"/>
        <v>13</v>
      </c>
    </row>
    <row r="3195" spans="1:26" ht="28.8" x14ac:dyDescent="0.3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 s="11">
        <f t="shared" si="182"/>
        <v>41832.424386574072</v>
      </c>
      <c r="K3195">
        <v>1402596667</v>
      </c>
      <c r="L3195" s="11">
        <f t="shared" si="183"/>
        <v>41802.424386574072</v>
      </c>
      <c r="M3195" t="b">
        <v>0</v>
      </c>
      <c r="N3195">
        <v>25</v>
      </c>
      <c r="O3195" t="b">
        <v>1</v>
      </c>
      <c r="P3195" t="s">
        <v>8292</v>
      </c>
      <c r="Q3195" s="6">
        <f>E3195/D3195</f>
        <v>1.175</v>
      </c>
      <c r="R3195" s="7">
        <f>IFERROR(E3195/N3195,"N/A")</f>
        <v>47</v>
      </c>
      <c r="S3195" t="str">
        <f t="shared" si="184"/>
        <v>music</v>
      </c>
      <c r="T3195" t="str">
        <f t="shared" si="185"/>
        <v>pop</v>
      </c>
      <c r="Y3195">
        <f t="shared" si="186"/>
        <v>6</v>
      </c>
      <c r="Z3195">
        <f t="shared" si="187"/>
        <v>9</v>
      </c>
    </row>
    <row r="3196" spans="1:26" ht="43.2" x14ac:dyDescent="0.3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 s="11">
        <f t="shared" si="182"/>
        <v>41949.677719907406</v>
      </c>
      <c r="K3196">
        <v>1411859755</v>
      </c>
      <c r="L3196" s="11">
        <f t="shared" si="183"/>
        <v>41909.636053240742</v>
      </c>
      <c r="M3196" t="b">
        <v>1</v>
      </c>
      <c r="N3196">
        <v>213</v>
      </c>
      <c r="O3196" t="b">
        <v>1</v>
      </c>
      <c r="P3196" t="s">
        <v>8271</v>
      </c>
      <c r="Q3196" s="6">
        <f>E3196/D3196</f>
        <v>1.1752499999999999</v>
      </c>
      <c r="R3196" s="7">
        <f>IFERROR(E3196/N3196,"N/A")</f>
        <v>110.35211267605634</v>
      </c>
      <c r="S3196" t="str">
        <f t="shared" si="184"/>
        <v>theater</v>
      </c>
      <c r="T3196" t="str">
        <f t="shared" si="185"/>
        <v>plays</v>
      </c>
      <c r="Y3196">
        <f t="shared" si="186"/>
        <v>8</v>
      </c>
      <c r="Z3196">
        <f t="shared" si="187"/>
        <v>13</v>
      </c>
    </row>
    <row r="3197" spans="1:26" ht="43.2" x14ac:dyDescent="0.3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 s="11">
        <f t="shared" si="182"/>
        <v>40651.391886574071</v>
      </c>
      <c r="K3197">
        <v>1297880659</v>
      </c>
      <c r="L3197" s="11">
        <f t="shared" si="183"/>
        <v>40590.433553240735</v>
      </c>
      <c r="M3197" t="b">
        <v>0</v>
      </c>
      <c r="N3197">
        <v>22</v>
      </c>
      <c r="O3197" t="b">
        <v>1</v>
      </c>
      <c r="P3197" t="s">
        <v>8274</v>
      </c>
      <c r="Q3197" s="6">
        <f>E3197/D3197</f>
        <v>1.177142857142857</v>
      </c>
      <c r="R3197" s="7">
        <f>IFERROR(E3197/N3197,"N/A")</f>
        <v>37.454545454545453</v>
      </c>
      <c r="S3197" t="str">
        <f t="shared" si="184"/>
        <v>publishing</v>
      </c>
      <c r="T3197" t="str">
        <f t="shared" si="185"/>
        <v>nonfiction</v>
      </c>
      <c r="Y3197">
        <f t="shared" si="186"/>
        <v>11</v>
      </c>
      <c r="Z3197">
        <f t="shared" si="187"/>
        <v>21</v>
      </c>
    </row>
    <row r="3198" spans="1:26" ht="28.8" x14ac:dyDescent="0.3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 s="11">
        <f t="shared" si="182"/>
        <v>42720.999999999993</v>
      </c>
      <c r="K3198">
        <v>1479283285</v>
      </c>
      <c r="L3198" s="11">
        <f t="shared" si="183"/>
        <v>42690.000983796293</v>
      </c>
      <c r="M3198" t="b">
        <v>0</v>
      </c>
      <c r="N3198">
        <v>26</v>
      </c>
      <c r="O3198" t="b">
        <v>1</v>
      </c>
      <c r="P3198" t="s">
        <v>8271</v>
      </c>
      <c r="Q3198" s="6">
        <f>E3198/D3198</f>
        <v>1.1773333333333333</v>
      </c>
      <c r="R3198" s="7">
        <f>IFERROR(E3198/N3198,"N/A")</f>
        <v>67.92307692307692</v>
      </c>
      <c r="S3198" t="str">
        <f t="shared" si="184"/>
        <v>theater</v>
      </c>
      <c r="T3198" t="str">
        <f t="shared" si="185"/>
        <v>plays</v>
      </c>
      <c r="Y3198">
        <f t="shared" si="186"/>
        <v>8</v>
      </c>
      <c r="Z3198">
        <f t="shared" si="187"/>
        <v>13</v>
      </c>
    </row>
    <row r="3199" spans="1:26" ht="28.8" x14ac:dyDescent="0.3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 s="11">
        <f t="shared" si="182"/>
        <v>41829.235879629625</v>
      </c>
      <c r="K3199">
        <v>1403703580</v>
      </c>
      <c r="L3199" s="11">
        <f t="shared" si="183"/>
        <v>41815.235879629625</v>
      </c>
      <c r="M3199" t="b">
        <v>0</v>
      </c>
      <c r="N3199">
        <v>74</v>
      </c>
      <c r="O3199" t="b">
        <v>1</v>
      </c>
      <c r="P3199" t="s">
        <v>8271</v>
      </c>
      <c r="Q3199" s="6">
        <f>E3199/D3199</f>
        <v>1.1783999999999999</v>
      </c>
      <c r="R3199" s="7">
        <f>IFERROR(E3199/N3199,"N/A")</f>
        <v>39.810810810810814</v>
      </c>
      <c r="S3199" t="str">
        <f t="shared" si="184"/>
        <v>theater</v>
      </c>
      <c r="T3199" t="str">
        <f t="shared" si="185"/>
        <v>plays</v>
      </c>
      <c r="Y3199">
        <f t="shared" si="186"/>
        <v>8</v>
      </c>
      <c r="Z3199">
        <f t="shared" si="187"/>
        <v>13</v>
      </c>
    </row>
    <row r="3200" spans="1:26" ht="43.2" x14ac:dyDescent="0.3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 s="11">
        <f t="shared" si="182"/>
        <v>41968.718749999993</v>
      </c>
      <c r="K3200">
        <v>1414368616</v>
      </c>
      <c r="L3200" s="11">
        <f t="shared" si="183"/>
        <v>41938.673796296294</v>
      </c>
      <c r="M3200" t="b">
        <v>1</v>
      </c>
      <c r="N3200">
        <v>98</v>
      </c>
      <c r="O3200" t="b">
        <v>1</v>
      </c>
      <c r="P3200" t="s">
        <v>8285</v>
      </c>
      <c r="Q3200" s="6">
        <f>E3200/D3200</f>
        <v>1.1786666666666668</v>
      </c>
      <c r="R3200" s="7">
        <f>IFERROR(E3200/N3200,"N/A")</f>
        <v>180.40816326530611</v>
      </c>
      <c r="S3200" t="str">
        <f t="shared" si="184"/>
        <v>photography</v>
      </c>
      <c r="T3200" t="str">
        <f t="shared" si="185"/>
        <v>photobooks</v>
      </c>
      <c r="Y3200">
        <f t="shared" si="186"/>
        <v>12</v>
      </c>
      <c r="Z3200">
        <f t="shared" si="187"/>
        <v>22</v>
      </c>
    </row>
    <row r="3201" spans="1:26" ht="43.2" x14ac:dyDescent="0.3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 s="11">
        <f t="shared" si="182"/>
        <v>41994.029409722221</v>
      </c>
      <c r="K3201">
        <v>1416559341</v>
      </c>
      <c r="L3201" s="11">
        <f t="shared" si="183"/>
        <v>41964.029409722221</v>
      </c>
      <c r="M3201" t="b">
        <v>1</v>
      </c>
      <c r="N3201">
        <v>33</v>
      </c>
      <c r="O3201" t="b">
        <v>1</v>
      </c>
      <c r="P3201" t="s">
        <v>8295</v>
      </c>
      <c r="Q3201" s="6">
        <f>E3201/D3201</f>
        <v>1.1790285714285715</v>
      </c>
      <c r="R3201" s="7">
        <f>IFERROR(E3201/N3201,"N/A")</f>
        <v>2500.969696969697</v>
      </c>
      <c r="S3201" t="str">
        <f t="shared" si="184"/>
        <v>technology</v>
      </c>
      <c r="T3201" t="str">
        <f t="shared" si="185"/>
        <v>hardware</v>
      </c>
      <c r="Y3201">
        <f t="shared" si="186"/>
        <v>11</v>
      </c>
      <c r="Z3201">
        <f t="shared" si="187"/>
        <v>19</v>
      </c>
    </row>
    <row r="3202" spans="1:26" ht="43.2" x14ac:dyDescent="0.3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 s="11">
        <f t="shared" si="182"/>
        <v>40951.586006944446</v>
      </c>
      <c r="K3202">
        <v>1326492231</v>
      </c>
      <c r="L3202" s="11">
        <f t="shared" si="183"/>
        <v>40921.586006944446</v>
      </c>
      <c r="M3202" t="b">
        <v>1</v>
      </c>
      <c r="N3202">
        <v>361</v>
      </c>
      <c r="O3202" t="b">
        <v>1</v>
      </c>
      <c r="P3202" t="s">
        <v>8276</v>
      </c>
      <c r="Q3202" s="6">
        <f>E3202/D3202</f>
        <v>1.1796376666666666</v>
      </c>
      <c r="R3202" s="7">
        <f>IFERROR(E3202/N3202,"N/A")</f>
        <v>98.030831024930734</v>
      </c>
      <c r="S3202" t="str">
        <f t="shared" si="184"/>
        <v>music</v>
      </c>
      <c r="T3202" t="str">
        <f t="shared" si="185"/>
        <v>rock</v>
      </c>
      <c r="Y3202">
        <f t="shared" si="186"/>
        <v>6</v>
      </c>
      <c r="Z3202">
        <f t="shared" si="187"/>
        <v>10</v>
      </c>
    </row>
    <row r="3203" spans="1:26" ht="43.2" x14ac:dyDescent="0.3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 s="11">
        <f t="shared" ref="J3203:J3266" si="188">(((I3203/60)/60)/24)+DATE(1970,1,1)+(-8/24)</f>
        <v>41283.033969907403</v>
      </c>
      <c r="K3203">
        <v>1354265335</v>
      </c>
      <c r="L3203" s="11">
        <f t="shared" ref="L3203:L3266" si="189">(((K3203/60)/60)/24)+DATE(1970,1,1)+(-8/24)</f>
        <v>41243.033969907403</v>
      </c>
      <c r="M3203" t="b">
        <v>0</v>
      </c>
      <c r="N3203">
        <v>25</v>
      </c>
      <c r="O3203" t="b">
        <v>1</v>
      </c>
      <c r="P3203" t="s">
        <v>8276</v>
      </c>
      <c r="Q3203" s="6">
        <f>E3203/D3203</f>
        <v>1.18</v>
      </c>
      <c r="R3203" s="7">
        <f>IFERROR(E3203/N3203,"N/A")</f>
        <v>47.2</v>
      </c>
      <c r="S3203" t="str">
        <f t="shared" ref="S3203:S3266" si="190">LEFT(P3203,SEARCH("/",P3203,1)-1)</f>
        <v>music</v>
      </c>
      <c r="T3203" t="str">
        <f t="shared" ref="T3203:T3266" si="191">RIGHT(P3203,(LEN(P3203)-SEARCH("/",P3203)))</f>
        <v>rock</v>
      </c>
      <c r="Y3203">
        <f t="shared" ref="Y3203:Y3266" si="192">SEARCH("/",P3203)</f>
        <v>6</v>
      </c>
      <c r="Z3203">
        <f t="shared" ref="Z3203:Z3266" si="193">LEN(P3203)</f>
        <v>10</v>
      </c>
    </row>
    <row r="3204" spans="1:26" ht="28.8" x14ac:dyDescent="0.3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 s="11">
        <f t="shared" si="188"/>
        <v>42028.630729166667</v>
      </c>
      <c r="K3204">
        <v>1418684895</v>
      </c>
      <c r="L3204" s="11">
        <f t="shared" si="189"/>
        <v>41988.630729166667</v>
      </c>
      <c r="M3204" t="b">
        <v>0</v>
      </c>
      <c r="N3204">
        <v>90</v>
      </c>
      <c r="O3204" t="b">
        <v>1</v>
      </c>
      <c r="P3204" t="s">
        <v>8276</v>
      </c>
      <c r="Q3204" s="6">
        <f>E3204/D3204</f>
        <v>1.1805000000000001</v>
      </c>
      <c r="R3204" s="7">
        <f>IFERROR(E3204/N3204,"N/A")</f>
        <v>131.16666666666666</v>
      </c>
      <c r="S3204" t="str">
        <f t="shared" si="190"/>
        <v>music</v>
      </c>
      <c r="T3204" t="str">
        <f t="shared" si="191"/>
        <v>rock</v>
      </c>
      <c r="Y3204">
        <f t="shared" si="192"/>
        <v>6</v>
      </c>
      <c r="Z3204">
        <f t="shared" si="193"/>
        <v>10</v>
      </c>
    </row>
    <row r="3205" spans="1:26" ht="57.6" x14ac:dyDescent="0.3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 s="11">
        <f t="shared" si="188"/>
        <v>41179.621458333328</v>
      </c>
      <c r="K3205">
        <v>1346194494</v>
      </c>
      <c r="L3205" s="11">
        <f t="shared" si="189"/>
        <v>41149.621458333328</v>
      </c>
      <c r="M3205" t="b">
        <v>1</v>
      </c>
      <c r="N3205">
        <v>963</v>
      </c>
      <c r="O3205" t="b">
        <v>1</v>
      </c>
      <c r="P3205" t="s">
        <v>8269</v>
      </c>
      <c r="Q3205" s="6">
        <f>E3205/D3205</f>
        <v>1.1808107999999999</v>
      </c>
      <c r="R3205" s="7">
        <f>IFERROR(E3205/N3205,"N/A")</f>
        <v>30.654485981308412</v>
      </c>
      <c r="S3205" t="str">
        <f t="shared" si="190"/>
        <v>film &amp; video</v>
      </c>
      <c r="T3205" t="str">
        <f t="shared" si="191"/>
        <v>documentary</v>
      </c>
      <c r="Y3205">
        <f t="shared" si="192"/>
        <v>13</v>
      </c>
      <c r="Z3205">
        <f t="shared" si="193"/>
        <v>24</v>
      </c>
    </row>
    <row r="3206" spans="1:26" ht="43.2" x14ac:dyDescent="0.3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 s="11">
        <f t="shared" si="188"/>
        <v>42685.174224537033</v>
      </c>
      <c r="K3206">
        <v>1476270653</v>
      </c>
      <c r="L3206" s="11">
        <f t="shared" si="189"/>
        <v>42655.132557870362</v>
      </c>
      <c r="M3206" t="b">
        <v>0</v>
      </c>
      <c r="N3206">
        <v>173</v>
      </c>
      <c r="O3206" t="b">
        <v>1</v>
      </c>
      <c r="P3206" t="s">
        <v>8303</v>
      </c>
      <c r="Q3206" s="6">
        <f>E3206/D3206</f>
        <v>1.1812400000000001</v>
      </c>
      <c r="R3206" s="7">
        <f>IFERROR(E3206/N3206,"N/A")</f>
        <v>170.69942196531792</v>
      </c>
      <c r="S3206" t="str">
        <f t="shared" si="190"/>
        <v>theater</v>
      </c>
      <c r="T3206" t="str">
        <f t="shared" si="191"/>
        <v>spaces</v>
      </c>
      <c r="Y3206">
        <f t="shared" si="192"/>
        <v>8</v>
      </c>
      <c r="Z3206">
        <f t="shared" si="193"/>
        <v>14</v>
      </c>
    </row>
    <row r="3207" spans="1:26" ht="57.6" x14ac:dyDescent="0.3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 s="11">
        <f t="shared" si="188"/>
        <v>41040.286979166667</v>
      </c>
      <c r="K3207">
        <v>1334155995</v>
      </c>
      <c r="L3207" s="11">
        <f t="shared" si="189"/>
        <v>41010.286979166667</v>
      </c>
      <c r="M3207" t="b">
        <v>1</v>
      </c>
      <c r="N3207">
        <v>91</v>
      </c>
      <c r="O3207" t="b">
        <v>1</v>
      </c>
      <c r="P3207" t="s">
        <v>8269</v>
      </c>
      <c r="Q3207" s="6">
        <f>E3207/D3207</f>
        <v>1.1819999999999999</v>
      </c>
      <c r="R3207" s="7">
        <f>IFERROR(E3207/N3207,"N/A")</f>
        <v>64.945054945054949</v>
      </c>
      <c r="S3207" t="str">
        <f t="shared" si="190"/>
        <v>film &amp; video</v>
      </c>
      <c r="T3207" t="str">
        <f t="shared" si="191"/>
        <v>documentary</v>
      </c>
      <c r="Y3207">
        <f t="shared" si="192"/>
        <v>13</v>
      </c>
      <c r="Z3207">
        <f t="shared" si="193"/>
        <v>24</v>
      </c>
    </row>
    <row r="3208" spans="1:26" ht="43.2" x14ac:dyDescent="0.3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 s="11">
        <f t="shared" si="188"/>
        <v>42731.879004629627</v>
      </c>
      <c r="K3208">
        <v>1480309546</v>
      </c>
      <c r="L3208" s="11">
        <f t="shared" si="189"/>
        <v>42701.879004629627</v>
      </c>
      <c r="M3208" t="b">
        <v>0</v>
      </c>
      <c r="N3208">
        <v>499</v>
      </c>
      <c r="O3208" t="b">
        <v>1</v>
      </c>
      <c r="P3208" t="s">
        <v>8277</v>
      </c>
      <c r="Q3208" s="6">
        <f>E3208/D3208</f>
        <v>1.1822050359712231</v>
      </c>
      <c r="R3208" s="7">
        <f>IFERROR(E3208/N3208,"N/A")</f>
        <v>65.8623246492986</v>
      </c>
      <c r="S3208" t="str">
        <f t="shared" si="190"/>
        <v>music</v>
      </c>
      <c r="T3208" t="str">
        <f t="shared" si="191"/>
        <v>metal</v>
      </c>
      <c r="Y3208">
        <f t="shared" si="192"/>
        <v>6</v>
      </c>
      <c r="Z3208">
        <f t="shared" si="193"/>
        <v>11</v>
      </c>
    </row>
    <row r="3209" spans="1:26" ht="43.2" x14ac:dyDescent="0.3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 s="11">
        <f t="shared" si="188"/>
        <v>41421.666666666664</v>
      </c>
      <c r="K3209">
        <v>1366917828</v>
      </c>
      <c r="L3209" s="11">
        <f t="shared" si="189"/>
        <v>41389.474861111106</v>
      </c>
      <c r="M3209" t="b">
        <v>0</v>
      </c>
      <c r="N3209">
        <v>146</v>
      </c>
      <c r="O3209" t="b">
        <v>1</v>
      </c>
      <c r="P3209" t="s">
        <v>8295</v>
      </c>
      <c r="Q3209" s="6">
        <f>E3209/D3209</f>
        <v>1.1825000000000001</v>
      </c>
      <c r="R3209" s="7">
        <f>IFERROR(E3209/N3209,"N/A")</f>
        <v>97.191780821917803</v>
      </c>
      <c r="S3209" t="str">
        <f t="shared" si="190"/>
        <v>technology</v>
      </c>
      <c r="T3209" t="str">
        <f t="shared" si="191"/>
        <v>hardware</v>
      </c>
      <c r="Y3209">
        <f t="shared" si="192"/>
        <v>11</v>
      </c>
      <c r="Z3209">
        <f t="shared" si="193"/>
        <v>19</v>
      </c>
    </row>
    <row r="3210" spans="1:26" ht="57.6" x14ac:dyDescent="0.3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 s="11">
        <f t="shared" si="188"/>
        <v>42219.416666666664</v>
      </c>
      <c r="K3210">
        <v>1435133807</v>
      </c>
      <c r="L3210" s="11">
        <f t="shared" si="189"/>
        <v>42179.011655092596</v>
      </c>
      <c r="M3210" t="b">
        <v>0</v>
      </c>
      <c r="N3210">
        <v>39</v>
      </c>
      <c r="O3210" t="b">
        <v>1</v>
      </c>
      <c r="P3210" t="s">
        <v>8271</v>
      </c>
      <c r="Q3210" s="6">
        <f>E3210/D3210</f>
        <v>1.1825757575757576</v>
      </c>
      <c r="R3210" s="7">
        <f>IFERROR(E3210/N3210,"N/A")</f>
        <v>100.06410256410257</v>
      </c>
      <c r="S3210" t="str">
        <f t="shared" si="190"/>
        <v>theater</v>
      </c>
      <c r="T3210" t="str">
        <f t="shared" si="191"/>
        <v>plays</v>
      </c>
      <c r="Y3210">
        <f t="shared" si="192"/>
        <v>8</v>
      </c>
      <c r="Z3210">
        <f t="shared" si="193"/>
        <v>13</v>
      </c>
    </row>
    <row r="3211" spans="1:26" ht="43.2" x14ac:dyDescent="0.3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 s="11">
        <f t="shared" si="188"/>
        <v>40849</v>
      </c>
      <c r="K3211">
        <v>1315612909</v>
      </c>
      <c r="L3211" s="11">
        <f t="shared" si="189"/>
        <v>40795.667928240735</v>
      </c>
      <c r="M3211" t="b">
        <v>0</v>
      </c>
      <c r="N3211">
        <v>4</v>
      </c>
      <c r="O3211" t="b">
        <v>1</v>
      </c>
      <c r="P3211" t="s">
        <v>8276</v>
      </c>
      <c r="Q3211" s="6">
        <f>E3211/D3211</f>
        <v>1.1833333333333333</v>
      </c>
      <c r="R3211" s="7">
        <f>IFERROR(E3211/N3211,"N/A")</f>
        <v>443.75</v>
      </c>
      <c r="S3211" t="str">
        <f t="shared" si="190"/>
        <v>music</v>
      </c>
      <c r="T3211" t="str">
        <f t="shared" si="191"/>
        <v>rock</v>
      </c>
      <c r="Y3211">
        <f t="shared" si="192"/>
        <v>6</v>
      </c>
      <c r="Z3211">
        <f t="shared" si="193"/>
        <v>10</v>
      </c>
    </row>
    <row r="3212" spans="1:26" ht="43.2" x14ac:dyDescent="0.3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 s="11">
        <f t="shared" si="188"/>
        <v>42171.20780092592</v>
      </c>
      <c r="K3212">
        <v>1431867554</v>
      </c>
      <c r="L3212" s="11">
        <f t="shared" si="189"/>
        <v>42141.20780092592</v>
      </c>
      <c r="M3212" t="b">
        <v>0</v>
      </c>
      <c r="N3212">
        <v>24</v>
      </c>
      <c r="O3212" t="b">
        <v>1</v>
      </c>
      <c r="P3212" t="s">
        <v>8271</v>
      </c>
      <c r="Q3212" s="6">
        <f>E3212/D3212</f>
        <v>1.1833333333333333</v>
      </c>
      <c r="R3212" s="7">
        <f>IFERROR(E3212/N3212,"N/A")</f>
        <v>29.583333333333332</v>
      </c>
      <c r="S3212" t="str">
        <f t="shared" si="190"/>
        <v>theater</v>
      </c>
      <c r="T3212" t="str">
        <f t="shared" si="191"/>
        <v>plays</v>
      </c>
      <c r="Y3212">
        <f t="shared" si="192"/>
        <v>8</v>
      </c>
      <c r="Z3212">
        <f t="shared" si="193"/>
        <v>13</v>
      </c>
    </row>
    <row r="3213" spans="1:26" ht="43.2" x14ac:dyDescent="0.3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 s="11">
        <f t="shared" si="188"/>
        <v>42176.600694444445</v>
      </c>
      <c r="K3213">
        <v>1432410639</v>
      </c>
      <c r="L3213" s="11">
        <f t="shared" si="189"/>
        <v>42147.49350694444</v>
      </c>
      <c r="M3213" t="b">
        <v>0</v>
      </c>
      <c r="N3213">
        <v>62</v>
      </c>
      <c r="O3213" t="b">
        <v>1</v>
      </c>
      <c r="P3213" t="s">
        <v>8271</v>
      </c>
      <c r="Q3213" s="6">
        <f>E3213/D3213</f>
        <v>1.1833333333333333</v>
      </c>
      <c r="R3213" s="7">
        <f>IFERROR(E3213/N3213,"N/A")</f>
        <v>57.258064516129032</v>
      </c>
      <c r="S3213" t="str">
        <f t="shared" si="190"/>
        <v>theater</v>
      </c>
      <c r="T3213" t="str">
        <f t="shared" si="191"/>
        <v>plays</v>
      </c>
      <c r="Y3213">
        <f t="shared" si="192"/>
        <v>8</v>
      </c>
      <c r="Z3213">
        <f t="shared" si="193"/>
        <v>13</v>
      </c>
    </row>
    <row r="3214" spans="1:26" ht="43.2" x14ac:dyDescent="0.3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 s="11">
        <f t="shared" si="188"/>
        <v>41793.874305555553</v>
      </c>
      <c r="K3214">
        <v>1400725112</v>
      </c>
      <c r="L3214" s="11">
        <f t="shared" si="189"/>
        <v>41780.762870370367</v>
      </c>
      <c r="M3214" t="b">
        <v>0</v>
      </c>
      <c r="N3214">
        <v>44</v>
      </c>
      <c r="O3214" t="b">
        <v>1</v>
      </c>
      <c r="P3214" t="s">
        <v>8271</v>
      </c>
      <c r="Q3214" s="6">
        <f>E3214/D3214</f>
        <v>1.1839285714285714</v>
      </c>
      <c r="R3214" s="7">
        <f>IFERROR(E3214/N3214,"N/A")</f>
        <v>75.340909090909093</v>
      </c>
      <c r="S3214" t="str">
        <f t="shared" si="190"/>
        <v>theater</v>
      </c>
      <c r="T3214" t="str">
        <f t="shared" si="191"/>
        <v>plays</v>
      </c>
      <c r="Y3214">
        <f t="shared" si="192"/>
        <v>8</v>
      </c>
      <c r="Z3214">
        <f t="shared" si="193"/>
        <v>13</v>
      </c>
    </row>
    <row r="3215" spans="1:26" ht="43.2" x14ac:dyDescent="0.3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 s="11">
        <f t="shared" si="188"/>
        <v>41676.521655092591</v>
      </c>
      <c r="K3215">
        <v>1390509071</v>
      </c>
      <c r="L3215" s="11">
        <f t="shared" si="189"/>
        <v>41662.521655092591</v>
      </c>
      <c r="M3215" t="b">
        <v>0</v>
      </c>
      <c r="N3215">
        <v>49</v>
      </c>
      <c r="O3215" t="b">
        <v>1</v>
      </c>
      <c r="P3215" t="s">
        <v>8292</v>
      </c>
      <c r="Q3215" s="6">
        <f>E3215/D3215</f>
        <v>1.1839999999999999</v>
      </c>
      <c r="R3215" s="7">
        <f>IFERROR(E3215/N3215,"N/A")</f>
        <v>36.244897959183675</v>
      </c>
      <c r="S3215" t="str">
        <f t="shared" si="190"/>
        <v>music</v>
      </c>
      <c r="T3215" t="str">
        <f t="shared" si="191"/>
        <v>pop</v>
      </c>
      <c r="Y3215">
        <f t="shared" si="192"/>
        <v>6</v>
      </c>
      <c r="Z3215">
        <f t="shared" si="193"/>
        <v>9</v>
      </c>
    </row>
    <row r="3216" spans="1:26" ht="28.8" x14ac:dyDescent="0.3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 s="11">
        <f t="shared" si="188"/>
        <v>41774.411874999998</v>
      </c>
      <c r="K3216">
        <v>1397584386</v>
      </c>
      <c r="L3216" s="11">
        <f t="shared" si="189"/>
        <v>41744.411874999998</v>
      </c>
      <c r="M3216" t="b">
        <v>0</v>
      </c>
      <c r="N3216">
        <v>36</v>
      </c>
      <c r="O3216" t="b">
        <v>1</v>
      </c>
      <c r="P3216" t="s">
        <v>8300</v>
      </c>
      <c r="Q3216" s="6">
        <f>E3216/D3216</f>
        <v>1.1844444444444444</v>
      </c>
      <c r="R3216" s="7">
        <f>IFERROR(E3216/N3216,"N/A")</f>
        <v>29.611111111111111</v>
      </c>
      <c r="S3216" t="str">
        <f t="shared" si="190"/>
        <v>music</v>
      </c>
      <c r="T3216" t="str">
        <f t="shared" si="191"/>
        <v>classical music</v>
      </c>
      <c r="Y3216">
        <f t="shared" si="192"/>
        <v>6</v>
      </c>
      <c r="Z3216">
        <f t="shared" si="193"/>
        <v>21</v>
      </c>
    </row>
    <row r="3217" spans="1:26" ht="43.2" x14ac:dyDescent="0.3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 s="11">
        <f t="shared" si="188"/>
        <v>42071.230057870365</v>
      </c>
      <c r="K3217">
        <v>1421937077</v>
      </c>
      <c r="L3217" s="11">
        <f t="shared" si="189"/>
        <v>42026.271724537037</v>
      </c>
      <c r="M3217" t="b">
        <v>0</v>
      </c>
      <c r="N3217">
        <v>70</v>
      </c>
      <c r="O3217" t="b">
        <v>1</v>
      </c>
      <c r="P3217" t="s">
        <v>8285</v>
      </c>
      <c r="Q3217" s="6">
        <f>E3217/D3217</f>
        <v>1.1845454545454546</v>
      </c>
      <c r="R3217" s="7">
        <f>IFERROR(E3217/N3217,"N/A")</f>
        <v>93.071428571428569</v>
      </c>
      <c r="S3217" t="str">
        <f t="shared" si="190"/>
        <v>photography</v>
      </c>
      <c r="T3217" t="str">
        <f t="shared" si="191"/>
        <v>photobooks</v>
      </c>
      <c r="Y3217">
        <f t="shared" si="192"/>
        <v>12</v>
      </c>
      <c r="Z3217">
        <f t="shared" si="193"/>
        <v>22</v>
      </c>
    </row>
    <row r="3218" spans="1:26" ht="43.2" x14ac:dyDescent="0.3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 s="11">
        <f t="shared" si="188"/>
        <v>42124.305555555555</v>
      </c>
      <c r="K3218">
        <v>1428086501</v>
      </c>
      <c r="L3218" s="11">
        <f t="shared" si="189"/>
        <v>42097.445613425924</v>
      </c>
      <c r="M3218" t="b">
        <v>0</v>
      </c>
      <c r="N3218">
        <v>23</v>
      </c>
      <c r="O3218" t="b">
        <v>1</v>
      </c>
      <c r="P3218" t="s">
        <v>8265</v>
      </c>
      <c r="Q3218" s="6">
        <f>E3218/D3218</f>
        <v>1.1850000000000001</v>
      </c>
      <c r="R3218" s="7">
        <f>IFERROR(E3218/N3218,"N/A")</f>
        <v>103.04347826086956</v>
      </c>
      <c r="S3218" t="str">
        <f t="shared" si="190"/>
        <v>film &amp; video</v>
      </c>
      <c r="T3218" t="str">
        <f t="shared" si="191"/>
        <v>television</v>
      </c>
      <c r="Y3218">
        <f t="shared" si="192"/>
        <v>13</v>
      </c>
      <c r="Z3218">
        <f t="shared" si="193"/>
        <v>23</v>
      </c>
    </row>
    <row r="3219" spans="1:26" ht="43.2" x14ac:dyDescent="0.3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 s="11">
        <f t="shared" si="188"/>
        <v>40759.297164351847</v>
      </c>
      <c r="K3219">
        <v>1308496075</v>
      </c>
      <c r="L3219" s="11">
        <f t="shared" si="189"/>
        <v>40713.297164351847</v>
      </c>
      <c r="M3219" t="b">
        <v>0</v>
      </c>
      <c r="N3219">
        <v>62</v>
      </c>
      <c r="O3219" t="b">
        <v>1</v>
      </c>
      <c r="P3219" t="s">
        <v>8274</v>
      </c>
      <c r="Q3219" s="6">
        <f>E3219/D3219</f>
        <v>1.1850000000000001</v>
      </c>
      <c r="R3219" s="7">
        <f>IFERROR(E3219/N3219,"N/A")</f>
        <v>57.338709677419352</v>
      </c>
      <c r="S3219" t="str">
        <f t="shared" si="190"/>
        <v>publishing</v>
      </c>
      <c r="T3219" t="str">
        <f t="shared" si="191"/>
        <v>nonfiction</v>
      </c>
      <c r="Y3219">
        <f t="shared" si="192"/>
        <v>11</v>
      </c>
      <c r="Z3219">
        <f t="shared" si="193"/>
        <v>21</v>
      </c>
    </row>
    <row r="3220" spans="1:26" ht="43.2" x14ac:dyDescent="0.3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 s="11">
        <f t="shared" si="188"/>
        <v>41039.375</v>
      </c>
      <c r="K3220">
        <v>1335473931</v>
      </c>
      <c r="L3220" s="11">
        <f t="shared" si="189"/>
        <v>41025.540868055556</v>
      </c>
      <c r="M3220" t="b">
        <v>0</v>
      </c>
      <c r="N3220">
        <v>43</v>
      </c>
      <c r="O3220" t="b">
        <v>1</v>
      </c>
      <c r="P3220" t="s">
        <v>8279</v>
      </c>
      <c r="Q3220" s="6">
        <f>E3220/D3220</f>
        <v>1.1850000000000001</v>
      </c>
      <c r="R3220" s="7">
        <f>IFERROR(E3220/N3220,"N/A")</f>
        <v>27.558139534883722</v>
      </c>
      <c r="S3220" t="str">
        <f t="shared" si="190"/>
        <v>music</v>
      </c>
      <c r="T3220" t="str">
        <f t="shared" si="191"/>
        <v>indie rock</v>
      </c>
      <c r="Y3220">
        <f t="shared" si="192"/>
        <v>6</v>
      </c>
      <c r="Z3220">
        <f t="shared" si="193"/>
        <v>16</v>
      </c>
    </row>
    <row r="3221" spans="1:26" ht="28.8" x14ac:dyDescent="0.3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 s="11">
        <f t="shared" si="188"/>
        <v>42075.957638888889</v>
      </c>
      <c r="K3221">
        <v>1423959123</v>
      </c>
      <c r="L3221" s="11">
        <f t="shared" si="189"/>
        <v>42049.675034722219</v>
      </c>
      <c r="M3221" t="b">
        <v>0</v>
      </c>
      <c r="N3221">
        <v>62</v>
      </c>
      <c r="O3221" t="b">
        <v>1</v>
      </c>
      <c r="P3221" t="s">
        <v>8271</v>
      </c>
      <c r="Q3221" s="6">
        <f>E3221/D3221</f>
        <v>1.1850000000000001</v>
      </c>
      <c r="R3221" s="7">
        <f>IFERROR(E3221/N3221,"N/A")</f>
        <v>49.693548387096776</v>
      </c>
      <c r="S3221" t="str">
        <f t="shared" si="190"/>
        <v>theater</v>
      </c>
      <c r="T3221" t="str">
        <f t="shared" si="191"/>
        <v>plays</v>
      </c>
      <c r="Y3221">
        <f t="shared" si="192"/>
        <v>8</v>
      </c>
      <c r="Z3221">
        <f t="shared" si="193"/>
        <v>13</v>
      </c>
    </row>
    <row r="3222" spans="1:26" ht="28.8" x14ac:dyDescent="0.3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 s="11">
        <f t="shared" si="188"/>
        <v>42569.516435185178</v>
      </c>
      <c r="K3222">
        <v>1466281420</v>
      </c>
      <c r="L3222" s="11">
        <f t="shared" si="189"/>
        <v>42539.516435185178</v>
      </c>
      <c r="M3222" t="b">
        <v>0</v>
      </c>
      <c r="N3222">
        <v>26</v>
      </c>
      <c r="O3222" t="b">
        <v>1</v>
      </c>
      <c r="P3222" t="s">
        <v>8266</v>
      </c>
      <c r="Q3222" s="6">
        <f>E3222/D3222</f>
        <v>1.1859999999999999</v>
      </c>
      <c r="R3222" s="7">
        <f>IFERROR(E3222/N3222,"N/A")</f>
        <v>91.230769230769226</v>
      </c>
      <c r="S3222" t="str">
        <f t="shared" si="190"/>
        <v>film &amp; video</v>
      </c>
      <c r="T3222" t="str">
        <f t="shared" si="191"/>
        <v>shorts</v>
      </c>
      <c r="Y3222">
        <f t="shared" si="192"/>
        <v>13</v>
      </c>
      <c r="Z3222">
        <f t="shared" si="193"/>
        <v>19</v>
      </c>
    </row>
    <row r="3223" spans="1:26" ht="43.2" x14ac:dyDescent="0.3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 s="11">
        <f t="shared" si="188"/>
        <v>42400.247256944444</v>
      </c>
      <c r="K3223">
        <v>1451656563</v>
      </c>
      <c r="L3223" s="11">
        <f t="shared" si="189"/>
        <v>42370.247256944444</v>
      </c>
      <c r="M3223" t="b">
        <v>1</v>
      </c>
      <c r="N3223">
        <v>61</v>
      </c>
      <c r="O3223" t="b">
        <v>1</v>
      </c>
      <c r="P3223" t="s">
        <v>8280</v>
      </c>
      <c r="Q3223" s="6">
        <f>E3223/D3223</f>
        <v>1.1863774999999999</v>
      </c>
      <c r="R3223" s="7">
        <f>IFERROR(E3223/N3223,"N/A")</f>
        <v>388.9762295081967</v>
      </c>
      <c r="S3223" t="str">
        <f t="shared" si="190"/>
        <v>music</v>
      </c>
      <c r="T3223" t="str">
        <f t="shared" si="191"/>
        <v>electronic music</v>
      </c>
      <c r="Y3223">
        <f t="shared" si="192"/>
        <v>6</v>
      </c>
      <c r="Z3223">
        <f t="shared" si="193"/>
        <v>22</v>
      </c>
    </row>
    <row r="3224" spans="1:26" ht="57.6" x14ac:dyDescent="0.3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 s="11">
        <f t="shared" si="188"/>
        <v>42011.362337962964</v>
      </c>
      <c r="K3224">
        <v>1415464906</v>
      </c>
      <c r="L3224" s="11">
        <f t="shared" si="189"/>
        <v>41951.362337962957</v>
      </c>
      <c r="M3224" t="b">
        <v>0</v>
      </c>
      <c r="N3224">
        <v>144</v>
      </c>
      <c r="O3224" t="b">
        <v>1</v>
      </c>
      <c r="P3224" t="s">
        <v>8276</v>
      </c>
      <c r="Q3224" s="6">
        <f>E3224/D3224</f>
        <v>1.1864285714285714</v>
      </c>
      <c r="R3224" s="7">
        <f>IFERROR(E3224/N3224,"N/A")</f>
        <v>346.04166666666669</v>
      </c>
      <c r="S3224" t="str">
        <f t="shared" si="190"/>
        <v>music</v>
      </c>
      <c r="T3224" t="str">
        <f t="shared" si="191"/>
        <v>rock</v>
      </c>
      <c r="Y3224">
        <f t="shared" si="192"/>
        <v>6</v>
      </c>
      <c r="Z3224">
        <f t="shared" si="193"/>
        <v>10</v>
      </c>
    </row>
    <row r="3225" spans="1:26" ht="43.2" x14ac:dyDescent="0.3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 s="11">
        <f t="shared" si="188"/>
        <v>42217.600624999999</v>
      </c>
      <c r="K3225">
        <v>1436307894</v>
      </c>
      <c r="L3225" s="11">
        <f t="shared" si="189"/>
        <v>42192.600624999999</v>
      </c>
      <c r="M3225" t="b">
        <v>0</v>
      </c>
      <c r="N3225">
        <v>30</v>
      </c>
      <c r="O3225" t="b">
        <v>1</v>
      </c>
      <c r="P3225" t="s">
        <v>8271</v>
      </c>
      <c r="Q3225" s="6">
        <f>E3225/D3225</f>
        <v>1.1866666666666668</v>
      </c>
      <c r="R3225" s="7">
        <f>IFERROR(E3225/N3225,"N/A")</f>
        <v>29.666666666666668</v>
      </c>
      <c r="S3225" t="str">
        <f t="shared" si="190"/>
        <v>theater</v>
      </c>
      <c r="T3225" t="str">
        <f t="shared" si="191"/>
        <v>plays</v>
      </c>
      <c r="Y3225">
        <f t="shared" si="192"/>
        <v>8</v>
      </c>
      <c r="Z3225">
        <f t="shared" si="193"/>
        <v>13</v>
      </c>
    </row>
    <row r="3226" spans="1:26" ht="43.2" x14ac:dyDescent="0.3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 s="11">
        <f t="shared" si="188"/>
        <v>41159.142164351848</v>
      </c>
      <c r="K3226">
        <v>1344857083</v>
      </c>
      <c r="L3226" s="11">
        <f t="shared" si="189"/>
        <v>41134.142164351848</v>
      </c>
      <c r="M3226" t="b">
        <v>1</v>
      </c>
      <c r="N3226">
        <v>129</v>
      </c>
      <c r="O3226" t="b">
        <v>1</v>
      </c>
      <c r="P3226" t="s">
        <v>8269</v>
      </c>
      <c r="Q3226" s="6">
        <f>E3226/D3226</f>
        <v>1.187262</v>
      </c>
      <c r="R3226" s="7">
        <f>IFERROR(E3226/N3226,"N/A")</f>
        <v>230.08953488372092</v>
      </c>
      <c r="S3226" t="str">
        <f t="shared" si="190"/>
        <v>film &amp; video</v>
      </c>
      <c r="T3226" t="str">
        <f t="shared" si="191"/>
        <v>documentary</v>
      </c>
      <c r="Y3226">
        <f t="shared" si="192"/>
        <v>13</v>
      </c>
      <c r="Z3226">
        <f t="shared" si="193"/>
        <v>24</v>
      </c>
    </row>
    <row r="3227" spans="1:26" ht="43.2" x14ac:dyDescent="0.3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 s="11">
        <f t="shared" si="188"/>
        <v>41352.362673611111</v>
      </c>
      <c r="K3227">
        <v>1360258935</v>
      </c>
      <c r="L3227" s="11">
        <f t="shared" si="189"/>
        <v>41312.404340277775</v>
      </c>
      <c r="M3227" t="b">
        <v>1</v>
      </c>
      <c r="N3227">
        <v>251</v>
      </c>
      <c r="O3227" t="b">
        <v>1</v>
      </c>
      <c r="P3227" t="s">
        <v>8269</v>
      </c>
      <c r="Q3227" s="6">
        <f>E3227/D3227</f>
        <v>1.1873499999999999</v>
      </c>
      <c r="R3227" s="7">
        <f>IFERROR(E3227/N3227,"N/A")</f>
        <v>61.496215139442228</v>
      </c>
      <c r="S3227" t="str">
        <f t="shared" si="190"/>
        <v>film &amp; video</v>
      </c>
      <c r="T3227" t="str">
        <f t="shared" si="191"/>
        <v>documentary</v>
      </c>
      <c r="Y3227">
        <f t="shared" si="192"/>
        <v>13</v>
      </c>
      <c r="Z3227">
        <f t="shared" si="193"/>
        <v>24</v>
      </c>
    </row>
    <row r="3228" spans="1:26" ht="43.2" x14ac:dyDescent="0.3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 s="11">
        <f t="shared" si="188"/>
        <v>42796.471701388888</v>
      </c>
      <c r="K3228">
        <v>1485890355</v>
      </c>
      <c r="L3228" s="11">
        <f t="shared" si="189"/>
        <v>42766.471701388888</v>
      </c>
      <c r="M3228" t="b">
        <v>0</v>
      </c>
      <c r="N3228">
        <v>61</v>
      </c>
      <c r="O3228" t="b">
        <v>1</v>
      </c>
      <c r="P3228" t="s">
        <v>8271</v>
      </c>
      <c r="Q3228" s="6">
        <f>E3228/D3228</f>
        <v>1.1879999999999999</v>
      </c>
      <c r="R3228" s="7">
        <f>IFERROR(E3228/N3228,"N/A")</f>
        <v>97.377049180327873</v>
      </c>
      <c r="S3228" t="str">
        <f t="shared" si="190"/>
        <v>theater</v>
      </c>
      <c r="T3228" t="str">
        <f t="shared" si="191"/>
        <v>plays</v>
      </c>
      <c r="Y3228">
        <f t="shared" si="192"/>
        <v>8</v>
      </c>
      <c r="Z3228">
        <f t="shared" si="193"/>
        <v>13</v>
      </c>
    </row>
    <row r="3229" spans="1:26" ht="43.2" x14ac:dyDescent="0.3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 s="11">
        <f t="shared" si="188"/>
        <v>42005.914212962954</v>
      </c>
      <c r="K3229">
        <v>1418709388</v>
      </c>
      <c r="L3229" s="11">
        <f t="shared" si="189"/>
        <v>41988.914212962954</v>
      </c>
      <c r="M3229" t="b">
        <v>0</v>
      </c>
      <c r="N3229">
        <v>95</v>
      </c>
      <c r="O3229" t="b">
        <v>1</v>
      </c>
      <c r="P3229" t="s">
        <v>8271</v>
      </c>
      <c r="Q3229" s="6">
        <f>E3229/D3229</f>
        <v>1.1879999999999999</v>
      </c>
      <c r="R3229" s="7">
        <f>IFERROR(E3229/N3229,"N/A")</f>
        <v>125.05263157894737</v>
      </c>
      <c r="S3229" t="str">
        <f t="shared" si="190"/>
        <v>theater</v>
      </c>
      <c r="T3229" t="str">
        <f t="shared" si="191"/>
        <v>plays</v>
      </c>
      <c r="Y3229">
        <f t="shared" si="192"/>
        <v>8</v>
      </c>
      <c r="Z3229">
        <f t="shared" si="193"/>
        <v>13</v>
      </c>
    </row>
    <row r="3230" spans="1:26" ht="43.2" x14ac:dyDescent="0.3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 s="11">
        <f t="shared" si="188"/>
        <v>42794.749999999993</v>
      </c>
      <c r="K3230">
        <v>1487094360</v>
      </c>
      <c r="L3230" s="11">
        <f t="shared" si="189"/>
        <v>42780.406944444439</v>
      </c>
      <c r="M3230" t="b">
        <v>0</v>
      </c>
      <c r="N3230">
        <v>20</v>
      </c>
      <c r="O3230" t="b">
        <v>1</v>
      </c>
      <c r="P3230" t="s">
        <v>8303</v>
      </c>
      <c r="Q3230" s="6">
        <f>E3230/D3230</f>
        <v>1.1888888888888889</v>
      </c>
      <c r="R3230" s="7">
        <f>IFERROR(E3230/N3230,"N/A")</f>
        <v>80.25</v>
      </c>
      <c r="S3230" t="str">
        <f t="shared" si="190"/>
        <v>theater</v>
      </c>
      <c r="T3230" t="str">
        <f t="shared" si="191"/>
        <v>spaces</v>
      </c>
      <c r="Y3230">
        <f t="shared" si="192"/>
        <v>8</v>
      </c>
      <c r="Z3230">
        <f t="shared" si="193"/>
        <v>14</v>
      </c>
    </row>
    <row r="3231" spans="1:26" ht="43.2" x14ac:dyDescent="0.3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 s="11">
        <f t="shared" si="188"/>
        <v>42793.666666666664</v>
      </c>
      <c r="K3231">
        <v>1486996729</v>
      </c>
      <c r="L3231" s="11">
        <f t="shared" si="189"/>
        <v>42779.276956018519</v>
      </c>
      <c r="M3231" t="b">
        <v>0</v>
      </c>
      <c r="N3231">
        <v>51</v>
      </c>
      <c r="O3231" t="b">
        <v>1</v>
      </c>
      <c r="P3231" t="s">
        <v>8271</v>
      </c>
      <c r="Q3231" s="6">
        <f>E3231/D3231</f>
        <v>1.1891891891891893</v>
      </c>
      <c r="R3231" s="7">
        <f>IFERROR(E3231/N3231,"N/A")</f>
        <v>17.254901960784313</v>
      </c>
      <c r="S3231" t="str">
        <f t="shared" si="190"/>
        <v>theater</v>
      </c>
      <c r="T3231" t="str">
        <f t="shared" si="191"/>
        <v>plays</v>
      </c>
      <c r="Y3231">
        <f t="shared" si="192"/>
        <v>8</v>
      </c>
      <c r="Z3231">
        <f t="shared" si="193"/>
        <v>13</v>
      </c>
    </row>
    <row r="3232" spans="1:26" ht="43.2" x14ac:dyDescent="0.3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 s="11">
        <f t="shared" si="188"/>
        <v>41155.418217592589</v>
      </c>
      <c r="K3232">
        <v>1344880934</v>
      </c>
      <c r="L3232" s="11">
        <f t="shared" si="189"/>
        <v>41134.418217592589</v>
      </c>
      <c r="M3232" t="b">
        <v>1</v>
      </c>
      <c r="N3232">
        <v>238</v>
      </c>
      <c r="O3232" t="b">
        <v>1</v>
      </c>
      <c r="P3232" t="s">
        <v>8269</v>
      </c>
      <c r="Q3232" s="6">
        <f>E3232/D3232</f>
        <v>1.1894444444444445</v>
      </c>
      <c r="R3232" s="7">
        <f>IFERROR(E3232/N3232,"N/A")</f>
        <v>89.957983193277315</v>
      </c>
      <c r="S3232" t="str">
        <f t="shared" si="190"/>
        <v>film &amp; video</v>
      </c>
      <c r="T3232" t="str">
        <f t="shared" si="191"/>
        <v>documentary</v>
      </c>
      <c r="Y3232">
        <f t="shared" si="192"/>
        <v>13</v>
      </c>
      <c r="Z3232">
        <f t="shared" si="193"/>
        <v>24</v>
      </c>
    </row>
    <row r="3233" spans="1:26" ht="57.6" x14ac:dyDescent="0.3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 s="11">
        <f t="shared" si="188"/>
        <v>41899.832638888889</v>
      </c>
      <c r="K3233">
        <v>1409667827</v>
      </c>
      <c r="L3233" s="11">
        <f t="shared" si="189"/>
        <v>41884.266516203701</v>
      </c>
      <c r="M3233" t="b">
        <v>0</v>
      </c>
      <c r="N3233">
        <v>27</v>
      </c>
      <c r="O3233" t="b">
        <v>1</v>
      </c>
      <c r="P3233" t="s">
        <v>8271</v>
      </c>
      <c r="Q3233" s="6">
        <f>E3233/D3233</f>
        <v>1.1895833333333334</v>
      </c>
      <c r="R3233" s="7">
        <f>IFERROR(E3233/N3233,"N/A")</f>
        <v>42.296296296296298</v>
      </c>
      <c r="S3233" t="str">
        <f t="shared" si="190"/>
        <v>theater</v>
      </c>
      <c r="T3233" t="str">
        <f t="shared" si="191"/>
        <v>plays</v>
      </c>
      <c r="Y3233">
        <f t="shared" si="192"/>
        <v>8</v>
      </c>
      <c r="Z3233">
        <f t="shared" si="193"/>
        <v>13</v>
      </c>
    </row>
    <row r="3234" spans="1:26" ht="28.8" x14ac:dyDescent="0.3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 s="11">
        <f t="shared" si="188"/>
        <v>41726.708333333328</v>
      </c>
      <c r="K3234">
        <v>1393034470</v>
      </c>
      <c r="L3234" s="11">
        <f t="shared" si="189"/>
        <v>41691.750810185185</v>
      </c>
      <c r="M3234" t="b">
        <v>1</v>
      </c>
      <c r="N3234">
        <v>41</v>
      </c>
      <c r="O3234" t="b">
        <v>1</v>
      </c>
      <c r="P3234" t="s">
        <v>8276</v>
      </c>
      <c r="Q3234" s="6">
        <f>E3234/D3234</f>
        <v>1.19</v>
      </c>
      <c r="R3234" s="7">
        <f>IFERROR(E3234/N3234,"N/A")</f>
        <v>43.536585365853661</v>
      </c>
      <c r="S3234" t="str">
        <f t="shared" si="190"/>
        <v>music</v>
      </c>
      <c r="T3234" t="str">
        <f t="shared" si="191"/>
        <v>rock</v>
      </c>
      <c r="Y3234">
        <f t="shared" si="192"/>
        <v>6</v>
      </c>
      <c r="Z3234">
        <f t="shared" si="193"/>
        <v>10</v>
      </c>
    </row>
    <row r="3235" spans="1:26" ht="43.2" x14ac:dyDescent="0.3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 s="11">
        <f t="shared" si="188"/>
        <v>41941.454201388886</v>
      </c>
      <c r="K3235">
        <v>1412794443</v>
      </c>
      <c r="L3235" s="11">
        <f t="shared" si="189"/>
        <v>41920.454201388886</v>
      </c>
      <c r="M3235" t="b">
        <v>0</v>
      </c>
      <c r="N3235">
        <v>108</v>
      </c>
      <c r="O3235" t="b">
        <v>1</v>
      </c>
      <c r="P3235" t="s">
        <v>8271</v>
      </c>
      <c r="Q3235" s="6">
        <f>E3235/D3235</f>
        <v>1.19</v>
      </c>
      <c r="R3235" s="7">
        <f>IFERROR(E3235/N3235,"N/A")</f>
        <v>66.111111111111114</v>
      </c>
      <c r="S3235" t="str">
        <f t="shared" si="190"/>
        <v>theater</v>
      </c>
      <c r="T3235" t="str">
        <f t="shared" si="191"/>
        <v>plays</v>
      </c>
      <c r="Y3235">
        <f t="shared" si="192"/>
        <v>8</v>
      </c>
      <c r="Z3235">
        <f t="shared" si="193"/>
        <v>13</v>
      </c>
    </row>
    <row r="3236" spans="1:26" ht="43.2" x14ac:dyDescent="0.3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 s="11">
        <f t="shared" si="188"/>
        <v>41994.382986111108</v>
      </c>
      <c r="K3236">
        <v>1416589890</v>
      </c>
      <c r="L3236" s="11">
        <f t="shared" si="189"/>
        <v>41964.382986111108</v>
      </c>
      <c r="M3236" t="b">
        <v>0</v>
      </c>
      <c r="N3236">
        <v>23</v>
      </c>
      <c r="O3236" t="b">
        <v>1</v>
      </c>
      <c r="P3236" t="s">
        <v>8271</v>
      </c>
      <c r="Q3236" s="6">
        <f>E3236/D3236</f>
        <v>1.1911764705882353</v>
      </c>
      <c r="R3236" s="7">
        <f>IFERROR(E3236/N3236,"N/A")</f>
        <v>176.08695652173913</v>
      </c>
      <c r="S3236" t="str">
        <f t="shared" si="190"/>
        <v>theater</v>
      </c>
      <c r="T3236" t="str">
        <f t="shared" si="191"/>
        <v>plays</v>
      </c>
      <c r="Y3236">
        <f t="shared" si="192"/>
        <v>8</v>
      </c>
      <c r="Z3236">
        <f t="shared" si="193"/>
        <v>13</v>
      </c>
    </row>
    <row r="3237" spans="1:26" ht="57.6" x14ac:dyDescent="0.3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 s="11">
        <f t="shared" si="188"/>
        <v>40512.321932870364</v>
      </c>
      <c r="K3237">
        <v>1287071015</v>
      </c>
      <c r="L3237" s="11">
        <f t="shared" si="189"/>
        <v>40465.321932870364</v>
      </c>
      <c r="M3237" t="b">
        <v>1</v>
      </c>
      <c r="N3237">
        <v>66</v>
      </c>
      <c r="O3237" t="b">
        <v>1</v>
      </c>
      <c r="P3237" t="s">
        <v>8276</v>
      </c>
      <c r="Q3237" s="6">
        <f>E3237/D3237</f>
        <v>1.1914771428571429</v>
      </c>
      <c r="R3237" s="7">
        <f>IFERROR(E3237/N3237,"N/A")</f>
        <v>63.184393939393942</v>
      </c>
      <c r="S3237" t="str">
        <f t="shared" si="190"/>
        <v>music</v>
      </c>
      <c r="T3237" t="str">
        <f t="shared" si="191"/>
        <v>rock</v>
      </c>
      <c r="Y3237">
        <f t="shared" si="192"/>
        <v>6</v>
      </c>
      <c r="Z3237">
        <f t="shared" si="193"/>
        <v>10</v>
      </c>
    </row>
    <row r="3238" spans="1:26" ht="43.2" x14ac:dyDescent="0.3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 s="11">
        <f t="shared" si="188"/>
        <v>42229.236666666664</v>
      </c>
      <c r="K3238">
        <v>1436881248</v>
      </c>
      <c r="L3238" s="11">
        <f t="shared" si="189"/>
        <v>42199.236666666664</v>
      </c>
      <c r="M3238" t="b">
        <v>0</v>
      </c>
      <c r="N3238">
        <v>315</v>
      </c>
      <c r="O3238" t="b">
        <v>1</v>
      </c>
      <c r="P3238" t="s">
        <v>8273</v>
      </c>
      <c r="Q3238" s="6">
        <f>E3238/D3238</f>
        <v>1.1916249999999999</v>
      </c>
      <c r="R3238" s="7">
        <f>IFERROR(E3238/N3238,"N/A")</f>
        <v>151.31746031746033</v>
      </c>
      <c r="S3238" t="str">
        <f t="shared" si="190"/>
        <v>technology</v>
      </c>
      <c r="T3238" t="str">
        <f t="shared" si="191"/>
        <v>wearables</v>
      </c>
      <c r="Y3238">
        <f t="shared" si="192"/>
        <v>11</v>
      </c>
      <c r="Z3238">
        <f t="shared" si="193"/>
        <v>20</v>
      </c>
    </row>
    <row r="3239" spans="1:26" ht="43.2" x14ac:dyDescent="0.3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 s="11">
        <f t="shared" si="188"/>
        <v>41187.614004629628</v>
      </c>
      <c r="K3239">
        <v>1346885050</v>
      </c>
      <c r="L3239" s="11">
        <f t="shared" si="189"/>
        <v>41157.614004629628</v>
      </c>
      <c r="M3239" t="b">
        <v>0</v>
      </c>
      <c r="N3239">
        <v>69</v>
      </c>
      <c r="O3239" t="b">
        <v>1</v>
      </c>
      <c r="P3239" t="s">
        <v>8276</v>
      </c>
      <c r="Q3239" s="6">
        <f>E3239/D3239</f>
        <v>1.1916666666666667</v>
      </c>
      <c r="R3239" s="7">
        <f>IFERROR(E3239/N3239,"N/A")</f>
        <v>51.811594202898547</v>
      </c>
      <c r="S3239" t="str">
        <f t="shared" si="190"/>
        <v>music</v>
      </c>
      <c r="T3239" t="str">
        <f t="shared" si="191"/>
        <v>rock</v>
      </c>
      <c r="Y3239">
        <f t="shared" si="192"/>
        <v>6</v>
      </c>
      <c r="Z3239">
        <f t="shared" si="193"/>
        <v>10</v>
      </c>
    </row>
    <row r="3240" spans="1:26" ht="28.8" x14ac:dyDescent="0.3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 s="11">
        <f t="shared" si="188"/>
        <v>42131.090208333328</v>
      </c>
      <c r="K3240">
        <v>1428401394</v>
      </c>
      <c r="L3240" s="11">
        <f t="shared" si="189"/>
        <v>42101.090208333328</v>
      </c>
      <c r="M3240" t="b">
        <v>0</v>
      </c>
      <c r="N3240">
        <v>26</v>
      </c>
      <c r="O3240" t="b">
        <v>1</v>
      </c>
      <c r="P3240" t="s">
        <v>8271</v>
      </c>
      <c r="Q3240" s="6">
        <f>E3240/D3240</f>
        <v>1.1916666666666667</v>
      </c>
      <c r="R3240" s="7">
        <f>IFERROR(E3240/N3240,"N/A")</f>
        <v>27.5</v>
      </c>
      <c r="S3240" t="str">
        <f t="shared" si="190"/>
        <v>theater</v>
      </c>
      <c r="T3240" t="str">
        <f t="shared" si="191"/>
        <v>plays</v>
      </c>
      <c r="Y3240">
        <f t="shared" si="192"/>
        <v>8</v>
      </c>
      <c r="Z3240">
        <f t="shared" si="193"/>
        <v>13</v>
      </c>
    </row>
    <row r="3241" spans="1:26" ht="57.6" x14ac:dyDescent="0.3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 s="11">
        <f t="shared" si="188"/>
        <v>41837.356747685182</v>
      </c>
      <c r="K3241">
        <v>1403022823</v>
      </c>
      <c r="L3241" s="11">
        <f t="shared" si="189"/>
        <v>41807.356747685182</v>
      </c>
      <c r="M3241" t="b">
        <v>0</v>
      </c>
      <c r="N3241">
        <v>37</v>
      </c>
      <c r="O3241" t="b">
        <v>1</v>
      </c>
      <c r="P3241" t="s">
        <v>8271</v>
      </c>
      <c r="Q3241" s="6">
        <f>E3241/D3241</f>
        <v>1.19238</v>
      </c>
      <c r="R3241" s="7">
        <f>IFERROR(E3241/N3241,"N/A")</f>
        <v>48.339729729729726</v>
      </c>
      <c r="S3241" t="str">
        <f t="shared" si="190"/>
        <v>theater</v>
      </c>
      <c r="T3241" t="str">
        <f t="shared" si="191"/>
        <v>plays</v>
      </c>
      <c r="Y3241">
        <f t="shared" si="192"/>
        <v>8</v>
      </c>
      <c r="Z3241">
        <f t="shared" si="193"/>
        <v>13</v>
      </c>
    </row>
    <row r="3242" spans="1:26" ht="57.6" x14ac:dyDescent="0.3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 s="11">
        <f t="shared" si="188"/>
        <v>40801.583368055552</v>
      </c>
      <c r="K3242">
        <v>1313532003</v>
      </c>
      <c r="L3242" s="11">
        <f t="shared" si="189"/>
        <v>40771.583368055552</v>
      </c>
      <c r="M3242" t="b">
        <v>0</v>
      </c>
      <c r="N3242">
        <v>90</v>
      </c>
      <c r="O3242" t="b">
        <v>1</v>
      </c>
      <c r="P3242" t="s">
        <v>8279</v>
      </c>
      <c r="Q3242" s="6">
        <f>E3242/D3242</f>
        <v>1.1931742857142855</v>
      </c>
      <c r="R3242" s="7">
        <f>IFERROR(E3242/N3242,"N/A")</f>
        <v>46.401222222222216</v>
      </c>
      <c r="S3242" t="str">
        <f t="shared" si="190"/>
        <v>music</v>
      </c>
      <c r="T3242" t="str">
        <f t="shared" si="191"/>
        <v>indie rock</v>
      </c>
      <c r="Y3242">
        <f t="shared" si="192"/>
        <v>6</v>
      </c>
      <c r="Z3242">
        <f t="shared" si="193"/>
        <v>16</v>
      </c>
    </row>
    <row r="3243" spans="1:26" ht="43.2" x14ac:dyDescent="0.3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 s="11">
        <f t="shared" si="188"/>
        <v>41810.625</v>
      </c>
      <c r="K3243">
        <v>1400512658</v>
      </c>
      <c r="L3243" s="11">
        <f t="shared" si="189"/>
        <v>41778.303912037038</v>
      </c>
      <c r="M3243" t="b">
        <v>1</v>
      </c>
      <c r="N3243">
        <v>226</v>
      </c>
      <c r="O3243" t="b">
        <v>1</v>
      </c>
      <c r="P3243" t="s">
        <v>8271</v>
      </c>
      <c r="Q3243" s="6">
        <f>E3243/D3243</f>
        <v>1.1932315789473684</v>
      </c>
      <c r="R3243" s="7">
        <f>IFERROR(E3243/N3243,"N/A")</f>
        <v>50.157964601769912</v>
      </c>
      <c r="S3243" t="str">
        <f t="shared" si="190"/>
        <v>theater</v>
      </c>
      <c r="T3243" t="str">
        <f t="shared" si="191"/>
        <v>plays</v>
      </c>
      <c r="Y3243">
        <f t="shared" si="192"/>
        <v>8</v>
      </c>
      <c r="Z3243">
        <f t="shared" si="193"/>
        <v>13</v>
      </c>
    </row>
    <row r="3244" spans="1:26" ht="57.6" x14ac:dyDescent="0.3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 s="11">
        <f t="shared" si="188"/>
        <v>42498.541666666664</v>
      </c>
      <c r="K3244">
        <v>1461503654</v>
      </c>
      <c r="L3244" s="11">
        <f t="shared" si="189"/>
        <v>42484.218217592592</v>
      </c>
      <c r="M3244" t="b">
        <v>0</v>
      </c>
      <c r="N3244">
        <v>22</v>
      </c>
      <c r="O3244" t="b">
        <v>1</v>
      </c>
      <c r="P3244" t="s">
        <v>8271</v>
      </c>
      <c r="Q3244" s="6">
        <f>E3244/D3244</f>
        <v>1.1944999999999999</v>
      </c>
      <c r="R3244" s="7">
        <f>IFERROR(E3244/N3244,"N/A")</f>
        <v>108.59090909090909</v>
      </c>
      <c r="S3244" t="str">
        <f t="shared" si="190"/>
        <v>theater</v>
      </c>
      <c r="T3244" t="str">
        <f t="shared" si="191"/>
        <v>plays</v>
      </c>
      <c r="Y3244">
        <f t="shared" si="192"/>
        <v>8</v>
      </c>
      <c r="Z3244">
        <f t="shared" si="193"/>
        <v>13</v>
      </c>
    </row>
    <row r="3245" spans="1:26" ht="43.2" x14ac:dyDescent="0.3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 s="11">
        <f t="shared" si="188"/>
        <v>40595.791666666664</v>
      </c>
      <c r="K3245">
        <v>1295624113</v>
      </c>
      <c r="L3245" s="11">
        <f t="shared" si="189"/>
        <v>40564.316122685181</v>
      </c>
      <c r="M3245" t="b">
        <v>0</v>
      </c>
      <c r="N3245">
        <v>93</v>
      </c>
      <c r="O3245" t="b">
        <v>1</v>
      </c>
      <c r="P3245" t="s">
        <v>8292</v>
      </c>
      <c r="Q3245" s="6">
        <f>E3245/D3245</f>
        <v>1.1945714285714286</v>
      </c>
      <c r="R3245" s="7">
        <f>IFERROR(E3245/N3245,"N/A")</f>
        <v>44.956989247311824</v>
      </c>
      <c r="S3245" t="str">
        <f t="shared" si="190"/>
        <v>music</v>
      </c>
      <c r="T3245" t="str">
        <f t="shared" si="191"/>
        <v>pop</v>
      </c>
      <c r="Y3245">
        <f t="shared" si="192"/>
        <v>6</v>
      </c>
      <c r="Z3245">
        <f t="shared" si="193"/>
        <v>9</v>
      </c>
    </row>
    <row r="3246" spans="1:26" ht="57.6" x14ac:dyDescent="0.3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 s="11">
        <f t="shared" si="188"/>
        <v>41693.167326388888</v>
      </c>
      <c r="K3246">
        <v>1390564857</v>
      </c>
      <c r="L3246" s="11">
        <f t="shared" si="189"/>
        <v>41663.167326388888</v>
      </c>
      <c r="M3246" t="b">
        <v>0</v>
      </c>
      <c r="N3246">
        <v>99</v>
      </c>
      <c r="O3246" t="b">
        <v>1</v>
      </c>
      <c r="P3246" t="s">
        <v>8297</v>
      </c>
      <c r="Q3246" s="6">
        <f>E3246/D3246</f>
        <v>1.196</v>
      </c>
      <c r="R3246" s="7">
        <f>IFERROR(E3246/N3246,"N/A")</f>
        <v>30.202020202020201</v>
      </c>
      <c r="S3246" t="str">
        <f t="shared" si="190"/>
        <v>games</v>
      </c>
      <c r="T3246" t="str">
        <f t="shared" si="191"/>
        <v>tabletop games</v>
      </c>
      <c r="Y3246">
        <f t="shared" si="192"/>
        <v>6</v>
      </c>
      <c r="Z3246">
        <f t="shared" si="193"/>
        <v>20</v>
      </c>
    </row>
    <row r="3247" spans="1:26" ht="57.6" x14ac:dyDescent="0.3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 s="11">
        <f t="shared" si="188"/>
        <v>42117.437499999993</v>
      </c>
      <c r="K3247">
        <v>1427363645</v>
      </c>
      <c r="L3247" s="11">
        <f t="shared" si="189"/>
        <v>42089.079224537032</v>
      </c>
      <c r="M3247" t="b">
        <v>0</v>
      </c>
      <c r="N3247">
        <v>30</v>
      </c>
      <c r="O3247" t="b">
        <v>1</v>
      </c>
      <c r="P3247" t="s">
        <v>8271</v>
      </c>
      <c r="Q3247" s="6">
        <f>E3247/D3247</f>
        <v>1.196</v>
      </c>
      <c r="R3247" s="7">
        <f>IFERROR(E3247/N3247,"N/A")</f>
        <v>159.46666666666667</v>
      </c>
      <c r="S3247" t="str">
        <f t="shared" si="190"/>
        <v>theater</v>
      </c>
      <c r="T3247" t="str">
        <f t="shared" si="191"/>
        <v>plays</v>
      </c>
      <c r="Y3247">
        <f t="shared" si="192"/>
        <v>8</v>
      </c>
      <c r="Z3247">
        <f t="shared" si="193"/>
        <v>13</v>
      </c>
    </row>
    <row r="3248" spans="1:26" ht="43.2" x14ac:dyDescent="0.3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 s="11">
        <f t="shared" si="188"/>
        <v>42621.422708333332</v>
      </c>
      <c r="K3248">
        <v>1471543722</v>
      </c>
      <c r="L3248" s="11">
        <f t="shared" si="189"/>
        <v>42600.422708333332</v>
      </c>
      <c r="M3248" t="b">
        <v>0</v>
      </c>
      <c r="N3248">
        <v>13</v>
      </c>
      <c r="O3248" t="b">
        <v>1</v>
      </c>
      <c r="P3248" t="s">
        <v>8271</v>
      </c>
      <c r="Q3248" s="6">
        <f>E3248/D3248</f>
        <v>1.1966666666666668</v>
      </c>
      <c r="R3248" s="7">
        <f>IFERROR(E3248/N3248,"N/A")</f>
        <v>55.230769230769234</v>
      </c>
      <c r="S3248" t="str">
        <f t="shared" si="190"/>
        <v>theater</v>
      </c>
      <c r="T3248" t="str">
        <f t="shared" si="191"/>
        <v>plays</v>
      </c>
      <c r="Y3248">
        <f t="shared" si="192"/>
        <v>8</v>
      </c>
      <c r="Z3248">
        <f t="shared" si="193"/>
        <v>13</v>
      </c>
    </row>
    <row r="3249" spans="1:26" ht="43.2" x14ac:dyDescent="0.3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 s="11">
        <f t="shared" si="188"/>
        <v>41837.865185185183</v>
      </c>
      <c r="K3249">
        <v>1403066752</v>
      </c>
      <c r="L3249" s="11">
        <f t="shared" si="189"/>
        <v>41807.865185185183</v>
      </c>
      <c r="M3249" t="b">
        <v>0</v>
      </c>
      <c r="N3249">
        <v>38</v>
      </c>
      <c r="O3249" t="b">
        <v>1</v>
      </c>
      <c r="P3249" t="s">
        <v>8271</v>
      </c>
      <c r="Q3249" s="6">
        <f>E3249/D3249</f>
        <v>1.1970000000000001</v>
      </c>
      <c r="R3249" s="7">
        <f>IFERROR(E3249/N3249,"N/A")</f>
        <v>31.5</v>
      </c>
      <c r="S3249" t="str">
        <f t="shared" si="190"/>
        <v>theater</v>
      </c>
      <c r="T3249" t="str">
        <f t="shared" si="191"/>
        <v>plays</v>
      </c>
      <c r="Y3249">
        <f t="shared" si="192"/>
        <v>8</v>
      </c>
      <c r="Z3249">
        <f t="shared" si="193"/>
        <v>13</v>
      </c>
    </row>
    <row r="3250" spans="1:26" ht="43.2" x14ac:dyDescent="0.3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 s="11">
        <f t="shared" si="188"/>
        <v>42780.5003125</v>
      </c>
      <c r="K3250">
        <v>1486065627</v>
      </c>
      <c r="L3250" s="11">
        <f t="shared" si="189"/>
        <v>42768.5003125</v>
      </c>
      <c r="M3250" t="b">
        <v>0</v>
      </c>
      <c r="N3250">
        <v>25</v>
      </c>
      <c r="O3250" t="b">
        <v>1</v>
      </c>
      <c r="P3250" t="s">
        <v>8297</v>
      </c>
      <c r="Q3250" s="6">
        <f>E3250/D3250</f>
        <v>1.1973333333333334</v>
      </c>
      <c r="R3250" s="7">
        <f>IFERROR(E3250/N3250,"N/A")</f>
        <v>35.92</v>
      </c>
      <c r="S3250" t="str">
        <f t="shared" si="190"/>
        <v>games</v>
      </c>
      <c r="T3250" t="str">
        <f t="shared" si="191"/>
        <v>tabletop games</v>
      </c>
      <c r="Y3250">
        <f t="shared" si="192"/>
        <v>6</v>
      </c>
      <c r="Z3250">
        <f t="shared" si="193"/>
        <v>20</v>
      </c>
    </row>
    <row r="3251" spans="1:26" ht="43.2" x14ac:dyDescent="0.3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 s="11">
        <f t="shared" si="188"/>
        <v>41865.75</v>
      </c>
      <c r="K3251">
        <v>1405346680</v>
      </c>
      <c r="L3251" s="11">
        <f t="shared" si="189"/>
        <v>41834.253240740742</v>
      </c>
      <c r="M3251" t="b">
        <v>1</v>
      </c>
      <c r="N3251">
        <v>322</v>
      </c>
      <c r="O3251" t="b">
        <v>1</v>
      </c>
      <c r="P3251" t="s">
        <v>8271</v>
      </c>
      <c r="Q3251" s="6">
        <f>E3251/D3251</f>
        <v>1.1974347826086957</v>
      </c>
      <c r="R3251" s="7">
        <f>IFERROR(E3251/N3251,"N/A")</f>
        <v>85.531055900621112</v>
      </c>
      <c r="S3251" t="str">
        <f t="shared" si="190"/>
        <v>theater</v>
      </c>
      <c r="T3251" t="str">
        <f t="shared" si="191"/>
        <v>plays</v>
      </c>
      <c r="Y3251">
        <f t="shared" si="192"/>
        <v>8</v>
      </c>
      <c r="Z3251">
        <f t="shared" si="193"/>
        <v>13</v>
      </c>
    </row>
    <row r="3252" spans="1:26" ht="43.2" x14ac:dyDescent="0.3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 s="11">
        <f t="shared" si="188"/>
        <v>41810.079270833332</v>
      </c>
      <c r="K3252">
        <v>1400666049</v>
      </c>
      <c r="L3252" s="11">
        <f t="shared" si="189"/>
        <v>41780.079270833332</v>
      </c>
      <c r="M3252" t="b">
        <v>1</v>
      </c>
      <c r="N3252">
        <v>45</v>
      </c>
      <c r="O3252" t="b">
        <v>1</v>
      </c>
      <c r="P3252" t="s">
        <v>8271</v>
      </c>
      <c r="Q3252" s="6">
        <f>E3252/D3252</f>
        <v>1.1975</v>
      </c>
      <c r="R3252" s="7">
        <f>IFERROR(E3252/N3252,"N/A")</f>
        <v>31.933333333333334</v>
      </c>
      <c r="S3252" t="str">
        <f t="shared" si="190"/>
        <v>theater</v>
      </c>
      <c r="T3252" t="str">
        <f t="shared" si="191"/>
        <v>plays</v>
      </c>
      <c r="Y3252">
        <f t="shared" si="192"/>
        <v>8</v>
      </c>
      <c r="Z3252">
        <f t="shared" si="193"/>
        <v>13</v>
      </c>
    </row>
    <row r="3253" spans="1:26" ht="43.2" x14ac:dyDescent="0.3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 s="11">
        <f t="shared" si="188"/>
        <v>41969.278240740743</v>
      </c>
      <c r="K3253">
        <v>1414417240</v>
      </c>
      <c r="L3253" s="11">
        <f t="shared" si="189"/>
        <v>41939.236574074072</v>
      </c>
      <c r="M3253" t="b">
        <v>0</v>
      </c>
      <c r="N3253">
        <v>128</v>
      </c>
      <c r="O3253" t="b">
        <v>1</v>
      </c>
      <c r="P3253" t="s">
        <v>8303</v>
      </c>
      <c r="Q3253" s="6">
        <f>E3253/D3253</f>
        <v>1.19756</v>
      </c>
      <c r="R3253" s="7">
        <f>IFERROR(E3253/N3253,"N/A")</f>
        <v>233.8984375</v>
      </c>
      <c r="S3253" t="str">
        <f t="shared" si="190"/>
        <v>theater</v>
      </c>
      <c r="T3253" t="str">
        <f t="shared" si="191"/>
        <v>spaces</v>
      </c>
      <c r="Y3253">
        <f t="shared" si="192"/>
        <v>8</v>
      </c>
      <c r="Z3253">
        <f t="shared" si="193"/>
        <v>14</v>
      </c>
    </row>
    <row r="3254" spans="1:26" ht="43.2" x14ac:dyDescent="0.3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 s="11">
        <f t="shared" si="188"/>
        <v>41003.398182870369</v>
      </c>
      <c r="K3254">
        <v>1330972403</v>
      </c>
      <c r="L3254" s="11">
        <f t="shared" si="189"/>
        <v>40973.439849537033</v>
      </c>
      <c r="M3254" t="b">
        <v>0</v>
      </c>
      <c r="N3254">
        <v>134</v>
      </c>
      <c r="O3254" t="b">
        <v>1</v>
      </c>
      <c r="P3254" t="s">
        <v>8300</v>
      </c>
      <c r="Q3254" s="6">
        <f>E3254/D3254</f>
        <v>1.1985454545454546</v>
      </c>
      <c r="R3254" s="7">
        <f>IFERROR(E3254/N3254,"N/A")</f>
        <v>49.194029850746269</v>
      </c>
      <c r="S3254" t="str">
        <f t="shared" si="190"/>
        <v>music</v>
      </c>
      <c r="T3254" t="str">
        <f t="shared" si="191"/>
        <v>classical music</v>
      </c>
      <c r="Y3254">
        <f t="shared" si="192"/>
        <v>6</v>
      </c>
      <c r="Z3254">
        <f t="shared" si="193"/>
        <v>21</v>
      </c>
    </row>
    <row r="3255" spans="1:26" ht="57.6" x14ac:dyDescent="0.3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 s="11">
        <f t="shared" si="188"/>
        <v>42078.773888888885</v>
      </c>
      <c r="K3255">
        <v>1424057664</v>
      </c>
      <c r="L3255" s="11">
        <f t="shared" si="189"/>
        <v>42050.81555555555</v>
      </c>
      <c r="M3255" t="b">
        <v>0</v>
      </c>
      <c r="N3255">
        <v>115</v>
      </c>
      <c r="O3255" t="b">
        <v>1</v>
      </c>
      <c r="P3255" t="s">
        <v>8277</v>
      </c>
      <c r="Q3255" s="6">
        <f>E3255/D3255</f>
        <v>1.1990000000000001</v>
      </c>
      <c r="R3255" s="7">
        <f>IFERROR(E3255/N3255,"N/A")</f>
        <v>41.704347826086959</v>
      </c>
      <c r="S3255" t="str">
        <f t="shared" si="190"/>
        <v>music</v>
      </c>
      <c r="T3255" t="str">
        <f t="shared" si="191"/>
        <v>metal</v>
      </c>
      <c r="Y3255">
        <f t="shared" si="192"/>
        <v>6</v>
      </c>
      <c r="Z3255">
        <f t="shared" si="193"/>
        <v>11</v>
      </c>
    </row>
    <row r="3256" spans="1:26" ht="43.2" x14ac:dyDescent="0.3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 s="11">
        <f t="shared" si="188"/>
        <v>41017.557407407403</v>
      </c>
      <c r="K3256">
        <v>1332192160</v>
      </c>
      <c r="L3256" s="11">
        <f t="shared" si="189"/>
        <v>40987.557407407403</v>
      </c>
      <c r="M3256" t="b">
        <v>0</v>
      </c>
      <c r="N3256">
        <v>34</v>
      </c>
      <c r="O3256" t="b">
        <v>1</v>
      </c>
      <c r="P3256" t="s">
        <v>8292</v>
      </c>
      <c r="Q3256" s="6">
        <f>E3256/D3256</f>
        <v>1.199090909090909</v>
      </c>
      <c r="R3256" s="7">
        <f>IFERROR(E3256/N3256,"N/A")</f>
        <v>38.794117647058826</v>
      </c>
      <c r="S3256" t="str">
        <f t="shared" si="190"/>
        <v>music</v>
      </c>
      <c r="T3256" t="str">
        <f t="shared" si="191"/>
        <v>pop</v>
      </c>
      <c r="Y3256">
        <f t="shared" si="192"/>
        <v>6</v>
      </c>
      <c r="Z3256">
        <f t="shared" si="193"/>
        <v>9</v>
      </c>
    </row>
    <row r="3257" spans="1:26" ht="43.2" x14ac:dyDescent="0.3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 s="11">
        <f t="shared" si="188"/>
        <v>41813.334027777775</v>
      </c>
      <c r="K3257">
        <v>1401724860</v>
      </c>
      <c r="L3257" s="11">
        <f t="shared" si="189"/>
        <v>41792.334027777775</v>
      </c>
      <c r="M3257" t="b">
        <v>0</v>
      </c>
      <c r="N3257">
        <v>106</v>
      </c>
      <c r="O3257" t="b">
        <v>1</v>
      </c>
      <c r="P3257" t="s">
        <v>8276</v>
      </c>
      <c r="Q3257" s="6">
        <f>E3257/D3257</f>
        <v>1.1997755555555556</v>
      </c>
      <c r="R3257" s="7">
        <f>IFERROR(E3257/N3257,"N/A")</f>
        <v>50.9338679245283</v>
      </c>
      <c r="S3257" t="str">
        <f t="shared" si="190"/>
        <v>music</v>
      </c>
      <c r="T3257" t="str">
        <f t="shared" si="191"/>
        <v>rock</v>
      </c>
      <c r="Y3257">
        <f t="shared" si="192"/>
        <v>6</v>
      </c>
      <c r="Z3257">
        <f t="shared" si="193"/>
        <v>10</v>
      </c>
    </row>
    <row r="3258" spans="1:26" ht="72" x14ac:dyDescent="0.3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 s="11">
        <f t="shared" si="188"/>
        <v>42284.999918981477</v>
      </c>
      <c r="K3258">
        <v>1441699193</v>
      </c>
      <c r="L3258" s="11">
        <f t="shared" si="189"/>
        <v>42254.999918981477</v>
      </c>
      <c r="M3258" t="b">
        <v>1</v>
      </c>
      <c r="N3258">
        <v>187</v>
      </c>
      <c r="O3258" t="b">
        <v>1</v>
      </c>
      <c r="P3258" t="s">
        <v>8303</v>
      </c>
      <c r="Q3258" s="6">
        <f>E3258/D3258</f>
        <v>1.1998010000000001</v>
      </c>
      <c r="R3258" s="7">
        <f>IFERROR(E3258/N3258,"N/A")</f>
        <v>64.160481283422456</v>
      </c>
      <c r="S3258" t="str">
        <f t="shared" si="190"/>
        <v>theater</v>
      </c>
      <c r="T3258" t="str">
        <f t="shared" si="191"/>
        <v>spaces</v>
      </c>
      <c r="Y3258">
        <f t="shared" si="192"/>
        <v>8</v>
      </c>
      <c r="Z3258">
        <f t="shared" si="193"/>
        <v>14</v>
      </c>
    </row>
    <row r="3259" spans="1:26" ht="43.2" x14ac:dyDescent="0.3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 s="11">
        <f t="shared" si="188"/>
        <v>42487.290590277778</v>
      </c>
      <c r="K3259">
        <v>1459177107</v>
      </c>
      <c r="L3259" s="11">
        <f t="shared" si="189"/>
        <v>42457.290590277778</v>
      </c>
      <c r="M3259" t="b">
        <v>0</v>
      </c>
      <c r="N3259">
        <v>61</v>
      </c>
      <c r="O3259" t="b">
        <v>1</v>
      </c>
      <c r="P3259" t="s">
        <v>8265</v>
      </c>
      <c r="Q3259" s="6">
        <f>E3259/D3259</f>
        <v>1.2</v>
      </c>
      <c r="R3259" s="7">
        <f>IFERROR(E3259/N3259,"N/A")</f>
        <v>98.360655737704917</v>
      </c>
      <c r="S3259" t="str">
        <f t="shared" si="190"/>
        <v>film &amp; video</v>
      </c>
      <c r="T3259" t="str">
        <f t="shared" si="191"/>
        <v>television</v>
      </c>
      <c r="Y3259">
        <f t="shared" si="192"/>
        <v>13</v>
      </c>
      <c r="Z3259">
        <f t="shared" si="193"/>
        <v>23</v>
      </c>
    </row>
    <row r="3260" spans="1:26" ht="43.2" x14ac:dyDescent="0.3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 s="11">
        <f t="shared" si="188"/>
        <v>40680.069027777776</v>
      </c>
      <c r="K3260">
        <v>1300354764</v>
      </c>
      <c r="L3260" s="11">
        <f t="shared" si="189"/>
        <v>40619.069027777776</v>
      </c>
      <c r="M3260" t="b">
        <v>0</v>
      </c>
      <c r="N3260">
        <v>46</v>
      </c>
      <c r="O3260" t="b">
        <v>1</v>
      </c>
      <c r="P3260" t="s">
        <v>8266</v>
      </c>
      <c r="Q3260" s="6">
        <f>E3260/D3260</f>
        <v>1.2</v>
      </c>
      <c r="R3260" s="7">
        <f>IFERROR(E3260/N3260,"N/A")</f>
        <v>78.260869565217391</v>
      </c>
      <c r="S3260" t="str">
        <f t="shared" si="190"/>
        <v>film &amp; video</v>
      </c>
      <c r="T3260" t="str">
        <f t="shared" si="191"/>
        <v>shorts</v>
      </c>
      <c r="Y3260">
        <f t="shared" si="192"/>
        <v>13</v>
      </c>
      <c r="Z3260">
        <f t="shared" si="193"/>
        <v>19</v>
      </c>
    </row>
    <row r="3261" spans="1:26" ht="28.8" x14ac:dyDescent="0.3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 s="11">
        <f t="shared" si="188"/>
        <v>40635.708333333328</v>
      </c>
      <c r="K3261">
        <v>1299775266</v>
      </c>
      <c r="L3261" s="11">
        <f t="shared" si="189"/>
        <v>40612.361874999995</v>
      </c>
      <c r="M3261" t="b">
        <v>0</v>
      </c>
      <c r="N3261">
        <v>10</v>
      </c>
      <c r="O3261" t="b">
        <v>1</v>
      </c>
      <c r="P3261" t="s">
        <v>8266</v>
      </c>
      <c r="Q3261" s="6">
        <f>E3261/D3261</f>
        <v>1.2</v>
      </c>
      <c r="R3261" s="7">
        <f>IFERROR(E3261/N3261,"N/A")</f>
        <v>60</v>
      </c>
      <c r="S3261" t="str">
        <f t="shared" si="190"/>
        <v>film &amp; video</v>
      </c>
      <c r="T3261" t="str">
        <f t="shared" si="191"/>
        <v>shorts</v>
      </c>
      <c r="Y3261">
        <f t="shared" si="192"/>
        <v>13</v>
      </c>
      <c r="Z3261">
        <f t="shared" si="193"/>
        <v>19</v>
      </c>
    </row>
    <row r="3262" spans="1:26" ht="43.2" x14ac:dyDescent="0.3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 s="11">
        <f t="shared" si="188"/>
        <v>41699.387499999997</v>
      </c>
      <c r="K3262">
        <v>1390088311</v>
      </c>
      <c r="L3262" s="11">
        <f t="shared" si="189"/>
        <v>41657.65174768518</v>
      </c>
      <c r="M3262" t="b">
        <v>0</v>
      </c>
      <c r="N3262">
        <v>14</v>
      </c>
      <c r="O3262" t="b">
        <v>1</v>
      </c>
      <c r="P3262" t="s">
        <v>8269</v>
      </c>
      <c r="Q3262" s="6">
        <f>E3262/D3262</f>
        <v>1.2</v>
      </c>
      <c r="R3262" s="7">
        <f>IFERROR(E3262/N3262,"N/A")</f>
        <v>42.857142857142854</v>
      </c>
      <c r="S3262" t="str">
        <f t="shared" si="190"/>
        <v>film &amp; video</v>
      </c>
      <c r="T3262" t="str">
        <f t="shared" si="191"/>
        <v>documentary</v>
      </c>
      <c r="Y3262">
        <f t="shared" si="192"/>
        <v>13</v>
      </c>
      <c r="Z3262">
        <f t="shared" si="193"/>
        <v>24</v>
      </c>
    </row>
    <row r="3263" spans="1:26" ht="43.2" x14ac:dyDescent="0.3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 s="11">
        <f t="shared" si="188"/>
        <v>42282.455567129626</v>
      </c>
      <c r="K3263">
        <v>1441479361</v>
      </c>
      <c r="L3263" s="11">
        <f t="shared" si="189"/>
        <v>42252.455567129626</v>
      </c>
      <c r="M3263" t="b">
        <v>0</v>
      </c>
      <c r="N3263">
        <v>4</v>
      </c>
      <c r="O3263" t="b">
        <v>1</v>
      </c>
      <c r="P3263" t="s">
        <v>8285</v>
      </c>
      <c r="Q3263" s="6">
        <f>E3263/D3263</f>
        <v>1.2</v>
      </c>
      <c r="R3263" s="7">
        <f>IFERROR(E3263/N3263,"N/A")</f>
        <v>7.5</v>
      </c>
      <c r="S3263" t="str">
        <f t="shared" si="190"/>
        <v>photography</v>
      </c>
      <c r="T3263" t="str">
        <f t="shared" si="191"/>
        <v>photobooks</v>
      </c>
      <c r="Y3263">
        <f t="shared" si="192"/>
        <v>12</v>
      </c>
      <c r="Z3263">
        <f t="shared" si="193"/>
        <v>22</v>
      </c>
    </row>
    <row r="3264" spans="1:26" ht="28.8" x14ac:dyDescent="0.3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 s="11">
        <f t="shared" si="188"/>
        <v>41166.733067129629</v>
      </c>
      <c r="K3264">
        <v>1346463337</v>
      </c>
      <c r="L3264" s="11">
        <f t="shared" si="189"/>
        <v>41152.733067129629</v>
      </c>
      <c r="M3264" t="b">
        <v>0</v>
      </c>
      <c r="N3264">
        <v>8</v>
      </c>
      <c r="O3264" t="b">
        <v>1</v>
      </c>
      <c r="P3264" t="s">
        <v>8276</v>
      </c>
      <c r="Q3264" s="6">
        <f>E3264/D3264</f>
        <v>1.2</v>
      </c>
      <c r="R3264" s="7">
        <f>IFERROR(E3264/N3264,"N/A")</f>
        <v>22.5</v>
      </c>
      <c r="S3264" t="str">
        <f t="shared" si="190"/>
        <v>music</v>
      </c>
      <c r="T3264" t="str">
        <f t="shared" si="191"/>
        <v>rock</v>
      </c>
      <c r="Y3264">
        <f t="shared" si="192"/>
        <v>6</v>
      </c>
      <c r="Z3264">
        <f t="shared" si="193"/>
        <v>10</v>
      </c>
    </row>
    <row r="3265" spans="1:26" ht="28.8" x14ac:dyDescent="0.3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 s="11">
        <f t="shared" si="188"/>
        <v>42051.874305555553</v>
      </c>
      <c r="K3265">
        <v>1421964718</v>
      </c>
      <c r="L3265" s="11">
        <f t="shared" si="189"/>
        <v>42026.591643518514</v>
      </c>
      <c r="M3265" t="b">
        <v>0</v>
      </c>
      <c r="N3265">
        <v>18</v>
      </c>
      <c r="O3265" t="b">
        <v>1</v>
      </c>
      <c r="P3265" t="s">
        <v>8271</v>
      </c>
      <c r="Q3265" s="6">
        <f>E3265/D3265</f>
        <v>1.2</v>
      </c>
      <c r="R3265" s="7">
        <f>IFERROR(E3265/N3265,"N/A")</f>
        <v>66.666666666666671</v>
      </c>
      <c r="S3265" t="str">
        <f t="shared" si="190"/>
        <v>theater</v>
      </c>
      <c r="T3265" t="str">
        <f t="shared" si="191"/>
        <v>plays</v>
      </c>
      <c r="Y3265">
        <f t="shared" si="192"/>
        <v>8</v>
      </c>
      <c r="Z3265">
        <f t="shared" si="193"/>
        <v>13</v>
      </c>
    </row>
    <row r="3266" spans="1:26" ht="28.8" x14ac:dyDescent="0.3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 s="11">
        <f t="shared" si="188"/>
        <v>41845.958333333328</v>
      </c>
      <c r="K3266">
        <v>1404841270</v>
      </c>
      <c r="L3266" s="11">
        <f t="shared" si="189"/>
        <v>41828.403587962959</v>
      </c>
      <c r="M3266" t="b">
        <v>0</v>
      </c>
      <c r="N3266">
        <v>34</v>
      </c>
      <c r="O3266" t="b">
        <v>1</v>
      </c>
      <c r="P3266" t="s">
        <v>8271</v>
      </c>
      <c r="Q3266" s="6">
        <f>E3266/D3266</f>
        <v>1.2</v>
      </c>
      <c r="R3266" s="7">
        <f>IFERROR(E3266/N3266,"N/A")</f>
        <v>88.235294117647058</v>
      </c>
      <c r="S3266" t="str">
        <f t="shared" si="190"/>
        <v>theater</v>
      </c>
      <c r="T3266" t="str">
        <f t="shared" si="191"/>
        <v>plays</v>
      </c>
      <c r="Y3266">
        <f t="shared" si="192"/>
        <v>8</v>
      </c>
      <c r="Z3266">
        <f t="shared" si="193"/>
        <v>13</v>
      </c>
    </row>
    <row r="3267" spans="1:26" ht="43.2" x14ac:dyDescent="0.3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 s="11">
        <f t="shared" ref="J3267:J3330" si="194">(((I3267/60)/60)/24)+DATE(1970,1,1)+(-8/24)</f>
        <v>41970.306516203702</v>
      </c>
      <c r="K3267">
        <v>1414506083</v>
      </c>
      <c r="L3267" s="11">
        <f t="shared" ref="L3267:L3330" si="195">(((K3267/60)/60)/24)+DATE(1970,1,1)+(-8/24)</f>
        <v>41940.264849537038</v>
      </c>
      <c r="M3267" t="b">
        <v>0</v>
      </c>
      <c r="N3267">
        <v>31</v>
      </c>
      <c r="O3267" t="b">
        <v>1</v>
      </c>
      <c r="P3267" t="s">
        <v>8271</v>
      </c>
      <c r="Q3267" s="6">
        <f>E3267/D3267</f>
        <v>1.2</v>
      </c>
      <c r="R3267" s="7">
        <f>IFERROR(E3267/N3267,"N/A")</f>
        <v>58.064516129032256</v>
      </c>
      <c r="S3267" t="str">
        <f t="shared" ref="S3267:S3330" si="196">LEFT(P3267,SEARCH("/",P3267,1)-1)</f>
        <v>theater</v>
      </c>
      <c r="T3267" t="str">
        <f t="shared" ref="T3267:T3330" si="197">RIGHT(P3267,(LEN(P3267)-SEARCH("/",P3267)))</f>
        <v>plays</v>
      </c>
      <c r="Y3267">
        <f t="shared" ref="Y3267:Y3330" si="198">SEARCH("/",P3267)</f>
        <v>8</v>
      </c>
      <c r="Z3267">
        <f t="shared" ref="Z3267:Z3330" si="199">LEN(P3267)</f>
        <v>13</v>
      </c>
    </row>
    <row r="3268" spans="1:26" ht="43.2" x14ac:dyDescent="0.3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 s="11">
        <f t="shared" si="194"/>
        <v>41845.874305555553</v>
      </c>
      <c r="K3268">
        <v>1403125737</v>
      </c>
      <c r="L3268" s="11">
        <f t="shared" si="195"/>
        <v>41808.54788194444</v>
      </c>
      <c r="M3268" t="b">
        <v>0</v>
      </c>
      <c r="N3268">
        <v>27</v>
      </c>
      <c r="O3268" t="b">
        <v>1</v>
      </c>
      <c r="P3268" t="s">
        <v>8305</v>
      </c>
      <c r="Q3268" s="6">
        <f>E3268/D3268</f>
        <v>1.2</v>
      </c>
      <c r="R3268" s="7">
        <f>IFERROR(E3268/N3268,"N/A")</f>
        <v>111.11111111111111</v>
      </c>
      <c r="S3268" t="str">
        <f t="shared" si="196"/>
        <v>theater</v>
      </c>
      <c r="T3268" t="str">
        <f t="shared" si="197"/>
        <v>musical</v>
      </c>
      <c r="Y3268">
        <f t="shared" si="198"/>
        <v>8</v>
      </c>
      <c r="Z3268">
        <f t="shared" si="199"/>
        <v>15</v>
      </c>
    </row>
    <row r="3269" spans="1:26" ht="43.2" x14ac:dyDescent="0.3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 s="11">
        <f t="shared" si="194"/>
        <v>42198.504166666658</v>
      </c>
      <c r="K3269">
        <v>1433999785</v>
      </c>
      <c r="L3269" s="11">
        <f t="shared" si="195"/>
        <v>42165.886400462965</v>
      </c>
      <c r="M3269" t="b">
        <v>0</v>
      </c>
      <c r="N3269">
        <v>30</v>
      </c>
      <c r="O3269" t="b">
        <v>1</v>
      </c>
      <c r="P3269" t="s">
        <v>8305</v>
      </c>
      <c r="Q3269" s="6">
        <f>E3269/D3269</f>
        <v>1.2</v>
      </c>
      <c r="R3269" s="7">
        <f>IFERROR(E3269/N3269,"N/A")</f>
        <v>100</v>
      </c>
      <c r="S3269" t="str">
        <f t="shared" si="196"/>
        <v>theater</v>
      </c>
      <c r="T3269" t="str">
        <f t="shared" si="197"/>
        <v>musical</v>
      </c>
      <c r="Y3269">
        <f t="shared" si="198"/>
        <v>8</v>
      </c>
      <c r="Z3269">
        <f t="shared" si="199"/>
        <v>15</v>
      </c>
    </row>
    <row r="3270" spans="1:26" ht="43.2" x14ac:dyDescent="0.3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 s="11">
        <f t="shared" si="194"/>
        <v>41394.667361111111</v>
      </c>
      <c r="K3270">
        <v>1365791246</v>
      </c>
      <c r="L3270" s="11">
        <f t="shared" si="195"/>
        <v>41376.435717592591</v>
      </c>
      <c r="M3270" t="b">
        <v>1</v>
      </c>
      <c r="N3270">
        <v>128</v>
      </c>
      <c r="O3270" t="b">
        <v>1</v>
      </c>
      <c r="P3270" t="s">
        <v>8269</v>
      </c>
      <c r="Q3270" s="6">
        <f>E3270/D3270</f>
        <v>1.2001999999999999</v>
      </c>
      <c r="R3270" s="7">
        <f>IFERROR(E3270/N3270,"N/A")</f>
        <v>46.8828125</v>
      </c>
      <c r="S3270" t="str">
        <f t="shared" si="196"/>
        <v>film &amp; video</v>
      </c>
      <c r="T3270" t="str">
        <f t="shared" si="197"/>
        <v>documentary</v>
      </c>
      <c r="Y3270">
        <f t="shared" si="198"/>
        <v>13</v>
      </c>
      <c r="Z3270">
        <f t="shared" si="199"/>
        <v>24</v>
      </c>
    </row>
    <row r="3271" spans="1:26" ht="43.2" x14ac:dyDescent="0.3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 s="11">
        <f t="shared" si="194"/>
        <v>41979.623252314814</v>
      </c>
      <c r="K3271">
        <v>1414015049</v>
      </c>
      <c r="L3271" s="11">
        <f t="shared" si="195"/>
        <v>41934.581585648149</v>
      </c>
      <c r="M3271" t="b">
        <v>1</v>
      </c>
      <c r="N3271">
        <v>325</v>
      </c>
      <c r="O3271" t="b">
        <v>1</v>
      </c>
      <c r="P3271" t="s">
        <v>8303</v>
      </c>
      <c r="Q3271" s="6">
        <f>E3271/D3271</f>
        <v>1.2010400000000001</v>
      </c>
      <c r="R3271" s="7">
        <f>IFERROR(E3271/N3271,"N/A")</f>
        <v>92.387692307692305</v>
      </c>
      <c r="S3271" t="str">
        <f t="shared" si="196"/>
        <v>theater</v>
      </c>
      <c r="T3271" t="str">
        <f t="shared" si="197"/>
        <v>spaces</v>
      </c>
      <c r="Y3271">
        <f t="shared" si="198"/>
        <v>8</v>
      </c>
      <c r="Z3271">
        <f t="shared" si="199"/>
        <v>14</v>
      </c>
    </row>
    <row r="3272" spans="1:26" x14ac:dyDescent="0.3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 s="11">
        <f t="shared" si="194"/>
        <v>41610.624305555553</v>
      </c>
      <c r="K3272">
        <v>1382963963</v>
      </c>
      <c r="L3272" s="11">
        <f t="shared" si="195"/>
        <v>41575.194016203699</v>
      </c>
      <c r="M3272" t="b">
        <v>0</v>
      </c>
      <c r="N3272">
        <v>742</v>
      </c>
      <c r="O3272" t="b">
        <v>1</v>
      </c>
      <c r="P3272" t="s">
        <v>8295</v>
      </c>
      <c r="Q3272" s="6">
        <f>E3272/D3272</f>
        <v>1.2019070000000001</v>
      </c>
      <c r="R3272" s="7">
        <f>IFERROR(E3272/N3272,"N/A")</f>
        <v>80.991037735849048</v>
      </c>
      <c r="S3272" t="str">
        <f t="shared" si="196"/>
        <v>technology</v>
      </c>
      <c r="T3272" t="str">
        <f t="shared" si="197"/>
        <v>hardware</v>
      </c>
      <c r="Y3272">
        <f t="shared" si="198"/>
        <v>11</v>
      </c>
      <c r="Z3272">
        <f t="shared" si="199"/>
        <v>19</v>
      </c>
    </row>
    <row r="3273" spans="1:26" ht="43.2" x14ac:dyDescent="0.3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 s="11">
        <f t="shared" si="194"/>
        <v>41678.062858796293</v>
      </c>
      <c r="K3273">
        <v>1389259831</v>
      </c>
      <c r="L3273" s="11">
        <f t="shared" si="195"/>
        <v>41648.062858796293</v>
      </c>
      <c r="M3273" t="b">
        <v>0</v>
      </c>
      <c r="N3273">
        <v>25</v>
      </c>
      <c r="O3273" t="b">
        <v>1</v>
      </c>
      <c r="P3273" t="s">
        <v>8269</v>
      </c>
      <c r="Q3273" s="6">
        <f>E3273/D3273</f>
        <v>1.2021700000000002</v>
      </c>
      <c r="R3273" s="7">
        <f>IFERROR(E3273/N3273,"N/A")</f>
        <v>48.086800000000004</v>
      </c>
      <c r="S3273" t="str">
        <f t="shared" si="196"/>
        <v>film &amp; video</v>
      </c>
      <c r="T3273" t="str">
        <f t="shared" si="197"/>
        <v>documentary</v>
      </c>
      <c r="Y3273">
        <f t="shared" si="198"/>
        <v>13</v>
      </c>
      <c r="Z3273">
        <f t="shared" si="199"/>
        <v>24</v>
      </c>
    </row>
    <row r="3274" spans="1:26" ht="43.2" x14ac:dyDescent="0.3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 s="11">
        <f t="shared" si="194"/>
        <v>42093.438877314817</v>
      </c>
      <c r="K3274">
        <v>1423855919</v>
      </c>
      <c r="L3274" s="11">
        <f t="shared" si="195"/>
        <v>42048.480543981481</v>
      </c>
      <c r="M3274" t="b">
        <v>1</v>
      </c>
      <c r="N3274">
        <v>539</v>
      </c>
      <c r="O3274" t="b">
        <v>1</v>
      </c>
      <c r="P3274" t="s">
        <v>8295</v>
      </c>
      <c r="Q3274" s="6">
        <f>E3274/D3274</f>
        <v>1.2024900000000001</v>
      </c>
      <c r="R3274" s="7">
        <f>IFERROR(E3274/N3274,"N/A")</f>
        <v>223.09647495361781</v>
      </c>
      <c r="S3274" t="str">
        <f t="shared" si="196"/>
        <v>technology</v>
      </c>
      <c r="T3274" t="str">
        <f t="shared" si="197"/>
        <v>hardware</v>
      </c>
      <c r="Y3274">
        <f t="shared" si="198"/>
        <v>11</v>
      </c>
      <c r="Z3274">
        <f t="shared" si="199"/>
        <v>19</v>
      </c>
    </row>
    <row r="3275" spans="1:26" ht="43.2" x14ac:dyDescent="0.3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 s="11">
        <f t="shared" si="194"/>
        <v>41804.266597222217</v>
      </c>
      <c r="K3275">
        <v>1400163834</v>
      </c>
      <c r="L3275" s="11">
        <f t="shared" si="195"/>
        <v>41774.266597222217</v>
      </c>
      <c r="M3275" t="b">
        <v>1</v>
      </c>
      <c r="N3275">
        <v>17</v>
      </c>
      <c r="O3275" t="b">
        <v>1</v>
      </c>
      <c r="P3275" t="s">
        <v>8276</v>
      </c>
      <c r="Q3275" s="6">
        <f>E3275/D3275</f>
        <v>1.2024999999999999</v>
      </c>
      <c r="R3275" s="7">
        <f>IFERROR(E3275/N3275,"N/A")</f>
        <v>141.47058823529412</v>
      </c>
      <c r="S3275" t="str">
        <f t="shared" si="196"/>
        <v>music</v>
      </c>
      <c r="T3275" t="str">
        <f t="shared" si="197"/>
        <v>rock</v>
      </c>
      <c r="Y3275">
        <f t="shared" si="198"/>
        <v>6</v>
      </c>
      <c r="Z3275">
        <f t="shared" si="199"/>
        <v>10</v>
      </c>
    </row>
    <row r="3276" spans="1:26" ht="57.6" x14ac:dyDescent="0.3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 s="11">
        <f t="shared" si="194"/>
        <v>42524.354166666664</v>
      </c>
      <c r="K3276">
        <v>1462379066</v>
      </c>
      <c r="L3276" s="11">
        <f t="shared" si="195"/>
        <v>42494.350300925922</v>
      </c>
      <c r="M3276" t="b">
        <v>0</v>
      </c>
      <c r="N3276">
        <v>23</v>
      </c>
      <c r="O3276" t="b">
        <v>1</v>
      </c>
      <c r="P3276" t="s">
        <v>8271</v>
      </c>
      <c r="Q3276" s="6">
        <f>E3276/D3276</f>
        <v>1.2024999999999999</v>
      </c>
      <c r="R3276" s="7">
        <f>IFERROR(E3276/N3276,"N/A")</f>
        <v>104.56521739130434</v>
      </c>
      <c r="S3276" t="str">
        <f t="shared" si="196"/>
        <v>theater</v>
      </c>
      <c r="T3276" t="str">
        <f t="shared" si="197"/>
        <v>plays</v>
      </c>
      <c r="Y3276">
        <f t="shared" si="198"/>
        <v>8</v>
      </c>
      <c r="Z3276">
        <f t="shared" si="199"/>
        <v>13</v>
      </c>
    </row>
    <row r="3277" spans="1:26" ht="43.2" x14ac:dyDescent="0.3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 s="11">
        <f t="shared" si="194"/>
        <v>41864.583333333328</v>
      </c>
      <c r="K3277">
        <v>1406039696</v>
      </c>
      <c r="L3277" s="11">
        <f t="shared" si="195"/>
        <v>41842.274259259255</v>
      </c>
      <c r="M3277" t="b">
        <v>0</v>
      </c>
      <c r="N3277">
        <v>54</v>
      </c>
      <c r="O3277" t="b">
        <v>1</v>
      </c>
      <c r="P3277" t="s">
        <v>8271</v>
      </c>
      <c r="Q3277" s="6">
        <f>E3277/D3277</f>
        <v>1.2024999999999999</v>
      </c>
      <c r="R3277" s="7">
        <f>IFERROR(E3277/N3277,"N/A")</f>
        <v>44.537037037037038</v>
      </c>
      <c r="S3277" t="str">
        <f t="shared" si="196"/>
        <v>theater</v>
      </c>
      <c r="T3277" t="str">
        <f t="shared" si="197"/>
        <v>plays</v>
      </c>
      <c r="Y3277">
        <f t="shared" si="198"/>
        <v>8</v>
      </c>
      <c r="Z3277">
        <f t="shared" si="199"/>
        <v>13</v>
      </c>
    </row>
    <row r="3278" spans="1:26" ht="43.2" x14ac:dyDescent="0.3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 s="11">
        <f t="shared" si="194"/>
        <v>42387.942673611113</v>
      </c>
      <c r="K3278">
        <v>1448951847</v>
      </c>
      <c r="L3278" s="11">
        <f t="shared" si="195"/>
        <v>42338.942673611113</v>
      </c>
      <c r="M3278" t="b">
        <v>1</v>
      </c>
      <c r="N3278">
        <v>280</v>
      </c>
      <c r="O3278" t="b">
        <v>1</v>
      </c>
      <c r="P3278" t="s">
        <v>8285</v>
      </c>
      <c r="Q3278" s="6">
        <f>E3278/D3278</f>
        <v>1.2032608695652174</v>
      </c>
      <c r="R3278" s="7">
        <f>IFERROR(E3278/N3278,"N/A")</f>
        <v>98.839285714285708</v>
      </c>
      <c r="S3278" t="str">
        <f t="shared" si="196"/>
        <v>photography</v>
      </c>
      <c r="T3278" t="str">
        <f t="shared" si="197"/>
        <v>photobooks</v>
      </c>
      <c r="Y3278">
        <f t="shared" si="198"/>
        <v>12</v>
      </c>
      <c r="Z3278">
        <f t="shared" si="199"/>
        <v>22</v>
      </c>
    </row>
    <row r="3279" spans="1:26" ht="28.8" x14ac:dyDescent="0.3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 s="11">
        <f t="shared" si="194"/>
        <v>42227.438657407409</v>
      </c>
      <c r="K3279">
        <v>1436725900</v>
      </c>
      <c r="L3279" s="11">
        <f t="shared" si="195"/>
        <v>42197.438657407409</v>
      </c>
      <c r="M3279" t="b">
        <v>0</v>
      </c>
      <c r="N3279">
        <v>115</v>
      </c>
      <c r="O3279" t="b">
        <v>1</v>
      </c>
      <c r="P3279" t="s">
        <v>8297</v>
      </c>
      <c r="Q3279" s="6">
        <f>E3279/D3279</f>
        <v>1.2032608695652174</v>
      </c>
      <c r="R3279" s="7">
        <f>IFERROR(E3279/N3279,"N/A")</f>
        <v>48.130434782608695</v>
      </c>
      <c r="S3279" t="str">
        <f t="shared" si="196"/>
        <v>games</v>
      </c>
      <c r="T3279" t="str">
        <f t="shared" si="197"/>
        <v>tabletop games</v>
      </c>
      <c r="Y3279">
        <f t="shared" si="198"/>
        <v>6</v>
      </c>
      <c r="Z3279">
        <f t="shared" si="199"/>
        <v>20</v>
      </c>
    </row>
    <row r="3280" spans="1:26" ht="43.2" x14ac:dyDescent="0.3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 s="11">
        <f t="shared" si="194"/>
        <v>42012.708333333336</v>
      </c>
      <c r="K3280">
        <v>1417506853</v>
      </c>
      <c r="L3280" s="11">
        <f t="shared" si="195"/>
        <v>41974.995983796289</v>
      </c>
      <c r="M3280" t="b">
        <v>1</v>
      </c>
      <c r="N3280">
        <v>508</v>
      </c>
      <c r="O3280" t="b">
        <v>1</v>
      </c>
      <c r="P3280" t="s">
        <v>8295</v>
      </c>
      <c r="Q3280" s="6">
        <f>E3280/D3280</f>
        <v>1.2035</v>
      </c>
      <c r="R3280" s="7">
        <f>IFERROR(E3280/N3280,"N/A")</f>
        <v>118.45472440944881</v>
      </c>
      <c r="S3280" t="str">
        <f t="shared" si="196"/>
        <v>technology</v>
      </c>
      <c r="T3280" t="str">
        <f t="shared" si="197"/>
        <v>hardware</v>
      </c>
      <c r="Y3280">
        <f t="shared" si="198"/>
        <v>11</v>
      </c>
      <c r="Z3280">
        <f t="shared" si="199"/>
        <v>19</v>
      </c>
    </row>
    <row r="3281" spans="1:26" ht="43.2" x14ac:dyDescent="0.3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 s="11">
        <f t="shared" si="194"/>
        <v>42617.832638888889</v>
      </c>
      <c r="K3281">
        <v>1469595396</v>
      </c>
      <c r="L3281" s="11">
        <f t="shared" si="195"/>
        <v>42577.872638888883</v>
      </c>
      <c r="M3281" t="b">
        <v>0</v>
      </c>
      <c r="N3281">
        <v>177</v>
      </c>
      <c r="O3281" t="b">
        <v>1</v>
      </c>
      <c r="P3281" t="s">
        <v>8277</v>
      </c>
      <c r="Q3281" s="6">
        <f>E3281/D3281</f>
        <v>1.203802</v>
      </c>
      <c r="R3281" s="7">
        <f>IFERROR(E3281/N3281,"N/A")</f>
        <v>34.005706214689269</v>
      </c>
      <c r="S3281" t="str">
        <f t="shared" si="196"/>
        <v>music</v>
      </c>
      <c r="T3281" t="str">
        <f t="shared" si="197"/>
        <v>metal</v>
      </c>
      <c r="Y3281">
        <f t="shared" si="198"/>
        <v>6</v>
      </c>
      <c r="Z3281">
        <f t="shared" si="199"/>
        <v>11</v>
      </c>
    </row>
    <row r="3282" spans="1:26" ht="28.8" x14ac:dyDescent="0.3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 s="11">
        <f t="shared" si="194"/>
        <v>41487.742986111109</v>
      </c>
      <c r="K3282">
        <v>1372384194</v>
      </c>
      <c r="L3282" s="11">
        <f t="shared" si="195"/>
        <v>41452.742986111109</v>
      </c>
      <c r="M3282" t="b">
        <v>0</v>
      </c>
      <c r="N3282">
        <v>62</v>
      </c>
      <c r="O3282" t="b">
        <v>1</v>
      </c>
      <c r="P3282" t="s">
        <v>8279</v>
      </c>
      <c r="Q3282" s="6">
        <f>E3282/D3282</f>
        <v>1.2040040000000001</v>
      </c>
      <c r="R3282" s="7">
        <f>IFERROR(E3282/N3282,"N/A")</f>
        <v>48.54854838709678</v>
      </c>
      <c r="S3282" t="str">
        <f t="shared" si="196"/>
        <v>music</v>
      </c>
      <c r="T3282" t="str">
        <f t="shared" si="197"/>
        <v>indie rock</v>
      </c>
      <c r="Y3282">
        <f t="shared" si="198"/>
        <v>6</v>
      </c>
      <c r="Z3282">
        <f t="shared" si="199"/>
        <v>16</v>
      </c>
    </row>
    <row r="3283" spans="1:26" ht="43.2" x14ac:dyDescent="0.3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 s="11">
        <f t="shared" si="194"/>
        <v>42636.893368055556</v>
      </c>
      <c r="K3283">
        <v>1472102787</v>
      </c>
      <c r="L3283" s="11">
        <f t="shared" si="195"/>
        <v>42606.893368055556</v>
      </c>
      <c r="M3283" t="b">
        <v>0</v>
      </c>
      <c r="N3283">
        <v>190</v>
      </c>
      <c r="O3283" t="b">
        <v>1</v>
      </c>
      <c r="P3283" t="s">
        <v>8277</v>
      </c>
      <c r="Q3283" s="6">
        <f>E3283/D3283</f>
        <v>1.2041660000000001</v>
      </c>
      <c r="R3283" s="7">
        <f>IFERROR(E3283/N3283,"N/A")</f>
        <v>63.37715789473684</v>
      </c>
      <c r="S3283" t="str">
        <f t="shared" si="196"/>
        <v>music</v>
      </c>
      <c r="T3283" t="str">
        <f t="shared" si="197"/>
        <v>metal</v>
      </c>
      <c r="Y3283">
        <f t="shared" si="198"/>
        <v>6</v>
      </c>
      <c r="Z3283">
        <f t="shared" si="199"/>
        <v>11</v>
      </c>
    </row>
    <row r="3284" spans="1:26" ht="57.6" x14ac:dyDescent="0.3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 s="11">
        <f t="shared" si="194"/>
        <v>40603.5</v>
      </c>
      <c r="K3284">
        <v>1294818278</v>
      </c>
      <c r="L3284" s="11">
        <f t="shared" si="195"/>
        <v>40554.989328703698</v>
      </c>
      <c r="M3284" t="b">
        <v>0</v>
      </c>
      <c r="N3284">
        <v>246</v>
      </c>
      <c r="O3284" t="b">
        <v>1</v>
      </c>
      <c r="P3284" t="s">
        <v>8279</v>
      </c>
      <c r="Q3284" s="6">
        <f>E3284/D3284</f>
        <v>1.2046777777777777</v>
      </c>
      <c r="R3284" s="7">
        <f>IFERROR(E3284/N3284,"N/A")</f>
        <v>88.147154471544724</v>
      </c>
      <c r="S3284" t="str">
        <f t="shared" si="196"/>
        <v>music</v>
      </c>
      <c r="T3284" t="str">
        <f t="shared" si="197"/>
        <v>indie rock</v>
      </c>
      <c r="Y3284">
        <f t="shared" si="198"/>
        <v>6</v>
      </c>
      <c r="Z3284">
        <f t="shared" si="199"/>
        <v>16</v>
      </c>
    </row>
    <row r="3285" spans="1:26" ht="57.6" x14ac:dyDescent="0.3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 s="11">
        <f t="shared" si="194"/>
        <v>41628.086712962962</v>
      </c>
      <c r="K3285">
        <v>1384941892</v>
      </c>
      <c r="L3285" s="11">
        <f t="shared" si="195"/>
        <v>41598.086712962962</v>
      </c>
      <c r="M3285" t="b">
        <v>0</v>
      </c>
      <c r="N3285">
        <v>169</v>
      </c>
      <c r="O3285" t="b">
        <v>1</v>
      </c>
      <c r="P3285" t="s">
        <v>8274</v>
      </c>
      <c r="Q3285" s="6">
        <f>E3285/D3285</f>
        <v>1.2048000000000001</v>
      </c>
      <c r="R3285" s="7">
        <f>IFERROR(E3285/N3285,"N/A")</f>
        <v>17.822485207100591</v>
      </c>
      <c r="S3285" t="str">
        <f t="shared" si="196"/>
        <v>publishing</v>
      </c>
      <c r="T3285" t="str">
        <f t="shared" si="197"/>
        <v>nonfiction</v>
      </c>
      <c r="Y3285">
        <f t="shared" si="198"/>
        <v>11</v>
      </c>
      <c r="Z3285">
        <f t="shared" si="199"/>
        <v>21</v>
      </c>
    </row>
    <row r="3286" spans="1:26" ht="43.2" x14ac:dyDescent="0.3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 s="11">
        <f t="shared" si="194"/>
        <v>41918.341493055552</v>
      </c>
      <c r="K3286">
        <v>1410019905</v>
      </c>
      <c r="L3286" s="11">
        <f t="shared" si="195"/>
        <v>41888.341493055552</v>
      </c>
      <c r="M3286" t="b">
        <v>0</v>
      </c>
      <c r="N3286">
        <v>118</v>
      </c>
      <c r="O3286" t="b">
        <v>1</v>
      </c>
      <c r="P3286" t="s">
        <v>8303</v>
      </c>
      <c r="Q3286" s="6">
        <f>E3286/D3286</f>
        <v>1.2049622641509434</v>
      </c>
      <c r="R3286" s="7">
        <f>IFERROR(E3286/N3286,"N/A")</f>
        <v>108.24237288135593</v>
      </c>
      <c r="S3286" t="str">
        <f t="shared" si="196"/>
        <v>theater</v>
      </c>
      <c r="T3286" t="str">
        <f t="shared" si="197"/>
        <v>spaces</v>
      </c>
      <c r="Y3286">
        <f t="shared" si="198"/>
        <v>8</v>
      </c>
      <c r="Z3286">
        <f t="shared" si="199"/>
        <v>14</v>
      </c>
    </row>
    <row r="3287" spans="1:26" ht="57.6" x14ac:dyDescent="0.3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 s="11">
        <f t="shared" si="194"/>
        <v>42603.791666666664</v>
      </c>
      <c r="K3287">
        <v>1469126462</v>
      </c>
      <c r="L3287" s="11">
        <f t="shared" si="195"/>
        <v>42572.445162037031</v>
      </c>
      <c r="M3287" t="b">
        <v>0</v>
      </c>
      <c r="N3287">
        <v>75</v>
      </c>
      <c r="O3287" t="b">
        <v>1</v>
      </c>
      <c r="P3287" t="s">
        <v>8265</v>
      </c>
      <c r="Q3287" s="6">
        <f>E3287/D3287</f>
        <v>1.2050000000000001</v>
      </c>
      <c r="R3287" s="7">
        <f>IFERROR(E3287/N3287,"N/A")</f>
        <v>80.333333333333329</v>
      </c>
      <c r="S3287" t="str">
        <f t="shared" si="196"/>
        <v>film &amp; video</v>
      </c>
      <c r="T3287" t="str">
        <f t="shared" si="197"/>
        <v>television</v>
      </c>
      <c r="Y3287">
        <f t="shared" si="198"/>
        <v>13</v>
      </c>
      <c r="Z3287">
        <f t="shared" si="199"/>
        <v>23</v>
      </c>
    </row>
    <row r="3288" spans="1:26" ht="43.2" x14ac:dyDescent="0.3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 s="11">
        <f t="shared" si="194"/>
        <v>42312.476747685178</v>
      </c>
      <c r="K3288">
        <v>1444069591</v>
      </c>
      <c r="L3288" s="11">
        <f t="shared" si="195"/>
        <v>42282.435081018521</v>
      </c>
      <c r="M3288" t="b">
        <v>0</v>
      </c>
      <c r="N3288">
        <v>59</v>
      </c>
      <c r="O3288" t="b">
        <v>1</v>
      </c>
      <c r="P3288" t="s">
        <v>8271</v>
      </c>
      <c r="Q3288" s="6">
        <f>E3288/D3288</f>
        <v>1.2050000000000001</v>
      </c>
      <c r="R3288" s="7">
        <f>IFERROR(E3288/N3288,"N/A")</f>
        <v>40.847457627118644</v>
      </c>
      <c r="S3288" t="str">
        <f t="shared" si="196"/>
        <v>theater</v>
      </c>
      <c r="T3288" t="str">
        <f t="shared" si="197"/>
        <v>plays</v>
      </c>
      <c r="Y3288">
        <f t="shared" si="198"/>
        <v>8</v>
      </c>
      <c r="Z3288">
        <f t="shared" si="199"/>
        <v>13</v>
      </c>
    </row>
    <row r="3289" spans="1:26" x14ac:dyDescent="0.3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 s="11">
        <f t="shared" si="194"/>
        <v>40969.646284722221</v>
      </c>
      <c r="K3289">
        <v>1328052639</v>
      </c>
      <c r="L3289" s="11">
        <f t="shared" si="195"/>
        <v>40939.646284722221</v>
      </c>
      <c r="M3289" t="b">
        <v>1</v>
      </c>
      <c r="N3289">
        <v>47</v>
      </c>
      <c r="O3289" t="b">
        <v>1</v>
      </c>
      <c r="P3289" t="s">
        <v>8288</v>
      </c>
      <c r="Q3289" s="6">
        <f>E3289/D3289</f>
        <v>1.20516</v>
      </c>
      <c r="R3289" s="7">
        <f>IFERROR(E3289/N3289,"N/A")</f>
        <v>38.462553191489363</v>
      </c>
      <c r="S3289" t="str">
        <f t="shared" si="196"/>
        <v>publishing</v>
      </c>
      <c r="T3289" t="str">
        <f t="shared" si="197"/>
        <v>radio &amp; podcasts</v>
      </c>
      <c r="Y3289">
        <f t="shared" si="198"/>
        <v>11</v>
      </c>
      <c r="Z3289">
        <f t="shared" si="199"/>
        <v>27</v>
      </c>
    </row>
    <row r="3290" spans="1:26" ht="57.6" x14ac:dyDescent="0.3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 s="11">
        <f t="shared" si="194"/>
        <v>40972.791666666664</v>
      </c>
      <c r="K3290">
        <v>1327969730</v>
      </c>
      <c r="L3290" s="11">
        <f t="shared" si="195"/>
        <v>40938.686689814815</v>
      </c>
      <c r="M3290" t="b">
        <v>0</v>
      </c>
      <c r="N3290">
        <v>72</v>
      </c>
      <c r="O3290" t="b">
        <v>1</v>
      </c>
      <c r="P3290" t="s">
        <v>8279</v>
      </c>
      <c r="Q3290" s="6">
        <f>E3290/D3290</f>
        <v>1.2054285714285715</v>
      </c>
      <c r="R3290" s="7">
        <f>IFERROR(E3290/N3290,"N/A")</f>
        <v>58.597222222222221</v>
      </c>
      <c r="S3290" t="str">
        <f t="shared" si="196"/>
        <v>music</v>
      </c>
      <c r="T3290" t="str">
        <f t="shared" si="197"/>
        <v>indie rock</v>
      </c>
      <c r="Y3290">
        <f t="shared" si="198"/>
        <v>6</v>
      </c>
      <c r="Z3290">
        <f t="shared" si="199"/>
        <v>16</v>
      </c>
    </row>
    <row r="3291" spans="1:26" ht="43.2" x14ac:dyDescent="0.3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 s="11">
        <f t="shared" si="194"/>
        <v>40035.476388888885</v>
      </c>
      <c r="K3291">
        <v>1242532513</v>
      </c>
      <c r="L3291" s="11">
        <f t="shared" si="195"/>
        <v>39949.830011574071</v>
      </c>
      <c r="M3291" t="b">
        <v>1</v>
      </c>
      <c r="N3291">
        <v>79</v>
      </c>
      <c r="O3291" t="b">
        <v>1</v>
      </c>
      <c r="P3291" t="s">
        <v>8269</v>
      </c>
      <c r="Q3291" s="6">
        <f>E3291/D3291</f>
        <v>1.2058763636363636</v>
      </c>
      <c r="R3291" s="7">
        <f>IFERROR(E3291/N3291,"N/A")</f>
        <v>83.953417721518989</v>
      </c>
      <c r="S3291" t="str">
        <f t="shared" si="196"/>
        <v>film &amp; video</v>
      </c>
      <c r="T3291" t="str">
        <f t="shared" si="197"/>
        <v>documentary</v>
      </c>
      <c r="Y3291">
        <f t="shared" si="198"/>
        <v>13</v>
      </c>
      <c r="Z3291">
        <f t="shared" si="199"/>
        <v>24</v>
      </c>
    </row>
    <row r="3292" spans="1:26" ht="43.2" x14ac:dyDescent="0.3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 s="11">
        <f t="shared" si="194"/>
        <v>42267.799490740734</v>
      </c>
      <c r="K3292">
        <v>1440213076</v>
      </c>
      <c r="L3292" s="11">
        <f t="shared" si="195"/>
        <v>42237.799490740734</v>
      </c>
      <c r="M3292" t="b">
        <v>0</v>
      </c>
      <c r="N3292">
        <v>84</v>
      </c>
      <c r="O3292" t="b">
        <v>1</v>
      </c>
      <c r="P3292" t="s">
        <v>8271</v>
      </c>
      <c r="Q3292" s="6">
        <f>E3292/D3292</f>
        <v>1.206</v>
      </c>
      <c r="R3292" s="7">
        <f>IFERROR(E3292/N3292,"N/A")</f>
        <v>71.785714285714292</v>
      </c>
      <c r="S3292" t="str">
        <f t="shared" si="196"/>
        <v>theater</v>
      </c>
      <c r="T3292" t="str">
        <f t="shared" si="197"/>
        <v>plays</v>
      </c>
      <c r="Y3292">
        <f t="shared" si="198"/>
        <v>8</v>
      </c>
      <c r="Z3292">
        <f t="shared" si="199"/>
        <v>13</v>
      </c>
    </row>
    <row r="3293" spans="1:26" ht="43.2" x14ac:dyDescent="0.3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 s="11">
        <f t="shared" si="194"/>
        <v>41050.8125</v>
      </c>
      <c r="K3293">
        <v>1336512309</v>
      </c>
      <c r="L3293" s="11">
        <f t="shared" si="195"/>
        <v>41037.559131944443</v>
      </c>
      <c r="M3293" t="b">
        <v>0</v>
      </c>
      <c r="N3293">
        <v>50</v>
      </c>
      <c r="O3293" t="b">
        <v>1</v>
      </c>
      <c r="P3293" t="s">
        <v>8279</v>
      </c>
      <c r="Q3293" s="6">
        <f>E3293/D3293</f>
        <v>1.20601</v>
      </c>
      <c r="R3293" s="7">
        <f>IFERROR(E3293/N3293,"N/A")</f>
        <v>48.240400000000001</v>
      </c>
      <c r="S3293" t="str">
        <f t="shared" si="196"/>
        <v>music</v>
      </c>
      <c r="T3293" t="str">
        <f t="shared" si="197"/>
        <v>indie rock</v>
      </c>
      <c r="Y3293">
        <f t="shared" si="198"/>
        <v>6</v>
      </c>
      <c r="Z3293">
        <f t="shared" si="199"/>
        <v>16</v>
      </c>
    </row>
    <row r="3294" spans="1:26" ht="57.6" x14ac:dyDescent="0.3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 s="11">
        <f t="shared" si="194"/>
        <v>42114.903148148143</v>
      </c>
      <c r="K3294">
        <v>1427780432</v>
      </c>
      <c r="L3294" s="11">
        <f t="shared" si="195"/>
        <v>42093.903148148143</v>
      </c>
      <c r="M3294" t="b">
        <v>0</v>
      </c>
      <c r="N3294">
        <v>38</v>
      </c>
      <c r="O3294" t="b">
        <v>1</v>
      </c>
      <c r="P3294" t="s">
        <v>8276</v>
      </c>
      <c r="Q3294" s="6">
        <f>E3294/D3294</f>
        <v>1.2088000000000001</v>
      </c>
      <c r="R3294" s="7">
        <f>IFERROR(E3294/N3294,"N/A")</f>
        <v>79.526315789473685</v>
      </c>
      <c r="S3294" t="str">
        <f t="shared" si="196"/>
        <v>music</v>
      </c>
      <c r="T3294" t="str">
        <f t="shared" si="197"/>
        <v>rock</v>
      </c>
      <c r="Y3294">
        <f t="shared" si="198"/>
        <v>6</v>
      </c>
      <c r="Z3294">
        <f t="shared" si="199"/>
        <v>10</v>
      </c>
    </row>
    <row r="3295" spans="1:26" ht="57.6" x14ac:dyDescent="0.3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 s="11">
        <f t="shared" si="194"/>
        <v>40081.832638888889</v>
      </c>
      <c r="K3295">
        <v>1251214014</v>
      </c>
      <c r="L3295" s="11">
        <f t="shared" si="195"/>
        <v>40050.310347222221</v>
      </c>
      <c r="M3295" t="b">
        <v>1</v>
      </c>
      <c r="N3295">
        <v>163</v>
      </c>
      <c r="O3295" t="b">
        <v>1</v>
      </c>
      <c r="P3295" t="s">
        <v>8279</v>
      </c>
      <c r="Q3295" s="6">
        <f>E3295/D3295</f>
        <v>1.2105999999999999</v>
      </c>
      <c r="R3295" s="7">
        <f>IFERROR(E3295/N3295,"N/A")</f>
        <v>37.134969325153371</v>
      </c>
      <c r="S3295" t="str">
        <f t="shared" si="196"/>
        <v>music</v>
      </c>
      <c r="T3295" t="str">
        <f t="shared" si="197"/>
        <v>indie rock</v>
      </c>
      <c r="Y3295">
        <f t="shared" si="198"/>
        <v>6</v>
      </c>
      <c r="Z3295">
        <f t="shared" si="199"/>
        <v>16</v>
      </c>
    </row>
    <row r="3296" spans="1:26" ht="43.2" x14ac:dyDescent="0.3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 s="11">
        <f t="shared" si="194"/>
        <v>41416.838472222218</v>
      </c>
      <c r="K3296">
        <v>1366690044</v>
      </c>
      <c r="L3296" s="11">
        <f t="shared" si="195"/>
        <v>41386.838472222218</v>
      </c>
      <c r="M3296" t="b">
        <v>0</v>
      </c>
      <c r="N3296">
        <v>217</v>
      </c>
      <c r="O3296" t="b">
        <v>1</v>
      </c>
      <c r="P3296" t="s">
        <v>8295</v>
      </c>
      <c r="Q3296" s="6">
        <f>E3296/D3296</f>
        <v>1.2110000000000001</v>
      </c>
      <c r="R3296" s="7">
        <f>IFERROR(E3296/N3296,"N/A")</f>
        <v>55.806451612903224</v>
      </c>
      <c r="S3296" t="str">
        <f t="shared" si="196"/>
        <v>technology</v>
      </c>
      <c r="T3296" t="str">
        <f t="shared" si="197"/>
        <v>hardware</v>
      </c>
      <c r="Y3296">
        <f t="shared" si="198"/>
        <v>11</v>
      </c>
      <c r="Z3296">
        <f t="shared" si="199"/>
        <v>19</v>
      </c>
    </row>
    <row r="3297" spans="1:26" ht="43.2" x14ac:dyDescent="0.3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 s="11">
        <f t="shared" si="194"/>
        <v>41056.832638888889</v>
      </c>
      <c r="K3297">
        <v>1333550015</v>
      </c>
      <c r="L3297" s="11">
        <f t="shared" si="195"/>
        <v>41003.273321759254</v>
      </c>
      <c r="M3297" t="b">
        <v>0</v>
      </c>
      <c r="N3297">
        <v>37</v>
      </c>
      <c r="O3297" t="b">
        <v>1</v>
      </c>
      <c r="P3297" t="s">
        <v>8276</v>
      </c>
      <c r="Q3297" s="6">
        <f>E3297/D3297</f>
        <v>1.212</v>
      </c>
      <c r="R3297" s="7">
        <f>IFERROR(E3297/N3297,"N/A")</f>
        <v>163.78378378378378</v>
      </c>
      <c r="S3297" t="str">
        <f t="shared" si="196"/>
        <v>music</v>
      </c>
      <c r="T3297" t="str">
        <f t="shared" si="197"/>
        <v>rock</v>
      </c>
      <c r="Y3297">
        <f t="shared" si="198"/>
        <v>6</v>
      </c>
      <c r="Z3297">
        <f t="shared" si="199"/>
        <v>10</v>
      </c>
    </row>
    <row r="3298" spans="1:26" ht="72" x14ac:dyDescent="0.3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 s="11">
        <f t="shared" si="194"/>
        <v>42805.181608796294</v>
      </c>
      <c r="K3298">
        <v>1486642891</v>
      </c>
      <c r="L3298" s="11">
        <f t="shared" si="195"/>
        <v>42775.181608796294</v>
      </c>
      <c r="M3298" t="b">
        <v>0</v>
      </c>
      <c r="N3298">
        <v>72</v>
      </c>
      <c r="O3298" t="b">
        <v>1</v>
      </c>
      <c r="P3298" t="s">
        <v>8271</v>
      </c>
      <c r="Q3298" s="6">
        <f>E3298/D3298</f>
        <v>1.212</v>
      </c>
      <c r="R3298" s="7">
        <f>IFERROR(E3298/N3298,"N/A")</f>
        <v>33.666666666666664</v>
      </c>
      <c r="S3298" t="str">
        <f t="shared" si="196"/>
        <v>theater</v>
      </c>
      <c r="T3298" t="str">
        <f t="shared" si="197"/>
        <v>plays</v>
      </c>
      <c r="Y3298">
        <f t="shared" si="198"/>
        <v>8</v>
      </c>
      <c r="Z3298">
        <f t="shared" si="199"/>
        <v>13</v>
      </c>
    </row>
    <row r="3299" spans="1:26" ht="57.6" x14ac:dyDescent="0.3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 s="11">
        <f t="shared" si="194"/>
        <v>42111.333333333336</v>
      </c>
      <c r="K3299">
        <v>1427221560</v>
      </c>
      <c r="L3299" s="11">
        <f t="shared" si="195"/>
        <v>42087.43472222222</v>
      </c>
      <c r="M3299" t="b">
        <v>0</v>
      </c>
      <c r="N3299">
        <v>29</v>
      </c>
      <c r="O3299" t="b">
        <v>1</v>
      </c>
      <c r="P3299" t="s">
        <v>8271</v>
      </c>
      <c r="Q3299" s="6">
        <f>E3299/D3299</f>
        <v>1.212</v>
      </c>
      <c r="R3299" s="7">
        <f>IFERROR(E3299/N3299,"N/A")</f>
        <v>125.37931034482759</v>
      </c>
      <c r="S3299" t="str">
        <f t="shared" si="196"/>
        <v>theater</v>
      </c>
      <c r="T3299" t="str">
        <f t="shared" si="197"/>
        <v>plays</v>
      </c>
      <c r="Y3299">
        <f t="shared" si="198"/>
        <v>8</v>
      </c>
      <c r="Z3299">
        <f t="shared" si="199"/>
        <v>13</v>
      </c>
    </row>
    <row r="3300" spans="1:26" ht="28.8" x14ac:dyDescent="0.3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 s="11">
        <f t="shared" si="194"/>
        <v>41912.333333333328</v>
      </c>
      <c r="K3300">
        <v>1409493800</v>
      </c>
      <c r="L3300" s="11">
        <f t="shared" si="195"/>
        <v>41882.25231481481</v>
      </c>
      <c r="M3300" t="b">
        <v>0</v>
      </c>
      <c r="N3300">
        <v>18</v>
      </c>
      <c r="O3300" t="b">
        <v>1</v>
      </c>
      <c r="P3300" t="s">
        <v>8271</v>
      </c>
      <c r="Q3300" s="6">
        <f>E3300/D3300</f>
        <v>1.212</v>
      </c>
      <c r="R3300" s="7">
        <f>IFERROR(E3300/N3300,"N/A")</f>
        <v>33.666666666666664</v>
      </c>
      <c r="S3300" t="str">
        <f t="shared" si="196"/>
        <v>theater</v>
      </c>
      <c r="T3300" t="str">
        <f t="shared" si="197"/>
        <v>plays</v>
      </c>
      <c r="Y3300">
        <f t="shared" si="198"/>
        <v>8</v>
      </c>
      <c r="Z3300">
        <f t="shared" si="199"/>
        <v>13</v>
      </c>
    </row>
    <row r="3301" spans="1:26" ht="43.2" x14ac:dyDescent="0.3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 s="11">
        <f t="shared" si="194"/>
        <v>41785.791666666664</v>
      </c>
      <c r="K3301">
        <v>1398801620</v>
      </c>
      <c r="L3301" s="11">
        <f t="shared" si="195"/>
        <v>41758.500231481477</v>
      </c>
      <c r="M3301" t="b">
        <v>0</v>
      </c>
      <c r="N3301">
        <v>226</v>
      </c>
      <c r="O3301" t="b">
        <v>1</v>
      </c>
      <c r="P3301" t="s">
        <v>8303</v>
      </c>
      <c r="Q3301" s="6">
        <f>E3301/D3301</f>
        <v>1.2123333333333333</v>
      </c>
      <c r="R3301" s="7">
        <f>IFERROR(E3301/N3301,"N/A")</f>
        <v>80.464601769911511</v>
      </c>
      <c r="S3301" t="str">
        <f t="shared" si="196"/>
        <v>theater</v>
      </c>
      <c r="T3301" t="str">
        <f t="shared" si="197"/>
        <v>spaces</v>
      </c>
      <c r="Y3301">
        <f t="shared" si="198"/>
        <v>8</v>
      </c>
      <c r="Z3301">
        <f t="shared" si="199"/>
        <v>14</v>
      </c>
    </row>
    <row r="3302" spans="1:26" ht="43.2" x14ac:dyDescent="0.3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 s="11">
        <f t="shared" si="194"/>
        <v>41894.580428240741</v>
      </c>
      <c r="K3302">
        <v>1409262949</v>
      </c>
      <c r="L3302" s="11">
        <f t="shared" si="195"/>
        <v>41879.580428240741</v>
      </c>
      <c r="M3302" t="b">
        <v>0</v>
      </c>
      <c r="N3302">
        <v>13</v>
      </c>
      <c r="O3302" t="b">
        <v>1</v>
      </c>
      <c r="P3302" t="s">
        <v>8271</v>
      </c>
      <c r="Q3302" s="6">
        <f>E3302/D3302</f>
        <v>1.2133333333333334</v>
      </c>
      <c r="R3302" s="7">
        <f>IFERROR(E3302/N3302,"N/A")</f>
        <v>140</v>
      </c>
      <c r="S3302" t="str">
        <f t="shared" si="196"/>
        <v>theater</v>
      </c>
      <c r="T3302" t="str">
        <f t="shared" si="197"/>
        <v>plays</v>
      </c>
      <c r="Y3302">
        <f t="shared" si="198"/>
        <v>8</v>
      </c>
      <c r="Z3302">
        <f t="shared" si="199"/>
        <v>13</v>
      </c>
    </row>
    <row r="3303" spans="1:26" ht="43.2" x14ac:dyDescent="0.3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 s="11">
        <f t="shared" si="194"/>
        <v>41088.852349537032</v>
      </c>
      <c r="K3303">
        <v>1338352043</v>
      </c>
      <c r="L3303" s="11">
        <f t="shared" si="195"/>
        <v>41058.852349537032</v>
      </c>
      <c r="M3303" t="b">
        <v>0</v>
      </c>
      <c r="N3303">
        <v>79</v>
      </c>
      <c r="O3303" t="b">
        <v>1</v>
      </c>
      <c r="P3303" t="s">
        <v>8276</v>
      </c>
      <c r="Q3303" s="6">
        <f>E3303/D3303</f>
        <v>1.2136666666666667</v>
      </c>
      <c r="R3303" s="7">
        <f>IFERROR(E3303/N3303,"N/A")</f>
        <v>46.088607594936711</v>
      </c>
      <c r="S3303" t="str">
        <f t="shared" si="196"/>
        <v>music</v>
      </c>
      <c r="T3303" t="str">
        <f t="shared" si="197"/>
        <v>rock</v>
      </c>
      <c r="Y3303">
        <f t="shared" si="198"/>
        <v>6</v>
      </c>
      <c r="Z3303">
        <f t="shared" si="199"/>
        <v>10</v>
      </c>
    </row>
    <row r="3304" spans="1:26" ht="43.2" x14ac:dyDescent="0.3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 s="11">
        <f t="shared" si="194"/>
        <v>41082.894398148142</v>
      </c>
      <c r="K3304">
        <v>1335245276</v>
      </c>
      <c r="L3304" s="11">
        <f t="shared" si="195"/>
        <v>41022.894398148142</v>
      </c>
      <c r="M3304" t="b">
        <v>0</v>
      </c>
      <c r="N3304">
        <v>16</v>
      </c>
      <c r="O3304" t="b">
        <v>1</v>
      </c>
      <c r="P3304" t="s">
        <v>8279</v>
      </c>
      <c r="Q3304" s="6">
        <f>E3304/D3304</f>
        <v>1.214</v>
      </c>
      <c r="R3304" s="7">
        <f>IFERROR(E3304/N3304,"N/A")</f>
        <v>37.9375</v>
      </c>
      <c r="S3304" t="str">
        <f t="shared" si="196"/>
        <v>music</v>
      </c>
      <c r="T3304" t="str">
        <f t="shared" si="197"/>
        <v>indie rock</v>
      </c>
      <c r="Y3304">
        <f t="shared" si="198"/>
        <v>6</v>
      </c>
      <c r="Z3304">
        <f t="shared" si="199"/>
        <v>16</v>
      </c>
    </row>
    <row r="3305" spans="1:26" ht="28.8" x14ac:dyDescent="0.3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 s="11">
        <f t="shared" si="194"/>
        <v>42775.874999999993</v>
      </c>
      <c r="K3305">
        <v>1484058261</v>
      </c>
      <c r="L3305" s="11">
        <f t="shared" si="195"/>
        <v>42745.266909722217</v>
      </c>
      <c r="M3305" t="b">
        <v>0</v>
      </c>
      <c r="N3305">
        <v>340</v>
      </c>
      <c r="O3305" t="b">
        <v>1</v>
      </c>
      <c r="P3305" t="s">
        <v>8276</v>
      </c>
      <c r="Q3305" s="6">
        <f>E3305/D3305</f>
        <v>1.215816111111111</v>
      </c>
      <c r="R3305" s="7">
        <f>IFERROR(E3305/N3305,"N/A")</f>
        <v>64.366735294117646</v>
      </c>
      <c r="S3305" t="str">
        <f t="shared" si="196"/>
        <v>music</v>
      </c>
      <c r="T3305" t="str">
        <f t="shared" si="197"/>
        <v>rock</v>
      </c>
      <c r="Y3305">
        <f t="shared" si="198"/>
        <v>6</v>
      </c>
      <c r="Z3305">
        <f t="shared" si="199"/>
        <v>10</v>
      </c>
    </row>
    <row r="3306" spans="1:26" ht="28.8" x14ac:dyDescent="0.3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 s="11">
        <f t="shared" si="194"/>
        <v>42248.686400462961</v>
      </c>
      <c r="K3306">
        <v>1438561705</v>
      </c>
      <c r="L3306" s="11">
        <f t="shared" si="195"/>
        <v>42218.686400462961</v>
      </c>
      <c r="M3306" t="b">
        <v>0</v>
      </c>
      <c r="N3306">
        <v>47</v>
      </c>
      <c r="O3306" t="b">
        <v>1</v>
      </c>
      <c r="P3306" t="s">
        <v>8271</v>
      </c>
      <c r="Q3306" s="6">
        <f>E3306/D3306</f>
        <v>1.216</v>
      </c>
      <c r="R3306" s="7">
        <f>IFERROR(E3306/N3306,"N/A")</f>
        <v>129.36170212765958</v>
      </c>
      <c r="S3306" t="str">
        <f t="shared" si="196"/>
        <v>theater</v>
      </c>
      <c r="T3306" t="str">
        <f t="shared" si="197"/>
        <v>plays</v>
      </c>
      <c r="Y3306">
        <f t="shared" si="198"/>
        <v>8</v>
      </c>
      <c r="Z3306">
        <f t="shared" si="199"/>
        <v>13</v>
      </c>
    </row>
    <row r="3307" spans="1:26" ht="57.6" x14ac:dyDescent="0.3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 s="11">
        <f t="shared" si="194"/>
        <v>42673.833333333336</v>
      </c>
      <c r="K3307">
        <v>1476228128</v>
      </c>
      <c r="L3307" s="11">
        <f t="shared" si="195"/>
        <v>42654.640370370362</v>
      </c>
      <c r="M3307" t="b">
        <v>0</v>
      </c>
      <c r="N3307">
        <v>111</v>
      </c>
      <c r="O3307" t="b">
        <v>1</v>
      </c>
      <c r="P3307" t="s">
        <v>8303</v>
      </c>
      <c r="Q3307" s="6">
        <f>E3307/D3307</f>
        <v>1.2164999999999999</v>
      </c>
      <c r="R3307" s="7">
        <f>IFERROR(E3307/N3307,"N/A")</f>
        <v>109.5945945945946</v>
      </c>
      <c r="S3307" t="str">
        <f t="shared" si="196"/>
        <v>theater</v>
      </c>
      <c r="T3307" t="str">
        <f t="shared" si="197"/>
        <v>spaces</v>
      </c>
      <c r="Y3307">
        <f t="shared" si="198"/>
        <v>8</v>
      </c>
      <c r="Z3307">
        <f t="shared" si="199"/>
        <v>14</v>
      </c>
    </row>
    <row r="3308" spans="1:26" ht="43.2" x14ac:dyDescent="0.3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 s="11">
        <f t="shared" si="194"/>
        <v>42084.474050925921</v>
      </c>
      <c r="K3308">
        <v>1424377358</v>
      </c>
      <c r="L3308" s="11">
        <f t="shared" si="195"/>
        <v>42054.515717592592</v>
      </c>
      <c r="M3308" t="b">
        <v>0</v>
      </c>
      <c r="N3308">
        <v>26</v>
      </c>
      <c r="O3308" t="b">
        <v>1</v>
      </c>
      <c r="P3308" t="s">
        <v>8271</v>
      </c>
      <c r="Q3308" s="6">
        <f>E3308/D3308</f>
        <v>1.2173333333333334</v>
      </c>
      <c r="R3308" s="7">
        <f>IFERROR(E3308/N3308,"N/A")</f>
        <v>70.230769230769226</v>
      </c>
      <c r="S3308" t="str">
        <f t="shared" si="196"/>
        <v>theater</v>
      </c>
      <c r="T3308" t="str">
        <f t="shared" si="197"/>
        <v>plays</v>
      </c>
      <c r="Y3308">
        <f t="shared" si="198"/>
        <v>8</v>
      </c>
      <c r="Z3308">
        <f t="shared" si="199"/>
        <v>13</v>
      </c>
    </row>
    <row r="3309" spans="1:26" ht="43.2" x14ac:dyDescent="0.3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 s="11">
        <f t="shared" si="194"/>
        <v>42633.791666666664</v>
      </c>
      <c r="K3309">
        <v>1471976529</v>
      </c>
      <c r="L3309" s="11">
        <f t="shared" si="195"/>
        <v>42605.432048611103</v>
      </c>
      <c r="M3309" t="b">
        <v>0</v>
      </c>
      <c r="N3309">
        <v>17</v>
      </c>
      <c r="O3309" t="b">
        <v>1</v>
      </c>
      <c r="P3309" t="s">
        <v>8271</v>
      </c>
      <c r="Q3309" s="6">
        <f>E3309/D3309</f>
        <v>1.2178</v>
      </c>
      <c r="R3309" s="7">
        <f>IFERROR(E3309/N3309,"N/A")</f>
        <v>716.35294117647061</v>
      </c>
      <c r="S3309" t="str">
        <f t="shared" si="196"/>
        <v>theater</v>
      </c>
      <c r="T3309" t="str">
        <f t="shared" si="197"/>
        <v>plays</v>
      </c>
      <c r="Y3309">
        <f t="shared" si="198"/>
        <v>8</v>
      </c>
      <c r="Z3309">
        <f t="shared" si="199"/>
        <v>13</v>
      </c>
    </row>
    <row r="3310" spans="1:26" ht="43.2" x14ac:dyDescent="0.3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 s="11">
        <f t="shared" si="194"/>
        <v>41760.66506944444</v>
      </c>
      <c r="K3310">
        <v>1396396662</v>
      </c>
      <c r="L3310" s="11">
        <f t="shared" si="195"/>
        <v>41730.66506944444</v>
      </c>
      <c r="M3310" t="b">
        <v>0</v>
      </c>
      <c r="N3310">
        <v>62</v>
      </c>
      <c r="O3310" t="b">
        <v>1</v>
      </c>
      <c r="P3310" t="s">
        <v>8276</v>
      </c>
      <c r="Q3310" s="6">
        <f>E3310/D3310</f>
        <v>1.218</v>
      </c>
      <c r="R3310" s="7">
        <f>IFERROR(E3310/N3310,"N/A")</f>
        <v>49.112903225806448</v>
      </c>
      <c r="S3310" t="str">
        <f t="shared" si="196"/>
        <v>music</v>
      </c>
      <c r="T3310" t="str">
        <f t="shared" si="197"/>
        <v>rock</v>
      </c>
      <c r="Y3310">
        <f t="shared" si="198"/>
        <v>6</v>
      </c>
      <c r="Z3310">
        <f t="shared" si="199"/>
        <v>10</v>
      </c>
    </row>
    <row r="3311" spans="1:26" ht="43.2" x14ac:dyDescent="0.3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 s="11">
        <f t="shared" si="194"/>
        <v>42063.957638888889</v>
      </c>
      <c r="K3311">
        <v>1422769906</v>
      </c>
      <c r="L3311" s="11">
        <f t="shared" si="195"/>
        <v>42035.910949074074</v>
      </c>
      <c r="M3311" t="b">
        <v>0</v>
      </c>
      <c r="N3311">
        <v>20</v>
      </c>
      <c r="O3311" t="b">
        <v>1</v>
      </c>
      <c r="P3311" t="s">
        <v>8271</v>
      </c>
      <c r="Q3311" s="6">
        <f>E3311/D3311</f>
        <v>1.218</v>
      </c>
      <c r="R3311" s="7">
        <f>IFERROR(E3311/N3311,"N/A")</f>
        <v>60.9</v>
      </c>
      <c r="S3311" t="str">
        <f t="shared" si="196"/>
        <v>theater</v>
      </c>
      <c r="T3311" t="str">
        <f t="shared" si="197"/>
        <v>plays</v>
      </c>
      <c r="Y3311">
        <f t="shared" si="198"/>
        <v>8</v>
      </c>
      <c r="Z3311">
        <f t="shared" si="199"/>
        <v>13</v>
      </c>
    </row>
    <row r="3312" spans="1:26" ht="43.2" x14ac:dyDescent="0.3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 s="11">
        <f t="shared" si="194"/>
        <v>42296.124999999993</v>
      </c>
      <c r="K3312">
        <v>1443696797</v>
      </c>
      <c r="L3312" s="11">
        <f t="shared" si="195"/>
        <v>42278.120335648149</v>
      </c>
      <c r="M3312" t="b">
        <v>0</v>
      </c>
      <c r="N3312">
        <v>22</v>
      </c>
      <c r="O3312" t="b">
        <v>1</v>
      </c>
      <c r="P3312" t="s">
        <v>8271</v>
      </c>
      <c r="Q3312" s="6">
        <f>E3312/D3312</f>
        <v>1.22</v>
      </c>
      <c r="R3312" s="7">
        <f>IFERROR(E3312/N3312,"N/A")</f>
        <v>27.727272727272727</v>
      </c>
      <c r="S3312" t="str">
        <f t="shared" si="196"/>
        <v>theater</v>
      </c>
      <c r="T3312" t="str">
        <f t="shared" si="197"/>
        <v>plays</v>
      </c>
      <c r="Y3312">
        <f t="shared" si="198"/>
        <v>8</v>
      </c>
      <c r="Z3312">
        <f t="shared" si="199"/>
        <v>13</v>
      </c>
    </row>
    <row r="3313" spans="1:26" ht="57.6" x14ac:dyDescent="0.3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 s="11">
        <f t="shared" si="194"/>
        <v>42172.170162037037</v>
      </c>
      <c r="K3313">
        <v>1432814702</v>
      </c>
      <c r="L3313" s="11">
        <f t="shared" si="195"/>
        <v>42152.170162037037</v>
      </c>
      <c r="M3313" t="b">
        <v>0</v>
      </c>
      <c r="N3313">
        <v>3</v>
      </c>
      <c r="O3313" t="b">
        <v>1</v>
      </c>
      <c r="P3313" t="s">
        <v>8271</v>
      </c>
      <c r="Q3313" s="6">
        <f>E3313/D3313</f>
        <v>1.22</v>
      </c>
      <c r="R3313" s="7">
        <f>IFERROR(E3313/N3313,"N/A")</f>
        <v>203.33333333333334</v>
      </c>
      <c r="S3313" t="str">
        <f t="shared" si="196"/>
        <v>theater</v>
      </c>
      <c r="T3313" t="str">
        <f t="shared" si="197"/>
        <v>plays</v>
      </c>
      <c r="Y3313">
        <f t="shared" si="198"/>
        <v>8</v>
      </c>
      <c r="Z3313">
        <f t="shared" si="199"/>
        <v>13</v>
      </c>
    </row>
    <row r="3314" spans="1:26" ht="43.2" x14ac:dyDescent="0.3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 s="11">
        <f t="shared" si="194"/>
        <v>41708.25</v>
      </c>
      <c r="K3314">
        <v>1393233855</v>
      </c>
      <c r="L3314" s="11">
        <f t="shared" si="195"/>
        <v>41694.058506944442</v>
      </c>
      <c r="M3314" t="b">
        <v>0</v>
      </c>
      <c r="N3314">
        <v>47</v>
      </c>
      <c r="O3314" t="b">
        <v>1</v>
      </c>
      <c r="P3314" t="s">
        <v>8277</v>
      </c>
      <c r="Q3314" s="6">
        <f>E3314/D3314</f>
        <v>1.2200090909090908</v>
      </c>
      <c r="R3314" s="7">
        <f>IFERROR(E3314/N3314,"N/A")</f>
        <v>28.553404255319148</v>
      </c>
      <c r="S3314" t="str">
        <f t="shared" si="196"/>
        <v>music</v>
      </c>
      <c r="T3314" t="str">
        <f t="shared" si="197"/>
        <v>metal</v>
      </c>
      <c r="Y3314">
        <f t="shared" si="198"/>
        <v>6</v>
      </c>
      <c r="Z3314">
        <f t="shared" si="199"/>
        <v>11</v>
      </c>
    </row>
    <row r="3315" spans="1:26" ht="43.2" x14ac:dyDescent="0.3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 s="11">
        <f t="shared" si="194"/>
        <v>42741.461805555555</v>
      </c>
      <c r="K3315">
        <v>1481137500</v>
      </c>
      <c r="L3315" s="11">
        <f t="shared" si="195"/>
        <v>42711.461805555555</v>
      </c>
      <c r="M3315" t="b">
        <v>0</v>
      </c>
      <c r="N3315">
        <v>43</v>
      </c>
      <c r="O3315" t="b">
        <v>1</v>
      </c>
      <c r="P3315" t="s">
        <v>8269</v>
      </c>
      <c r="Q3315" s="6">
        <f>E3315/D3315</f>
        <v>1.2202</v>
      </c>
      <c r="R3315" s="7">
        <f>IFERROR(E3315/N3315,"N/A")</f>
        <v>709.41860465116281</v>
      </c>
      <c r="S3315" t="str">
        <f t="shared" si="196"/>
        <v>film &amp; video</v>
      </c>
      <c r="T3315" t="str">
        <f t="shared" si="197"/>
        <v>documentary</v>
      </c>
      <c r="Y3315">
        <f t="shared" si="198"/>
        <v>13</v>
      </c>
      <c r="Z3315">
        <f t="shared" si="199"/>
        <v>24</v>
      </c>
    </row>
    <row r="3316" spans="1:26" ht="43.2" x14ac:dyDescent="0.3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 s="11">
        <f t="shared" si="194"/>
        <v>41942.525613425925</v>
      </c>
      <c r="K3316">
        <v>1412109413</v>
      </c>
      <c r="L3316" s="11">
        <f t="shared" si="195"/>
        <v>41912.525613425925</v>
      </c>
      <c r="M3316" t="b">
        <v>0</v>
      </c>
      <c r="N3316">
        <v>25</v>
      </c>
      <c r="O3316" t="b">
        <v>1</v>
      </c>
      <c r="P3316" t="s">
        <v>8271</v>
      </c>
      <c r="Q3316" s="6">
        <f>E3316/D3316</f>
        <v>1.2206666666666666</v>
      </c>
      <c r="R3316" s="7">
        <f>IFERROR(E3316/N3316,"N/A")</f>
        <v>73.239999999999995</v>
      </c>
      <c r="S3316" t="str">
        <f t="shared" si="196"/>
        <v>theater</v>
      </c>
      <c r="T3316" t="str">
        <f t="shared" si="197"/>
        <v>plays</v>
      </c>
      <c r="Y3316">
        <f t="shared" si="198"/>
        <v>8</v>
      </c>
      <c r="Z3316">
        <f t="shared" si="199"/>
        <v>13</v>
      </c>
    </row>
    <row r="3317" spans="1:26" ht="43.2" x14ac:dyDescent="0.3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 s="11">
        <f t="shared" si="194"/>
        <v>40985.470312499994</v>
      </c>
      <c r="K3317">
        <v>1328559435</v>
      </c>
      <c r="L3317" s="11">
        <f t="shared" si="195"/>
        <v>40945.511979166666</v>
      </c>
      <c r="M3317" t="b">
        <v>0</v>
      </c>
      <c r="N3317">
        <v>70</v>
      </c>
      <c r="O3317" t="b">
        <v>1</v>
      </c>
      <c r="P3317" t="s">
        <v>8276</v>
      </c>
      <c r="Q3317" s="6">
        <f>E3317/D3317</f>
        <v>1.2210714285714286</v>
      </c>
      <c r="R3317" s="7">
        <f>IFERROR(E3317/N3317,"N/A")</f>
        <v>48.842857142857142</v>
      </c>
      <c r="S3317" t="str">
        <f t="shared" si="196"/>
        <v>music</v>
      </c>
      <c r="T3317" t="str">
        <f t="shared" si="197"/>
        <v>rock</v>
      </c>
      <c r="Y3317">
        <f t="shared" si="198"/>
        <v>6</v>
      </c>
      <c r="Z3317">
        <f t="shared" si="199"/>
        <v>10</v>
      </c>
    </row>
    <row r="3318" spans="1:26" ht="57.6" x14ac:dyDescent="0.3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 s="11">
        <f t="shared" si="194"/>
        <v>41852.238506944443</v>
      </c>
      <c r="K3318">
        <v>1403012607</v>
      </c>
      <c r="L3318" s="11">
        <f t="shared" si="195"/>
        <v>41807.238506944443</v>
      </c>
      <c r="M3318" t="b">
        <v>0</v>
      </c>
      <c r="N3318">
        <v>119</v>
      </c>
      <c r="O3318" t="b">
        <v>1</v>
      </c>
      <c r="P3318" t="s">
        <v>8274</v>
      </c>
      <c r="Q3318" s="6">
        <f>E3318/D3318</f>
        <v>1.2210975609756098</v>
      </c>
      <c r="R3318" s="7">
        <f>IFERROR(E3318/N3318,"N/A")</f>
        <v>84.142857142857139</v>
      </c>
      <c r="S3318" t="str">
        <f t="shared" si="196"/>
        <v>publishing</v>
      </c>
      <c r="T3318" t="str">
        <f t="shared" si="197"/>
        <v>nonfiction</v>
      </c>
      <c r="Y3318">
        <f t="shared" si="198"/>
        <v>11</v>
      </c>
      <c r="Z3318">
        <f t="shared" si="199"/>
        <v>21</v>
      </c>
    </row>
    <row r="3319" spans="1:26" ht="43.2" x14ac:dyDescent="0.3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 s="11">
        <f t="shared" si="194"/>
        <v>42794.791666666664</v>
      </c>
      <c r="K3319">
        <v>1484623726</v>
      </c>
      <c r="L3319" s="11">
        <f t="shared" si="195"/>
        <v>42751.811643518515</v>
      </c>
      <c r="M3319" t="b">
        <v>0</v>
      </c>
      <c r="N3319">
        <v>17</v>
      </c>
      <c r="O3319" t="b">
        <v>1</v>
      </c>
      <c r="P3319" t="s">
        <v>8276</v>
      </c>
      <c r="Q3319" s="6">
        <f>E3319/D3319</f>
        <v>1.2213333333333334</v>
      </c>
      <c r="R3319" s="7">
        <f>IFERROR(E3319/N3319,"N/A")</f>
        <v>53.882352941176471</v>
      </c>
      <c r="S3319" t="str">
        <f t="shared" si="196"/>
        <v>music</v>
      </c>
      <c r="T3319" t="str">
        <f t="shared" si="197"/>
        <v>rock</v>
      </c>
      <c r="Y3319">
        <f t="shared" si="198"/>
        <v>6</v>
      </c>
      <c r="Z3319">
        <f t="shared" si="199"/>
        <v>10</v>
      </c>
    </row>
    <row r="3320" spans="1:26" ht="28.8" x14ac:dyDescent="0.3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 s="11">
        <f t="shared" si="194"/>
        <v>41399.958969907406</v>
      </c>
      <c r="K3320">
        <v>1365231655</v>
      </c>
      <c r="L3320" s="11">
        <f t="shared" si="195"/>
        <v>41369.958969907406</v>
      </c>
      <c r="M3320" t="b">
        <v>1</v>
      </c>
      <c r="N3320">
        <v>50</v>
      </c>
      <c r="O3320" t="b">
        <v>1</v>
      </c>
      <c r="P3320" t="s">
        <v>8276</v>
      </c>
      <c r="Q3320" s="6">
        <f>E3320/D3320</f>
        <v>1.2214285714285715</v>
      </c>
      <c r="R3320" s="7">
        <f>IFERROR(E3320/N3320,"N/A")</f>
        <v>85.5</v>
      </c>
      <c r="S3320" t="str">
        <f t="shared" si="196"/>
        <v>music</v>
      </c>
      <c r="T3320" t="str">
        <f t="shared" si="197"/>
        <v>rock</v>
      </c>
      <c r="Y3320">
        <f t="shared" si="198"/>
        <v>6</v>
      </c>
      <c r="Z3320">
        <f t="shared" si="199"/>
        <v>10</v>
      </c>
    </row>
    <row r="3321" spans="1:26" ht="43.2" x14ac:dyDescent="0.3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 s="11">
        <f t="shared" si="194"/>
        <v>42473.543576388889</v>
      </c>
      <c r="K3321">
        <v>1458766965</v>
      </c>
      <c r="L3321" s="11">
        <f t="shared" si="195"/>
        <v>42452.543576388889</v>
      </c>
      <c r="M3321" t="b">
        <v>0</v>
      </c>
      <c r="N3321">
        <v>57</v>
      </c>
      <c r="O3321" t="b">
        <v>1</v>
      </c>
      <c r="P3321" t="s">
        <v>8271</v>
      </c>
      <c r="Q3321" s="6">
        <f>E3321/D3321</f>
        <v>1.2228571428571429</v>
      </c>
      <c r="R3321" s="7">
        <f>IFERROR(E3321/N3321,"N/A")</f>
        <v>75.087719298245617</v>
      </c>
      <c r="S3321" t="str">
        <f t="shared" si="196"/>
        <v>theater</v>
      </c>
      <c r="T3321" t="str">
        <f t="shared" si="197"/>
        <v>plays</v>
      </c>
      <c r="Y3321">
        <f t="shared" si="198"/>
        <v>8</v>
      </c>
      <c r="Z3321">
        <f t="shared" si="199"/>
        <v>13</v>
      </c>
    </row>
    <row r="3322" spans="1:26" ht="43.2" x14ac:dyDescent="0.3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 s="11">
        <f t="shared" si="194"/>
        <v>41684.5</v>
      </c>
      <c r="K3322">
        <v>1390890987</v>
      </c>
      <c r="L3322" s="11">
        <f t="shared" si="195"/>
        <v>41666.941979166666</v>
      </c>
      <c r="M3322" t="b">
        <v>0</v>
      </c>
      <c r="N3322">
        <v>108</v>
      </c>
      <c r="O3322" t="b">
        <v>1</v>
      </c>
      <c r="P3322" t="s">
        <v>8274</v>
      </c>
      <c r="Q3322" s="6">
        <f>E3322/D3322</f>
        <v>1.224</v>
      </c>
      <c r="R3322" s="7">
        <f>IFERROR(E3322/N3322,"N/A")</f>
        <v>56.666666666666664</v>
      </c>
      <c r="S3322" t="str">
        <f t="shared" si="196"/>
        <v>publishing</v>
      </c>
      <c r="T3322" t="str">
        <f t="shared" si="197"/>
        <v>nonfiction</v>
      </c>
      <c r="Y3322">
        <f t="shared" si="198"/>
        <v>11</v>
      </c>
      <c r="Z3322">
        <f t="shared" si="199"/>
        <v>21</v>
      </c>
    </row>
    <row r="3323" spans="1:26" ht="43.2" x14ac:dyDescent="0.3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 s="11">
        <f t="shared" si="194"/>
        <v>40983.832638888889</v>
      </c>
      <c r="K3323">
        <v>1328033818</v>
      </c>
      <c r="L3323" s="11">
        <f t="shared" si="195"/>
        <v>40939.428449074068</v>
      </c>
      <c r="M3323" t="b">
        <v>0</v>
      </c>
      <c r="N3323">
        <v>89</v>
      </c>
      <c r="O3323" t="b">
        <v>1</v>
      </c>
      <c r="P3323" t="s">
        <v>8292</v>
      </c>
      <c r="Q3323" s="6">
        <f>E3323/D3323</f>
        <v>1.2240879999999998</v>
      </c>
      <c r="R3323" s="7">
        <f>IFERROR(E3323/N3323,"N/A")</f>
        <v>34.384494382022467</v>
      </c>
      <c r="S3323" t="str">
        <f t="shared" si="196"/>
        <v>music</v>
      </c>
      <c r="T3323" t="str">
        <f t="shared" si="197"/>
        <v>pop</v>
      </c>
      <c r="Y3323">
        <f t="shared" si="198"/>
        <v>6</v>
      </c>
      <c r="Z3323">
        <f t="shared" si="199"/>
        <v>9</v>
      </c>
    </row>
    <row r="3324" spans="1:26" ht="57.6" x14ac:dyDescent="0.3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 s="11">
        <f t="shared" si="194"/>
        <v>41243.083333333328</v>
      </c>
      <c r="K3324">
        <v>1351663605</v>
      </c>
      <c r="L3324" s="11">
        <f t="shared" si="195"/>
        <v>41212.921354166661</v>
      </c>
      <c r="M3324" t="b">
        <v>0</v>
      </c>
      <c r="N3324">
        <v>121</v>
      </c>
      <c r="O3324" t="b">
        <v>1</v>
      </c>
      <c r="P3324" t="s">
        <v>8274</v>
      </c>
      <c r="Q3324" s="6">
        <f>E3324/D3324</f>
        <v>1.2267999999999999</v>
      </c>
      <c r="R3324" s="7">
        <f>IFERROR(E3324/N3324,"N/A")</f>
        <v>25.347107438016529</v>
      </c>
      <c r="S3324" t="str">
        <f t="shared" si="196"/>
        <v>publishing</v>
      </c>
      <c r="T3324" t="str">
        <f t="shared" si="197"/>
        <v>nonfiction</v>
      </c>
      <c r="Y3324">
        <f t="shared" si="198"/>
        <v>11</v>
      </c>
      <c r="Z3324">
        <f t="shared" si="199"/>
        <v>21</v>
      </c>
    </row>
    <row r="3325" spans="1:26" ht="57.6" x14ac:dyDescent="0.3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 s="11">
        <f t="shared" si="194"/>
        <v>42155.832638888889</v>
      </c>
      <c r="K3325">
        <v>1430445163</v>
      </c>
      <c r="L3325" s="11">
        <f t="shared" si="195"/>
        <v>42124.744942129626</v>
      </c>
      <c r="M3325" t="b">
        <v>0</v>
      </c>
      <c r="N3325">
        <v>67</v>
      </c>
      <c r="O3325" t="b">
        <v>1</v>
      </c>
      <c r="P3325" t="s">
        <v>8300</v>
      </c>
      <c r="Q3325" s="6">
        <f>E3325/D3325</f>
        <v>1.228</v>
      </c>
      <c r="R3325" s="7">
        <f>IFERROR(E3325/N3325,"N/A")</f>
        <v>54.985074626865675</v>
      </c>
      <c r="S3325" t="str">
        <f t="shared" si="196"/>
        <v>music</v>
      </c>
      <c r="T3325" t="str">
        <f t="shared" si="197"/>
        <v>classical music</v>
      </c>
      <c r="Y3325">
        <f t="shared" si="198"/>
        <v>6</v>
      </c>
      <c r="Z3325">
        <f t="shared" si="199"/>
        <v>21</v>
      </c>
    </row>
    <row r="3326" spans="1:26" ht="43.2" x14ac:dyDescent="0.3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 s="11">
        <f t="shared" si="194"/>
        <v>41149.666666666664</v>
      </c>
      <c r="K3326">
        <v>1344281383</v>
      </c>
      <c r="L3326" s="11">
        <f t="shared" si="195"/>
        <v>41127.478969907403</v>
      </c>
      <c r="M3326" t="b">
        <v>0</v>
      </c>
      <c r="N3326">
        <v>76</v>
      </c>
      <c r="O3326" t="b">
        <v>1</v>
      </c>
      <c r="P3326" t="s">
        <v>8280</v>
      </c>
      <c r="Q3326" s="6">
        <f>E3326/D3326</f>
        <v>1.2283299999999999</v>
      </c>
      <c r="R3326" s="7">
        <f>IFERROR(E3326/N3326,"N/A")</f>
        <v>32.324473684210524</v>
      </c>
      <c r="S3326" t="str">
        <f t="shared" si="196"/>
        <v>music</v>
      </c>
      <c r="T3326" t="str">
        <f t="shared" si="197"/>
        <v>electronic music</v>
      </c>
      <c r="Y3326">
        <f t="shared" si="198"/>
        <v>6</v>
      </c>
      <c r="Z3326">
        <f t="shared" si="199"/>
        <v>22</v>
      </c>
    </row>
    <row r="3327" spans="1:26" ht="57.6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 s="11">
        <f t="shared" si="194"/>
        <v>41752.333020833328</v>
      </c>
      <c r="K3327">
        <v>1395676773</v>
      </c>
      <c r="L3327" s="11">
        <f t="shared" si="195"/>
        <v>41722.333020833328</v>
      </c>
      <c r="M3327" t="b">
        <v>0</v>
      </c>
      <c r="N3327">
        <v>58</v>
      </c>
      <c r="O3327" t="b">
        <v>1</v>
      </c>
      <c r="P3327" t="s">
        <v>8295</v>
      </c>
      <c r="Q3327" s="6">
        <f>E3327/D3327</f>
        <v>1.2290000000000001</v>
      </c>
      <c r="R3327" s="7">
        <f>IFERROR(E3327/N3327,"N/A")</f>
        <v>169.51724137931035</v>
      </c>
      <c r="S3327" t="str">
        <f t="shared" si="196"/>
        <v>technology</v>
      </c>
      <c r="T3327" t="str">
        <f t="shared" si="197"/>
        <v>hardware</v>
      </c>
      <c r="Y3327">
        <f t="shared" si="198"/>
        <v>11</v>
      </c>
      <c r="Z3327">
        <f t="shared" si="199"/>
        <v>19</v>
      </c>
    </row>
    <row r="3328" spans="1:26" ht="57.6" x14ac:dyDescent="0.3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 s="11">
        <f t="shared" si="194"/>
        <v>42357.500914351847</v>
      </c>
      <c r="K3328">
        <v>1447963279</v>
      </c>
      <c r="L3328" s="11">
        <f t="shared" si="195"/>
        <v>42327.500914351847</v>
      </c>
      <c r="M3328" t="b">
        <v>0</v>
      </c>
      <c r="N3328">
        <v>284</v>
      </c>
      <c r="O3328" t="b">
        <v>1</v>
      </c>
      <c r="P3328" t="s">
        <v>8265</v>
      </c>
      <c r="Q3328" s="6">
        <f>E3328/D3328</f>
        <v>1.2299154545454545</v>
      </c>
      <c r="R3328" s="7">
        <f>IFERROR(E3328/N3328,"N/A")</f>
        <v>190.55028169014085</v>
      </c>
      <c r="S3328" t="str">
        <f t="shared" si="196"/>
        <v>film &amp; video</v>
      </c>
      <c r="T3328" t="str">
        <f t="shared" si="197"/>
        <v>television</v>
      </c>
      <c r="Y3328">
        <f t="shared" si="198"/>
        <v>13</v>
      </c>
      <c r="Z3328">
        <f t="shared" si="199"/>
        <v>23</v>
      </c>
    </row>
    <row r="3329" spans="1:26" ht="57.6" x14ac:dyDescent="0.3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 s="11">
        <f t="shared" si="194"/>
        <v>42546.670034722221</v>
      </c>
      <c r="K3329">
        <v>1464307491</v>
      </c>
      <c r="L3329" s="11">
        <f t="shared" si="195"/>
        <v>42516.670034722221</v>
      </c>
      <c r="M3329" t="b">
        <v>0</v>
      </c>
      <c r="N3329">
        <v>8</v>
      </c>
      <c r="O3329" t="b">
        <v>1</v>
      </c>
      <c r="P3329" t="s">
        <v>8271</v>
      </c>
      <c r="Q3329" s="6">
        <f>E3329/D3329</f>
        <v>1.23</v>
      </c>
      <c r="R3329" s="7">
        <f>IFERROR(E3329/N3329,"N/A")</f>
        <v>46.125</v>
      </c>
      <c r="S3329" t="str">
        <f t="shared" si="196"/>
        <v>theater</v>
      </c>
      <c r="T3329" t="str">
        <f t="shared" si="197"/>
        <v>plays</v>
      </c>
      <c r="Y3329">
        <f t="shared" si="198"/>
        <v>8</v>
      </c>
      <c r="Z3329">
        <f t="shared" si="199"/>
        <v>13</v>
      </c>
    </row>
    <row r="3330" spans="1:26" ht="43.2" x14ac:dyDescent="0.3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 s="11">
        <f t="shared" si="194"/>
        <v>42724.999305555553</v>
      </c>
      <c r="K3330">
        <v>1479886966</v>
      </c>
      <c r="L3330" s="11">
        <f t="shared" si="195"/>
        <v>42696.988032407404</v>
      </c>
      <c r="M3330" t="b">
        <v>1</v>
      </c>
      <c r="N3330">
        <v>58</v>
      </c>
      <c r="O3330" t="b">
        <v>1</v>
      </c>
      <c r="P3330" t="s">
        <v>8269</v>
      </c>
      <c r="Q3330" s="6">
        <f>E3330/D3330</f>
        <v>1.2307407407407407</v>
      </c>
      <c r="R3330" s="7">
        <f>IFERROR(E3330/N3330,"N/A")</f>
        <v>114.58620689655173</v>
      </c>
      <c r="S3330" t="str">
        <f t="shared" si="196"/>
        <v>film &amp; video</v>
      </c>
      <c r="T3330" t="str">
        <f t="shared" si="197"/>
        <v>documentary</v>
      </c>
      <c r="Y3330">
        <f t="shared" si="198"/>
        <v>13</v>
      </c>
      <c r="Z3330">
        <f t="shared" si="199"/>
        <v>24</v>
      </c>
    </row>
    <row r="3331" spans="1:26" ht="43.2" x14ac:dyDescent="0.3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 s="11">
        <f t="shared" ref="J3331:J3394" si="200">(((I3331/60)/60)/24)+DATE(1970,1,1)+(-8/24)</f>
        <v>42128.562199074069</v>
      </c>
      <c r="K3331">
        <v>1426886974</v>
      </c>
      <c r="L3331" s="11">
        <f t="shared" ref="L3331:L3394" si="201">(((K3331/60)/60)/24)+DATE(1970,1,1)+(-8/24)</f>
        <v>42083.562199074069</v>
      </c>
      <c r="M3331" t="b">
        <v>0</v>
      </c>
      <c r="N3331">
        <v>46</v>
      </c>
      <c r="O3331" t="b">
        <v>1</v>
      </c>
      <c r="P3331" t="s">
        <v>8302</v>
      </c>
      <c r="Q3331" s="6">
        <f>E3331/D3331</f>
        <v>1.2314285714285715</v>
      </c>
      <c r="R3331" s="7">
        <f>IFERROR(E3331/N3331,"N/A")</f>
        <v>93.695652173913047</v>
      </c>
      <c r="S3331" t="str">
        <f t="shared" ref="S3331:S3394" si="202">LEFT(P3331,SEARCH("/",P3331,1)-1)</f>
        <v>technology</v>
      </c>
      <c r="T3331" t="str">
        <f t="shared" ref="T3331:T3394" si="203">RIGHT(P3331,(LEN(P3331)-SEARCH("/",P3331)))</f>
        <v>makerspaces</v>
      </c>
      <c r="Y3331">
        <f t="shared" ref="Y3331:Y3394" si="204">SEARCH("/",P3331)</f>
        <v>11</v>
      </c>
      <c r="Z3331">
        <f t="shared" ref="Z3331:Z3394" si="205">LEN(P3331)</f>
        <v>22</v>
      </c>
    </row>
    <row r="3332" spans="1:26" ht="43.2" x14ac:dyDescent="0.3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 s="11">
        <f t="shared" si="200"/>
        <v>42502.673703703702</v>
      </c>
      <c r="K3332">
        <v>1460506208</v>
      </c>
      <c r="L3332" s="11">
        <f t="shared" si="201"/>
        <v>42472.673703703702</v>
      </c>
      <c r="M3332" t="b">
        <v>0</v>
      </c>
      <c r="N3332">
        <v>173</v>
      </c>
      <c r="O3332" t="b">
        <v>1</v>
      </c>
      <c r="P3332" t="s">
        <v>8271</v>
      </c>
      <c r="Q3332" s="6">
        <f>E3332/D3332</f>
        <v>1.2324999999999999</v>
      </c>
      <c r="R3332" s="7">
        <f>IFERROR(E3332/N3332,"N/A")</f>
        <v>71.242774566473983</v>
      </c>
      <c r="S3332" t="str">
        <f t="shared" si="202"/>
        <v>theater</v>
      </c>
      <c r="T3332" t="str">
        <f t="shared" si="203"/>
        <v>plays</v>
      </c>
      <c r="Y3332">
        <f t="shared" si="204"/>
        <v>8</v>
      </c>
      <c r="Z3332">
        <f t="shared" si="205"/>
        <v>13</v>
      </c>
    </row>
    <row r="3333" spans="1:26" ht="43.2" x14ac:dyDescent="0.3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 s="11">
        <f t="shared" si="200"/>
        <v>40691.708333333328</v>
      </c>
      <c r="K3333">
        <v>1304376478</v>
      </c>
      <c r="L3333" s="11">
        <f t="shared" si="201"/>
        <v>40665.616643518515</v>
      </c>
      <c r="M3333" t="b">
        <v>0</v>
      </c>
      <c r="N3333">
        <v>38</v>
      </c>
      <c r="O3333" t="b">
        <v>1</v>
      </c>
      <c r="P3333" t="s">
        <v>8276</v>
      </c>
      <c r="Q3333" s="6">
        <f>E3333/D3333</f>
        <v>1.232608695652174</v>
      </c>
      <c r="R3333" s="7">
        <f>IFERROR(E3333/N3333,"N/A")</f>
        <v>74.60526315789474</v>
      </c>
      <c r="S3333" t="str">
        <f t="shared" si="202"/>
        <v>music</v>
      </c>
      <c r="T3333" t="str">
        <f t="shared" si="203"/>
        <v>rock</v>
      </c>
      <c r="Y3333">
        <f t="shared" si="204"/>
        <v>6</v>
      </c>
      <c r="Z3333">
        <f t="shared" si="205"/>
        <v>10</v>
      </c>
    </row>
    <row r="3334" spans="1:26" ht="43.2" x14ac:dyDescent="0.3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 s="11">
        <f t="shared" si="200"/>
        <v>42144.610995370364</v>
      </c>
      <c r="K3334">
        <v>1429569590</v>
      </c>
      <c r="L3334" s="11">
        <f t="shared" si="201"/>
        <v>42114.610995370364</v>
      </c>
      <c r="M3334" t="b">
        <v>1</v>
      </c>
      <c r="N3334">
        <v>179</v>
      </c>
      <c r="O3334" t="b">
        <v>1</v>
      </c>
      <c r="P3334" t="s">
        <v>8269</v>
      </c>
      <c r="Q3334" s="6">
        <f>E3334/D3334</f>
        <v>1.2327586206896552</v>
      </c>
      <c r="R3334" s="7">
        <f>IFERROR(E3334/N3334,"N/A")</f>
        <v>99.860335195530723</v>
      </c>
      <c r="S3334" t="str">
        <f t="shared" si="202"/>
        <v>film &amp; video</v>
      </c>
      <c r="T3334" t="str">
        <f t="shared" si="203"/>
        <v>documentary</v>
      </c>
      <c r="Y3334">
        <f t="shared" si="204"/>
        <v>13</v>
      </c>
      <c r="Z3334">
        <f t="shared" si="205"/>
        <v>24</v>
      </c>
    </row>
    <row r="3335" spans="1:26" ht="43.2" x14ac:dyDescent="0.3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 s="11">
        <f t="shared" si="200"/>
        <v>41842.339907407404</v>
      </c>
      <c r="K3335">
        <v>1403453368</v>
      </c>
      <c r="L3335" s="11">
        <f t="shared" si="201"/>
        <v>41812.339907407404</v>
      </c>
      <c r="M3335" t="b">
        <v>0</v>
      </c>
      <c r="N3335">
        <v>117</v>
      </c>
      <c r="O3335" t="b">
        <v>1</v>
      </c>
      <c r="P3335" t="s">
        <v>8265</v>
      </c>
      <c r="Q3335" s="6">
        <f>E3335/D3335</f>
        <v>1.2333333333333334</v>
      </c>
      <c r="R3335" s="7">
        <f>IFERROR(E3335/N3335,"N/A")</f>
        <v>31.623931623931625</v>
      </c>
      <c r="S3335" t="str">
        <f t="shared" si="202"/>
        <v>film &amp; video</v>
      </c>
      <c r="T3335" t="str">
        <f t="shared" si="203"/>
        <v>television</v>
      </c>
      <c r="Y3335">
        <f t="shared" si="204"/>
        <v>13</v>
      </c>
      <c r="Z3335">
        <f t="shared" si="205"/>
        <v>23</v>
      </c>
    </row>
    <row r="3336" spans="1:26" ht="43.2" x14ac:dyDescent="0.3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 s="11">
        <f t="shared" si="200"/>
        <v>42594.957638888889</v>
      </c>
      <c r="K3336">
        <v>1467720388</v>
      </c>
      <c r="L3336" s="11">
        <f t="shared" si="201"/>
        <v>42556.171157407407</v>
      </c>
      <c r="M3336" t="b">
        <v>0</v>
      </c>
      <c r="N3336">
        <v>30</v>
      </c>
      <c r="O3336" t="b">
        <v>1</v>
      </c>
      <c r="P3336" t="s">
        <v>8271</v>
      </c>
      <c r="Q3336" s="6">
        <f>E3336/D3336</f>
        <v>1.2342857142857142</v>
      </c>
      <c r="R3336" s="7">
        <f>IFERROR(E3336/N3336,"N/A")</f>
        <v>43.2</v>
      </c>
      <c r="S3336" t="str">
        <f t="shared" si="202"/>
        <v>theater</v>
      </c>
      <c r="T3336" t="str">
        <f t="shared" si="203"/>
        <v>plays</v>
      </c>
      <c r="Y3336">
        <f t="shared" si="204"/>
        <v>8</v>
      </c>
      <c r="Z3336">
        <f t="shared" si="205"/>
        <v>13</v>
      </c>
    </row>
    <row r="3337" spans="1:26" ht="28.8" x14ac:dyDescent="0.3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 s="11">
        <f t="shared" si="200"/>
        <v>42795.458333333336</v>
      </c>
      <c r="K3337">
        <v>1485213921</v>
      </c>
      <c r="L3337" s="11">
        <f t="shared" si="201"/>
        <v>42758.642604166664</v>
      </c>
      <c r="M3337" t="b">
        <v>0</v>
      </c>
      <c r="N3337">
        <v>131</v>
      </c>
      <c r="O3337" t="b">
        <v>1</v>
      </c>
      <c r="P3337" t="s">
        <v>8285</v>
      </c>
      <c r="Q3337" s="6">
        <f>E3337/D3337</f>
        <v>1.2348756218905472</v>
      </c>
      <c r="R3337" s="7">
        <f>IFERROR(E3337/N3337,"N/A")</f>
        <v>94.736641221374043</v>
      </c>
      <c r="S3337" t="str">
        <f t="shared" si="202"/>
        <v>photography</v>
      </c>
      <c r="T3337" t="str">
        <f t="shared" si="203"/>
        <v>photobooks</v>
      </c>
      <c r="Y3337">
        <f t="shared" si="204"/>
        <v>12</v>
      </c>
      <c r="Z3337">
        <f t="shared" si="205"/>
        <v>22</v>
      </c>
    </row>
    <row r="3338" spans="1:26" ht="43.2" x14ac:dyDescent="0.3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 s="11">
        <f t="shared" si="200"/>
        <v>42391.374699074069</v>
      </c>
      <c r="K3338">
        <v>1448297974</v>
      </c>
      <c r="L3338" s="11">
        <f t="shared" si="201"/>
        <v>42331.374699074069</v>
      </c>
      <c r="M3338" t="b">
        <v>0</v>
      </c>
      <c r="N3338">
        <v>140</v>
      </c>
      <c r="O3338" t="b">
        <v>1</v>
      </c>
      <c r="P3338" t="s">
        <v>8295</v>
      </c>
      <c r="Q3338" s="6">
        <f>E3338/D3338</f>
        <v>1.2353000000000001</v>
      </c>
      <c r="R3338" s="7">
        <f>IFERROR(E3338/N3338,"N/A")</f>
        <v>88.23571428571428</v>
      </c>
      <c r="S3338" t="str">
        <f t="shared" si="202"/>
        <v>technology</v>
      </c>
      <c r="T3338" t="str">
        <f t="shared" si="203"/>
        <v>hardware</v>
      </c>
      <c r="Y3338">
        <f t="shared" si="204"/>
        <v>11</v>
      </c>
      <c r="Z3338">
        <f t="shared" si="205"/>
        <v>19</v>
      </c>
    </row>
    <row r="3339" spans="1:26" ht="57.6" x14ac:dyDescent="0.3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 s="11">
        <f t="shared" si="200"/>
        <v>41105.502164351848</v>
      </c>
      <c r="K3339">
        <v>1339790587</v>
      </c>
      <c r="L3339" s="11">
        <f t="shared" si="201"/>
        <v>41075.502164351848</v>
      </c>
      <c r="M3339" t="b">
        <v>0</v>
      </c>
      <c r="N3339">
        <v>83</v>
      </c>
      <c r="O3339" t="b">
        <v>1</v>
      </c>
      <c r="P3339" t="s">
        <v>8279</v>
      </c>
      <c r="Q3339" s="6">
        <f>E3339/D3339</f>
        <v>1.2353333333333334</v>
      </c>
      <c r="R3339" s="7">
        <f>IFERROR(E3339/N3339,"N/A")</f>
        <v>89.301204819277103</v>
      </c>
      <c r="S3339" t="str">
        <f t="shared" si="202"/>
        <v>music</v>
      </c>
      <c r="T3339" t="str">
        <f t="shared" si="203"/>
        <v>indie rock</v>
      </c>
      <c r="Y3339">
        <f t="shared" si="204"/>
        <v>6</v>
      </c>
      <c r="Z3339">
        <f t="shared" si="205"/>
        <v>16</v>
      </c>
    </row>
    <row r="3340" spans="1:26" ht="43.2" x14ac:dyDescent="0.3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 s="11">
        <f t="shared" si="200"/>
        <v>42582.540277777771</v>
      </c>
      <c r="K3340">
        <v>1466710358</v>
      </c>
      <c r="L3340" s="11">
        <f t="shared" si="201"/>
        <v>42544.480995370373</v>
      </c>
      <c r="M3340" t="b">
        <v>0</v>
      </c>
      <c r="N3340">
        <v>21</v>
      </c>
      <c r="O3340" t="b">
        <v>1</v>
      </c>
      <c r="P3340" t="s">
        <v>8271</v>
      </c>
      <c r="Q3340" s="6">
        <f>E3340/D3340</f>
        <v>1.236</v>
      </c>
      <c r="R3340" s="7">
        <f>IFERROR(E3340/N3340,"N/A")</f>
        <v>29.428571428571427</v>
      </c>
      <c r="S3340" t="str">
        <f t="shared" si="202"/>
        <v>theater</v>
      </c>
      <c r="T3340" t="str">
        <f t="shared" si="203"/>
        <v>plays</v>
      </c>
      <c r="Y3340">
        <f t="shared" si="204"/>
        <v>8</v>
      </c>
      <c r="Z3340">
        <f t="shared" si="205"/>
        <v>13</v>
      </c>
    </row>
    <row r="3341" spans="1:26" ht="43.2" x14ac:dyDescent="0.3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 s="11">
        <f t="shared" si="200"/>
        <v>41616.874305555553</v>
      </c>
      <c r="K3341">
        <v>1383909855</v>
      </c>
      <c r="L3341" s="11">
        <f t="shared" si="201"/>
        <v>41586.141840277778</v>
      </c>
      <c r="M3341" t="b">
        <v>1</v>
      </c>
      <c r="N3341">
        <v>274</v>
      </c>
      <c r="O3341" t="b">
        <v>1</v>
      </c>
      <c r="P3341" t="s">
        <v>8276</v>
      </c>
      <c r="Q3341" s="6">
        <f>E3341/D3341</f>
        <v>1.2361333333333333</v>
      </c>
      <c r="R3341" s="7">
        <f>IFERROR(E3341/N3341,"N/A")</f>
        <v>67.671532846715323</v>
      </c>
      <c r="S3341" t="str">
        <f t="shared" si="202"/>
        <v>music</v>
      </c>
      <c r="T3341" t="str">
        <f t="shared" si="203"/>
        <v>rock</v>
      </c>
      <c r="Y3341">
        <f t="shared" si="204"/>
        <v>6</v>
      </c>
      <c r="Z3341">
        <f t="shared" si="205"/>
        <v>10</v>
      </c>
    </row>
    <row r="3342" spans="1:26" ht="43.2" x14ac:dyDescent="0.3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 s="11">
        <f t="shared" si="200"/>
        <v>40901.875</v>
      </c>
      <c r="K3342">
        <v>1321649321</v>
      </c>
      <c r="L3342" s="11">
        <f t="shared" si="201"/>
        <v>40865.533807870372</v>
      </c>
      <c r="M3342" t="b">
        <v>0</v>
      </c>
      <c r="N3342">
        <v>77</v>
      </c>
      <c r="O3342" t="b">
        <v>1</v>
      </c>
      <c r="P3342" t="s">
        <v>8279</v>
      </c>
      <c r="Q3342" s="6">
        <f>E3342/D3342</f>
        <v>1.2362</v>
      </c>
      <c r="R3342" s="7">
        <f>IFERROR(E3342/N3342,"N/A")</f>
        <v>80.272727272727266</v>
      </c>
      <c r="S3342" t="str">
        <f t="shared" si="202"/>
        <v>music</v>
      </c>
      <c r="T3342" t="str">
        <f t="shared" si="203"/>
        <v>indie rock</v>
      </c>
      <c r="Y3342">
        <f t="shared" si="204"/>
        <v>6</v>
      </c>
      <c r="Z3342">
        <f t="shared" si="205"/>
        <v>16</v>
      </c>
    </row>
    <row r="3343" spans="1:26" ht="43.2" x14ac:dyDescent="0.3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 s="11">
        <f t="shared" si="200"/>
        <v>42780.624305555553</v>
      </c>
      <c r="K3343">
        <v>1484570885</v>
      </c>
      <c r="L3343" s="11">
        <f t="shared" si="201"/>
        <v>42751.200057870366</v>
      </c>
      <c r="M3343" t="b">
        <v>1</v>
      </c>
      <c r="N3343">
        <v>196</v>
      </c>
      <c r="O3343" t="b">
        <v>1</v>
      </c>
      <c r="P3343" t="s">
        <v>8285</v>
      </c>
      <c r="Q3343" s="6">
        <f>E3343/D3343</f>
        <v>1.2364125714285714</v>
      </c>
      <c r="R3343" s="7">
        <f>IFERROR(E3343/N3343,"N/A")</f>
        <v>110.39397959183674</v>
      </c>
      <c r="S3343" t="str">
        <f t="shared" si="202"/>
        <v>photography</v>
      </c>
      <c r="T3343" t="str">
        <f t="shared" si="203"/>
        <v>photobooks</v>
      </c>
      <c r="Y3343">
        <f t="shared" si="204"/>
        <v>12</v>
      </c>
      <c r="Z3343">
        <f t="shared" si="205"/>
        <v>22</v>
      </c>
    </row>
    <row r="3344" spans="1:26" ht="43.2" x14ac:dyDescent="0.3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 s="11">
        <f t="shared" si="200"/>
        <v>42361.624305555553</v>
      </c>
      <c r="K3344">
        <v>1448536516</v>
      </c>
      <c r="L3344" s="11">
        <f t="shared" si="201"/>
        <v>42334.135601851849</v>
      </c>
      <c r="M3344" t="b">
        <v>0</v>
      </c>
      <c r="N3344">
        <v>25</v>
      </c>
      <c r="O3344" t="b">
        <v>1</v>
      </c>
      <c r="P3344" t="s">
        <v>8303</v>
      </c>
      <c r="Q3344" s="6">
        <f>E3344/D3344</f>
        <v>1.2366666666666666</v>
      </c>
      <c r="R3344" s="7">
        <f>IFERROR(E3344/N3344,"N/A")</f>
        <v>14.84</v>
      </c>
      <c r="S3344" t="str">
        <f t="shared" si="202"/>
        <v>theater</v>
      </c>
      <c r="T3344" t="str">
        <f t="shared" si="203"/>
        <v>spaces</v>
      </c>
      <c r="Y3344">
        <f t="shared" si="204"/>
        <v>8</v>
      </c>
      <c r="Z3344">
        <f t="shared" si="205"/>
        <v>14</v>
      </c>
    </row>
    <row r="3345" spans="1:26" ht="43.2" x14ac:dyDescent="0.3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 s="11">
        <f t="shared" si="200"/>
        <v>41562.832638888889</v>
      </c>
      <c r="K3345">
        <v>1379532618</v>
      </c>
      <c r="L3345" s="11">
        <f t="shared" si="201"/>
        <v>41535.479374999995</v>
      </c>
      <c r="M3345" t="b">
        <v>1</v>
      </c>
      <c r="N3345">
        <v>191</v>
      </c>
      <c r="O3345" t="b">
        <v>1</v>
      </c>
      <c r="P3345" t="s">
        <v>8295</v>
      </c>
      <c r="Q3345" s="6">
        <f>E3345/D3345</f>
        <v>1.236801</v>
      </c>
      <c r="R3345" s="7">
        <f>IFERROR(E3345/N3345,"N/A")</f>
        <v>194.26193717277485</v>
      </c>
      <c r="S3345" t="str">
        <f t="shared" si="202"/>
        <v>technology</v>
      </c>
      <c r="T3345" t="str">
        <f t="shared" si="203"/>
        <v>hardware</v>
      </c>
      <c r="Y3345">
        <f t="shared" si="204"/>
        <v>11</v>
      </c>
      <c r="Z3345">
        <f t="shared" si="205"/>
        <v>19</v>
      </c>
    </row>
    <row r="3346" spans="1:26" ht="43.2" x14ac:dyDescent="0.3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 s="11">
        <f t="shared" si="200"/>
        <v>41056.938159722216</v>
      </c>
      <c r="K3346">
        <v>1333002657</v>
      </c>
      <c r="L3346" s="11">
        <f t="shared" si="201"/>
        <v>40996.938159722216</v>
      </c>
      <c r="M3346" t="b">
        <v>0</v>
      </c>
      <c r="N3346">
        <v>32</v>
      </c>
      <c r="O3346" t="b">
        <v>1</v>
      </c>
      <c r="P3346" t="s">
        <v>8266</v>
      </c>
      <c r="Q3346" s="6">
        <f>E3346/D3346</f>
        <v>1.2394444444444443</v>
      </c>
      <c r="R3346" s="7">
        <f>IFERROR(E3346/N3346,"N/A")</f>
        <v>69.71875</v>
      </c>
      <c r="S3346" t="str">
        <f t="shared" si="202"/>
        <v>film &amp; video</v>
      </c>
      <c r="T3346" t="str">
        <f t="shared" si="203"/>
        <v>shorts</v>
      </c>
      <c r="Y3346">
        <f t="shared" si="204"/>
        <v>13</v>
      </c>
      <c r="Z3346">
        <f t="shared" si="205"/>
        <v>19</v>
      </c>
    </row>
    <row r="3347" spans="1:26" ht="43.2" x14ac:dyDescent="0.3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 s="11">
        <f t="shared" si="200"/>
        <v>41011.376909722218</v>
      </c>
      <c r="K3347">
        <v>1331658165</v>
      </c>
      <c r="L3347" s="11">
        <f t="shared" si="201"/>
        <v>40981.376909722218</v>
      </c>
      <c r="M3347" t="b">
        <v>0</v>
      </c>
      <c r="N3347">
        <v>13</v>
      </c>
      <c r="O3347" t="b">
        <v>1</v>
      </c>
      <c r="P3347" t="s">
        <v>8279</v>
      </c>
      <c r="Q3347" s="6">
        <f>E3347/D3347</f>
        <v>1.2394678492239468</v>
      </c>
      <c r="R3347" s="7">
        <f>IFERROR(E3347/N3347,"N/A")</f>
        <v>43</v>
      </c>
      <c r="S3347" t="str">
        <f t="shared" si="202"/>
        <v>music</v>
      </c>
      <c r="T3347" t="str">
        <f t="shared" si="203"/>
        <v>indie rock</v>
      </c>
      <c r="Y3347">
        <f t="shared" si="204"/>
        <v>6</v>
      </c>
      <c r="Z3347">
        <f t="shared" si="205"/>
        <v>16</v>
      </c>
    </row>
    <row r="3348" spans="1:26" ht="43.2" x14ac:dyDescent="0.3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 s="11">
        <f t="shared" si="200"/>
        <v>42199.481006944443</v>
      </c>
      <c r="K3348">
        <v>1434310359</v>
      </c>
      <c r="L3348" s="11">
        <f t="shared" si="201"/>
        <v>42169.481006944443</v>
      </c>
      <c r="M3348" t="b">
        <v>0</v>
      </c>
      <c r="N3348">
        <v>32</v>
      </c>
      <c r="O3348" t="b">
        <v>1</v>
      </c>
      <c r="P3348" t="s">
        <v>8271</v>
      </c>
      <c r="Q3348" s="6">
        <f>E3348/D3348</f>
        <v>1.24</v>
      </c>
      <c r="R3348" s="7">
        <f>IFERROR(E3348/N3348,"N/A")</f>
        <v>135.625</v>
      </c>
      <c r="S3348" t="str">
        <f t="shared" si="202"/>
        <v>theater</v>
      </c>
      <c r="T3348" t="str">
        <f t="shared" si="203"/>
        <v>plays</v>
      </c>
      <c r="Y3348">
        <f t="shared" si="204"/>
        <v>8</v>
      </c>
      <c r="Z3348">
        <f t="shared" si="205"/>
        <v>13</v>
      </c>
    </row>
    <row r="3349" spans="1:26" x14ac:dyDescent="0.3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 s="11">
        <f t="shared" si="200"/>
        <v>41102.40662037037</v>
      </c>
      <c r="K3349">
        <v>1339523132</v>
      </c>
      <c r="L3349" s="11">
        <f t="shared" si="201"/>
        <v>41072.40662037037</v>
      </c>
      <c r="M3349" t="b">
        <v>0</v>
      </c>
      <c r="N3349">
        <v>16</v>
      </c>
      <c r="O3349" t="b">
        <v>1</v>
      </c>
      <c r="P3349" t="s">
        <v>8276</v>
      </c>
      <c r="Q3349" s="6">
        <f>E3349/D3349</f>
        <v>1.24</v>
      </c>
      <c r="R3349" s="7">
        <f>IFERROR(E3349/N3349,"N/A")</f>
        <v>38.75</v>
      </c>
      <c r="S3349" t="str">
        <f t="shared" si="202"/>
        <v>music</v>
      </c>
      <c r="T3349" t="str">
        <f t="shared" si="203"/>
        <v>rock</v>
      </c>
      <c r="Y3349">
        <f t="shared" si="204"/>
        <v>6</v>
      </c>
      <c r="Z3349">
        <f t="shared" si="205"/>
        <v>10</v>
      </c>
    </row>
    <row r="3350" spans="1:26" ht="57.6" x14ac:dyDescent="0.3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 s="11">
        <f t="shared" si="200"/>
        <v>42094.624305555553</v>
      </c>
      <c r="K3350">
        <v>1425428206</v>
      </c>
      <c r="L3350" s="11">
        <f t="shared" si="201"/>
        <v>42066.678310185183</v>
      </c>
      <c r="M3350" t="b">
        <v>0</v>
      </c>
      <c r="N3350">
        <v>14</v>
      </c>
      <c r="O3350" t="b">
        <v>1</v>
      </c>
      <c r="P3350" t="s">
        <v>8271</v>
      </c>
      <c r="Q3350" s="6">
        <f>E3350/D3350</f>
        <v>1.24</v>
      </c>
      <c r="R3350" s="7">
        <f>IFERROR(E3350/N3350,"N/A")</f>
        <v>8.8571428571428577</v>
      </c>
      <c r="S3350" t="str">
        <f t="shared" si="202"/>
        <v>theater</v>
      </c>
      <c r="T3350" t="str">
        <f t="shared" si="203"/>
        <v>plays</v>
      </c>
      <c r="Y3350">
        <f t="shared" si="204"/>
        <v>8</v>
      </c>
      <c r="Z3350">
        <f t="shared" si="205"/>
        <v>13</v>
      </c>
    </row>
    <row r="3351" spans="1:26" ht="57.6" x14ac:dyDescent="0.3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 s="11">
        <f t="shared" si="200"/>
        <v>40594.661504629628</v>
      </c>
      <c r="K3351">
        <v>1295653954</v>
      </c>
      <c r="L3351" s="11">
        <f t="shared" si="201"/>
        <v>40564.661504629628</v>
      </c>
      <c r="M3351" t="b">
        <v>0</v>
      </c>
      <c r="N3351">
        <v>134</v>
      </c>
      <c r="O3351" t="b">
        <v>1</v>
      </c>
      <c r="P3351" t="s">
        <v>8276</v>
      </c>
      <c r="Q3351" s="6">
        <f>E3351/D3351</f>
        <v>1.2400610000000001</v>
      </c>
      <c r="R3351" s="7">
        <f>IFERROR(E3351/N3351,"N/A")</f>
        <v>92.541865671641801</v>
      </c>
      <c r="S3351" t="str">
        <f t="shared" si="202"/>
        <v>music</v>
      </c>
      <c r="T3351" t="str">
        <f t="shared" si="203"/>
        <v>rock</v>
      </c>
      <c r="Y3351">
        <f t="shared" si="204"/>
        <v>6</v>
      </c>
      <c r="Z3351">
        <f t="shared" si="205"/>
        <v>10</v>
      </c>
    </row>
    <row r="3352" spans="1:26" ht="43.2" x14ac:dyDescent="0.3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 s="11">
        <f t="shared" si="200"/>
        <v>42190.401874999996</v>
      </c>
      <c r="K3352">
        <v>1433525922</v>
      </c>
      <c r="L3352" s="11">
        <f t="shared" si="201"/>
        <v>42160.401874999996</v>
      </c>
      <c r="M3352" t="b">
        <v>0</v>
      </c>
      <c r="N3352">
        <v>63</v>
      </c>
      <c r="O3352" t="b">
        <v>1</v>
      </c>
      <c r="P3352" t="s">
        <v>8276</v>
      </c>
      <c r="Q3352" s="6">
        <f>E3352/D3352</f>
        <v>1.2408571428571429</v>
      </c>
      <c r="R3352" s="7">
        <f>IFERROR(E3352/N3352,"N/A")</f>
        <v>68.936507936507937</v>
      </c>
      <c r="S3352" t="str">
        <f t="shared" si="202"/>
        <v>music</v>
      </c>
      <c r="T3352" t="str">
        <f t="shared" si="203"/>
        <v>rock</v>
      </c>
      <c r="Y3352">
        <f t="shared" si="204"/>
        <v>6</v>
      </c>
      <c r="Z3352">
        <f t="shared" si="205"/>
        <v>10</v>
      </c>
    </row>
    <row r="3353" spans="1:26" ht="57.6" x14ac:dyDescent="0.3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 s="11">
        <f t="shared" si="200"/>
        <v>41858.666666666664</v>
      </c>
      <c r="K3353">
        <v>1405573391</v>
      </c>
      <c r="L3353" s="11">
        <f t="shared" si="201"/>
        <v>41836.877210648148</v>
      </c>
      <c r="M3353" t="b">
        <v>0</v>
      </c>
      <c r="N3353">
        <v>86</v>
      </c>
      <c r="O3353" t="b">
        <v>1</v>
      </c>
      <c r="P3353" t="s">
        <v>8269</v>
      </c>
      <c r="Q3353" s="6">
        <f>E3353/D3353</f>
        <v>1.2415933781686497</v>
      </c>
      <c r="R3353" s="7">
        <f>IFERROR(E3353/N3353,"N/A")</f>
        <v>139.53488372093022</v>
      </c>
      <c r="S3353" t="str">
        <f t="shared" si="202"/>
        <v>film &amp; video</v>
      </c>
      <c r="T3353" t="str">
        <f t="shared" si="203"/>
        <v>documentary</v>
      </c>
      <c r="Y3353">
        <f t="shared" si="204"/>
        <v>13</v>
      </c>
      <c r="Z3353">
        <f t="shared" si="205"/>
        <v>24</v>
      </c>
    </row>
    <row r="3354" spans="1:26" ht="43.2" x14ac:dyDescent="0.3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 s="11">
        <f t="shared" si="200"/>
        <v>41803.583333333328</v>
      </c>
      <c r="K3354">
        <v>1399948353</v>
      </c>
      <c r="L3354" s="11">
        <f t="shared" si="201"/>
        <v>41771.772604166668</v>
      </c>
      <c r="M3354" t="b">
        <v>1</v>
      </c>
      <c r="N3354">
        <v>61</v>
      </c>
      <c r="O3354" t="b">
        <v>1</v>
      </c>
      <c r="P3354" t="s">
        <v>8271</v>
      </c>
      <c r="Q3354" s="6">
        <f>E3354/D3354</f>
        <v>1.242</v>
      </c>
      <c r="R3354" s="7">
        <f>IFERROR(E3354/N3354,"N/A")</f>
        <v>50.901639344262293</v>
      </c>
      <c r="S3354" t="str">
        <f t="shared" si="202"/>
        <v>theater</v>
      </c>
      <c r="T3354" t="str">
        <f t="shared" si="203"/>
        <v>plays</v>
      </c>
      <c r="Y3354">
        <f t="shared" si="204"/>
        <v>8</v>
      </c>
      <c r="Z3354">
        <f t="shared" si="205"/>
        <v>13</v>
      </c>
    </row>
    <row r="3355" spans="1:26" ht="43.2" x14ac:dyDescent="0.3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 s="11">
        <f t="shared" si="200"/>
        <v>42037.852083333331</v>
      </c>
      <c r="K3355">
        <v>1420606303</v>
      </c>
      <c r="L3355" s="11">
        <f t="shared" si="201"/>
        <v>42010.869247685179</v>
      </c>
      <c r="M3355" t="b">
        <v>0</v>
      </c>
      <c r="N3355">
        <v>27</v>
      </c>
      <c r="O3355" t="b">
        <v>1</v>
      </c>
      <c r="P3355" t="s">
        <v>8271</v>
      </c>
      <c r="Q3355" s="6">
        <f>E3355/D3355</f>
        <v>1.2433537832310839</v>
      </c>
      <c r="R3355" s="7">
        <f>IFERROR(E3355/N3355,"N/A")</f>
        <v>45.037037037037038</v>
      </c>
      <c r="S3355" t="str">
        <f t="shared" si="202"/>
        <v>theater</v>
      </c>
      <c r="T3355" t="str">
        <f t="shared" si="203"/>
        <v>plays</v>
      </c>
      <c r="Y3355">
        <f t="shared" si="204"/>
        <v>8</v>
      </c>
      <c r="Z3355">
        <f t="shared" si="205"/>
        <v>13</v>
      </c>
    </row>
    <row r="3356" spans="1:26" ht="57.6" x14ac:dyDescent="0.3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 s="11">
        <f t="shared" si="200"/>
        <v>42624.513495370367</v>
      </c>
      <c r="K3356">
        <v>1470169166</v>
      </c>
      <c r="L3356" s="11">
        <f t="shared" si="201"/>
        <v>42584.513495370367</v>
      </c>
      <c r="M3356" t="b">
        <v>0</v>
      </c>
      <c r="N3356">
        <v>78</v>
      </c>
      <c r="O3356" t="b">
        <v>1</v>
      </c>
      <c r="P3356" t="s">
        <v>8271</v>
      </c>
      <c r="Q3356" s="6">
        <f>E3356/D3356</f>
        <v>1.244</v>
      </c>
      <c r="R3356" s="7">
        <f>IFERROR(E3356/N3356,"N/A")</f>
        <v>47.846153846153847</v>
      </c>
      <c r="S3356" t="str">
        <f t="shared" si="202"/>
        <v>theater</v>
      </c>
      <c r="T3356" t="str">
        <f t="shared" si="203"/>
        <v>plays</v>
      </c>
      <c r="Y3356">
        <f t="shared" si="204"/>
        <v>8</v>
      </c>
      <c r="Z3356">
        <f t="shared" si="205"/>
        <v>13</v>
      </c>
    </row>
    <row r="3357" spans="1:26" ht="28.8" x14ac:dyDescent="0.3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 s="11">
        <f t="shared" si="200"/>
        <v>41176.490879629629</v>
      </c>
      <c r="K3357">
        <v>1345924012</v>
      </c>
      <c r="L3357" s="11">
        <f t="shared" si="201"/>
        <v>41146.490879629629</v>
      </c>
      <c r="M3357" t="b">
        <v>0</v>
      </c>
      <c r="N3357">
        <v>37</v>
      </c>
      <c r="O3357" t="b">
        <v>1</v>
      </c>
      <c r="P3357" t="s">
        <v>8292</v>
      </c>
      <c r="Q3357" s="6">
        <f>E3357/D3357</f>
        <v>1.2470000000000001</v>
      </c>
      <c r="R3357" s="7">
        <f>IFERROR(E3357/N3357,"N/A")</f>
        <v>168.51351351351352</v>
      </c>
      <c r="S3357" t="str">
        <f t="shared" si="202"/>
        <v>music</v>
      </c>
      <c r="T3357" t="str">
        <f t="shared" si="203"/>
        <v>pop</v>
      </c>
      <c r="Y3357">
        <f t="shared" si="204"/>
        <v>6</v>
      </c>
      <c r="Z3357">
        <f t="shared" si="205"/>
        <v>9</v>
      </c>
    </row>
    <row r="3358" spans="1:26" ht="43.2" x14ac:dyDescent="0.3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 s="11">
        <f t="shared" si="200"/>
        <v>42301.561805555553</v>
      </c>
      <c r="K3358">
        <v>1443016697</v>
      </c>
      <c r="L3358" s="11">
        <f t="shared" si="201"/>
        <v>42270.248807870368</v>
      </c>
      <c r="M3358" t="b">
        <v>1</v>
      </c>
      <c r="N3358">
        <v>84</v>
      </c>
      <c r="O3358" t="b">
        <v>1</v>
      </c>
      <c r="P3358" t="s">
        <v>8271</v>
      </c>
      <c r="Q3358" s="6">
        <f>E3358/D3358</f>
        <v>1.248</v>
      </c>
      <c r="R3358" s="7">
        <f>IFERROR(E3358/N3358,"N/A")</f>
        <v>37.142857142857146</v>
      </c>
      <c r="S3358" t="str">
        <f t="shared" si="202"/>
        <v>theater</v>
      </c>
      <c r="T3358" t="str">
        <f t="shared" si="203"/>
        <v>plays</v>
      </c>
      <c r="Y3358">
        <f t="shared" si="204"/>
        <v>8</v>
      </c>
      <c r="Z3358">
        <f t="shared" si="205"/>
        <v>13</v>
      </c>
    </row>
    <row r="3359" spans="1:26" ht="43.2" x14ac:dyDescent="0.3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 s="11">
        <f t="shared" si="200"/>
        <v>42082.574814814812</v>
      </c>
      <c r="K3359">
        <v>1424213264</v>
      </c>
      <c r="L3359" s="11">
        <f t="shared" si="201"/>
        <v>42052.616481481477</v>
      </c>
      <c r="M3359" t="b">
        <v>0</v>
      </c>
      <c r="N3359">
        <v>45</v>
      </c>
      <c r="O3359" t="b">
        <v>1</v>
      </c>
      <c r="P3359" t="s">
        <v>8271</v>
      </c>
      <c r="Q3359" s="6">
        <f>E3359/D3359</f>
        <v>1.248</v>
      </c>
      <c r="R3359" s="7">
        <f>IFERROR(E3359/N3359,"N/A")</f>
        <v>69.333333333333329</v>
      </c>
      <c r="S3359" t="str">
        <f t="shared" si="202"/>
        <v>theater</v>
      </c>
      <c r="T3359" t="str">
        <f t="shared" si="203"/>
        <v>plays</v>
      </c>
      <c r="Y3359">
        <f t="shared" si="204"/>
        <v>8</v>
      </c>
      <c r="Z3359">
        <f t="shared" si="205"/>
        <v>13</v>
      </c>
    </row>
    <row r="3360" spans="1:26" ht="43.2" x14ac:dyDescent="0.3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 s="11">
        <f t="shared" si="200"/>
        <v>41995.666666666664</v>
      </c>
      <c r="K3360">
        <v>1416592916</v>
      </c>
      <c r="L3360" s="11">
        <f t="shared" si="201"/>
        <v>41964.418009259258</v>
      </c>
      <c r="M3360" t="b">
        <v>1</v>
      </c>
      <c r="N3360">
        <v>241</v>
      </c>
      <c r="O3360" t="b">
        <v>1</v>
      </c>
      <c r="P3360" t="s">
        <v>8285</v>
      </c>
      <c r="Q3360" s="6">
        <f>E3360/D3360</f>
        <v>1.2484324324324325</v>
      </c>
      <c r="R3360" s="7">
        <f>IFERROR(E3360/N3360,"N/A")</f>
        <v>95.834024896265561</v>
      </c>
      <c r="S3360" t="str">
        <f t="shared" si="202"/>
        <v>photography</v>
      </c>
      <c r="T3360" t="str">
        <f t="shared" si="203"/>
        <v>photobooks</v>
      </c>
      <c r="Y3360">
        <f t="shared" si="204"/>
        <v>12</v>
      </c>
      <c r="Z3360">
        <f t="shared" si="205"/>
        <v>22</v>
      </c>
    </row>
    <row r="3361" spans="1:26" ht="43.2" x14ac:dyDescent="0.3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 s="11">
        <f t="shared" si="200"/>
        <v>41834.481006944443</v>
      </c>
      <c r="K3361">
        <v>1402342359</v>
      </c>
      <c r="L3361" s="11">
        <f t="shared" si="201"/>
        <v>41799.481006944443</v>
      </c>
      <c r="M3361" t="b">
        <v>0</v>
      </c>
      <c r="N3361">
        <v>7</v>
      </c>
      <c r="O3361" t="b">
        <v>1</v>
      </c>
      <c r="P3361" t="s">
        <v>8274</v>
      </c>
      <c r="Q3361" s="6">
        <f>E3361/D3361</f>
        <v>1.25</v>
      </c>
      <c r="R3361" s="7">
        <f>IFERROR(E3361/N3361,"N/A")</f>
        <v>53.571428571428569</v>
      </c>
      <c r="S3361" t="str">
        <f t="shared" si="202"/>
        <v>publishing</v>
      </c>
      <c r="T3361" t="str">
        <f t="shared" si="203"/>
        <v>nonfiction</v>
      </c>
      <c r="Y3361">
        <f t="shared" si="204"/>
        <v>11</v>
      </c>
      <c r="Z3361">
        <f t="shared" si="205"/>
        <v>21</v>
      </c>
    </row>
    <row r="3362" spans="1:26" ht="28.8" x14ac:dyDescent="0.3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 s="11">
        <f t="shared" si="200"/>
        <v>41076.082638888889</v>
      </c>
      <c r="K3362">
        <v>1335397188</v>
      </c>
      <c r="L3362" s="11">
        <f t="shared" si="201"/>
        <v>41024.652638888889</v>
      </c>
      <c r="M3362" t="b">
        <v>0</v>
      </c>
      <c r="N3362">
        <v>27</v>
      </c>
      <c r="O3362" t="b">
        <v>1</v>
      </c>
      <c r="P3362" t="s">
        <v>8279</v>
      </c>
      <c r="Q3362" s="6">
        <f>E3362/D3362</f>
        <v>1.25</v>
      </c>
      <c r="R3362" s="7">
        <f>IFERROR(E3362/N3362,"N/A")</f>
        <v>27.777777777777779</v>
      </c>
      <c r="S3362" t="str">
        <f t="shared" si="202"/>
        <v>music</v>
      </c>
      <c r="T3362" t="str">
        <f t="shared" si="203"/>
        <v>indie rock</v>
      </c>
      <c r="Y3362">
        <f t="shared" si="204"/>
        <v>6</v>
      </c>
      <c r="Z3362">
        <f t="shared" si="205"/>
        <v>16</v>
      </c>
    </row>
    <row r="3363" spans="1:26" ht="43.2" x14ac:dyDescent="0.3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 s="11">
        <f t="shared" si="200"/>
        <v>42058.432627314811</v>
      </c>
      <c r="K3363">
        <v>1423506179</v>
      </c>
      <c r="L3363" s="11">
        <f t="shared" si="201"/>
        <v>42044.432627314811</v>
      </c>
      <c r="M3363" t="b">
        <v>0</v>
      </c>
      <c r="N3363">
        <v>50</v>
      </c>
      <c r="O3363" t="b">
        <v>1</v>
      </c>
      <c r="P3363" t="s">
        <v>8305</v>
      </c>
      <c r="Q3363" s="6">
        <f>E3363/D3363</f>
        <v>1.25</v>
      </c>
      <c r="R3363" s="7">
        <f>IFERROR(E3363/N3363,"N/A")</f>
        <v>75</v>
      </c>
      <c r="S3363" t="str">
        <f t="shared" si="202"/>
        <v>theater</v>
      </c>
      <c r="T3363" t="str">
        <f t="shared" si="203"/>
        <v>musical</v>
      </c>
      <c r="Y3363">
        <f t="shared" si="204"/>
        <v>8</v>
      </c>
      <c r="Z3363">
        <f t="shared" si="205"/>
        <v>15</v>
      </c>
    </row>
    <row r="3364" spans="1:26" ht="43.2" x14ac:dyDescent="0.3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 s="11">
        <f t="shared" si="200"/>
        <v>42752.549027777779</v>
      </c>
      <c r="K3364">
        <v>1482095436</v>
      </c>
      <c r="L3364" s="11">
        <f t="shared" si="201"/>
        <v>42722.549027777779</v>
      </c>
      <c r="M3364" t="b">
        <v>0</v>
      </c>
      <c r="N3364">
        <v>30</v>
      </c>
      <c r="O3364" t="b">
        <v>1</v>
      </c>
      <c r="P3364" t="s">
        <v>8271</v>
      </c>
      <c r="Q3364" s="6">
        <f>E3364/D3364</f>
        <v>1.25</v>
      </c>
      <c r="R3364" s="7">
        <f>IFERROR(E3364/N3364,"N/A")</f>
        <v>50</v>
      </c>
      <c r="S3364" t="str">
        <f t="shared" si="202"/>
        <v>theater</v>
      </c>
      <c r="T3364" t="str">
        <f t="shared" si="203"/>
        <v>plays</v>
      </c>
      <c r="Y3364">
        <f t="shared" si="204"/>
        <v>8</v>
      </c>
      <c r="Z3364">
        <f t="shared" si="205"/>
        <v>13</v>
      </c>
    </row>
    <row r="3365" spans="1:26" ht="43.2" x14ac:dyDescent="0.3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 s="11">
        <f t="shared" si="200"/>
        <v>42802.541666666664</v>
      </c>
      <c r="K3365">
        <v>1486397007</v>
      </c>
      <c r="L3365" s="11">
        <f t="shared" si="201"/>
        <v>42772.335729166669</v>
      </c>
      <c r="M3365" t="b">
        <v>1</v>
      </c>
      <c r="N3365">
        <v>299</v>
      </c>
      <c r="O3365" t="b">
        <v>1</v>
      </c>
      <c r="P3365" t="s">
        <v>8269</v>
      </c>
      <c r="Q3365" s="6">
        <f>E3365/D3365</f>
        <v>1.2502285714285715</v>
      </c>
      <c r="R3365" s="7">
        <f>IFERROR(E3365/N3365,"N/A")</f>
        <v>146.34782608695653</v>
      </c>
      <c r="S3365" t="str">
        <f t="shared" si="202"/>
        <v>film &amp; video</v>
      </c>
      <c r="T3365" t="str">
        <f t="shared" si="203"/>
        <v>documentary</v>
      </c>
      <c r="Y3365">
        <f t="shared" si="204"/>
        <v>13</v>
      </c>
      <c r="Z3365">
        <f t="shared" si="205"/>
        <v>24</v>
      </c>
    </row>
    <row r="3366" spans="1:26" ht="43.2" x14ac:dyDescent="0.3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 s="11">
        <f t="shared" si="200"/>
        <v>42738.801446759251</v>
      </c>
      <c r="K3366">
        <v>1480907645</v>
      </c>
      <c r="L3366" s="11">
        <f t="shared" si="201"/>
        <v>42708.801446759251</v>
      </c>
      <c r="M3366" t="b">
        <v>0</v>
      </c>
      <c r="N3366">
        <v>52</v>
      </c>
      <c r="O3366" t="b">
        <v>1</v>
      </c>
      <c r="P3366" t="s">
        <v>8271</v>
      </c>
      <c r="Q3366" s="6">
        <f>E3366/D3366</f>
        <v>1.2506666666666666</v>
      </c>
      <c r="R3366" s="7">
        <f>IFERROR(E3366/N3366,"N/A")</f>
        <v>36.07692307692308</v>
      </c>
      <c r="S3366" t="str">
        <f t="shared" si="202"/>
        <v>theater</v>
      </c>
      <c r="T3366" t="str">
        <f t="shared" si="203"/>
        <v>plays</v>
      </c>
      <c r="Y3366">
        <f t="shared" si="204"/>
        <v>8</v>
      </c>
      <c r="Z3366">
        <f t="shared" si="205"/>
        <v>13</v>
      </c>
    </row>
    <row r="3367" spans="1:26" ht="43.2" x14ac:dyDescent="0.3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 s="11">
        <f t="shared" si="200"/>
        <v>40991.833333333328</v>
      </c>
      <c r="K3367">
        <v>1329873755</v>
      </c>
      <c r="L3367" s="11">
        <f t="shared" si="201"/>
        <v>40960.724016203698</v>
      </c>
      <c r="M3367" t="b">
        <v>1</v>
      </c>
      <c r="N3367">
        <v>426</v>
      </c>
      <c r="O3367" t="b">
        <v>1</v>
      </c>
      <c r="P3367" t="s">
        <v>8295</v>
      </c>
      <c r="Q3367" s="6">
        <f>E3367/D3367</f>
        <v>1.2510239999999999</v>
      </c>
      <c r="R3367" s="7">
        <f>IFERROR(E3367/N3367,"N/A")</f>
        <v>73.416901408450698</v>
      </c>
      <c r="S3367" t="str">
        <f t="shared" si="202"/>
        <v>technology</v>
      </c>
      <c r="T3367" t="str">
        <f t="shared" si="203"/>
        <v>hardware</v>
      </c>
      <c r="Y3367">
        <f t="shared" si="204"/>
        <v>11</v>
      </c>
      <c r="Z3367">
        <f t="shared" si="205"/>
        <v>19</v>
      </c>
    </row>
    <row r="3368" spans="1:26" x14ac:dyDescent="0.3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 s="11">
        <f t="shared" si="200"/>
        <v>41429.667037037034</v>
      </c>
      <c r="K3368">
        <v>1368576032</v>
      </c>
      <c r="L3368" s="11">
        <f t="shared" si="201"/>
        <v>41408.667037037034</v>
      </c>
      <c r="M3368" t="b">
        <v>0</v>
      </c>
      <c r="N3368">
        <v>27</v>
      </c>
      <c r="O3368" t="b">
        <v>1</v>
      </c>
      <c r="P3368" t="s">
        <v>8276</v>
      </c>
      <c r="Q3368" s="6">
        <f>E3368/D3368</f>
        <v>1.25125</v>
      </c>
      <c r="R3368" s="7">
        <f>IFERROR(E3368/N3368,"N/A")</f>
        <v>37.074074074074076</v>
      </c>
      <c r="S3368" t="str">
        <f t="shared" si="202"/>
        <v>music</v>
      </c>
      <c r="T3368" t="str">
        <f t="shared" si="203"/>
        <v>rock</v>
      </c>
      <c r="Y3368">
        <f t="shared" si="204"/>
        <v>6</v>
      </c>
      <c r="Z3368">
        <f t="shared" si="205"/>
        <v>10</v>
      </c>
    </row>
    <row r="3369" spans="1:26" ht="43.2" x14ac:dyDescent="0.3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 s="11">
        <f t="shared" si="200"/>
        <v>42378.702499999999</v>
      </c>
      <c r="K3369">
        <v>1447203096</v>
      </c>
      <c r="L3369" s="11">
        <f t="shared" si="201"/>
        <v>42318.702499999999</v>
      </c>
      <c r="M3369" t="b">
        <v>0</v>
      </c>
      <c r="N3369">
        <v>11</v>
      </c>
      <c r="O3369" t="b">
        <v>1</v>
      </c>
      <c r="P3369" t="s">
        <v>8302</v>
      </c>
      <c r="Q3369" s="6">
        <f>E3369/D3369</f>
        <v>1.25125</v>
      </c>
      <c r="R3369" s="7">
        <f>IFERROR(E3369/N3369,"N/A")</f>
        <v>91</v>
      </c>
      <c r="S3369" t="str">
        <f t="shared" si="202"/>
        <v>technology</v>
      </c>
      <c r="T3369" t="str">
        <f t="shared" si="203"/>
        <v>makerspaces</v>
      </c>
      <c r="Y3369">
        <f t="shared" si="204"/>
        <v>11</v>
      </c>
      <c r="Z3369">
        <f t="shared" si="205"/>
        <v>22</v>
      </c>
    </row>
    <row r="3370" spans="1:26" ht="57.6" x14ac:dyDescent="0.3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 s="11">
        <f t="shared" si="200"/>
        <v>41271.493784722217</v>
      </c>
      <c r="K3370">
        <v>1354909863</v>
      </c>
      <c r="L3370" s="11">
        <f t="shared" si="201"/>
        <v>41250.493784722217</v>
      </c>
      <c r="M3370" t="b">
        <v>1</v>
      </c>
      <c r="N3370">
        <v>81</v>
      </c>
      <c r="O3370" t="b">
        <v>1</v>
      </c>
      <c r="P3370" t="s">
        <v>8288</v>
      </c>
      <c r="Q3370" s="6">
        <f>E3370/D3370</f>
        <v>1.2513333333333334</v>
      </c>
      <c r="R3370" s="7">
        <f>IFERROR(E3370/N3370,"N/A")</f>
        <v>23.172839506172838</v>
      </c>
      <c r="S3370" t="str">
        <f t="shared" si="202"/>
        <v>publishing</v>
      </c>
      <c r="T3370" t="str">
        <f t="shared" si="203"/>
        <v>radio &amp; podcasts</v>
      </c>
      <c r="Y3370">
        <f t="shared" si="204"/>
        <v>11</v>
      </c>
      <c r="Z3370">
        <f t="shared" si="205"/>
        <v>27</v>
      </c>
    </row>
    <row r="3371" spans="1:26" ht="43.2" x14ac:dyDescent="0.3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 s="11">
        <f t="shared" si="200"/>
        <v>42532.23578703704</v>
      </c>
      <c r="K3371">
        <v>1463060372</v>
      </c>
      <c r="L3371" s="11">
        <f t="shared" si="201"/>
        <v>42502.23578703704</v>
      </c>
      <c r="M3371" t="b">
        <v>1</v>
      </c>
      <c r="N3371">
        <v>325</v>
      </c>
      <c r="O3371" t="b">
        <v>1</v>
      </c>
      <c r="P3371" t="s">
        <v>8295</v>
      </c>
      <c r="Q3371" s="6">
        <f>E3371/D3371</f>
        <v>1.2513700000000001</v>
      </c>
      <c r="R3371" s="7">
        <f>IFERROR(E3371/N3371,"N/A")</f>
        <v>385.03692307692307</v>
      </c>
      <c r="S3371" t="str">
        <f t="shared" si="202"/>
        <v>technology</v>
      </c>
      <c r="T3371" t="str">
        <f t="shared" si="203"/>
        <v>hardware</v>
      </c>
      <c r="Y3371">
        <f t="shared" si="204"/>
        <v>11</v>
      </c>
      <c r="Z3371">
        <f t="shared" si="205"/>
        <v>19</v>
      </c>
    </row>
    <row r="3372" spans="1:26" ht="43.2" x14ac:dyDescent="0.3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 s="11">
        <f t="shared" si="200"/>
        <v>42123.459791666661</v>
      </c>
      <c r="K3372">
        <v>1426446126</v>
      </c>
      <c r="L3372" s="11">
        <f t="shared" si="201"/>
        <v>42078.459791666661</v>
      </c>
      <c r="M3372" t="b">
        <v>0</v>
      </c>
      <c r="N3372">
        <v>67</v>
      </c>
      <c r="O3372" t="b">
        <v>1</v>
      </c>
      <c r="P3372" t="s">
        <v>8269</v>
      </c>
      <c r="Q3372" s="6">
        <f>E3372/D3372</f>
        <v>1.2516</v>
      </c>
      <c r="R3372" s="7">
        <f>IFERROR(E3372/N3372,"N/A")</f>
        <v>140.1044776119403</v>
      </c>
      <c r="S3372" t="str">
        <f t="shared" si="202"/>
        <v>film &amp; video</v>
      </c>
      <c r="T3372" t="str">
        <f t="shared" si="203"/>
        <v>documentary</v>
      </c>
      <c r="Y3372">
        <f t="shared" si="204"/>
        <v>13</v>
      </c>
      <c r="Z3372">
        <f t="shared" si="205"/>
        <v>24</v>
      </c>
    </row>
    <row r="3373" spans="1:26" ht="43.2" x14ac:dyDescent="0.3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 s="11">
        <f t="shared" si="200"/>
        <v>42467.261469907404</v>
      </c>
      <c r="K3373">
        <v>1457450191</v>
      </c>
      <c r="L3373" s="11">
        <f t="shared" si="201"/>
        <v>42437.303136574068</v>
      </c>
      <c r="M3373" t="b">
        <v>1</v>
      </c>
      <c r="N3373">
        <v>266</v>
      </c>
      <c r="O3373" t="b">
        <v>1</v>
      </c>
      <c r="P3373" t="s">
        <v>8269</v>
      </c>
      <c r="Q3373" s="6">
        <f>E3373/D3373</f>
        <v>1.252275</v>
      </c>
      <c r="R3373" s="7">
        <f>IFERROR(E3373/N3373,"N/A")</f>
        <v>188.31203007518798</v>
      </c>
      <c r="S3373" t="str">
        <f t="shared" si="202"/>
        <v>film &amp; video</v>
      </c>
      <c r="T3373" t="str">
        <f t="shared" si="203"/>
        <v>documentary</v>
      </c>
      <c r="Y3373">
        <f t="shared" si="204"/>
        <v>13</v>
      </c>
      <c r="Z3373">
        <f t="shared" si="205"/>
        <v>24</v>
      </c>
    </row>
    <row r="3374" spans="1:26" ht="43.2" x14ac:dyDescent="0.3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 s="11">
        <f t="shared" si="200"/>
        <v>42064.915972222218</v>
      </c>
      <c r="K3374">
        <v>1422371381</v>
      </c>
      <c r="L3374" s="11">
        <f t="shared" si="201"/>
        <v>42031.298391203702</v>
      </c>
      <c r="M3374" t="b">
        <v>0</v>
      </c>
      <c r="N3374">
        <v>21</v>
      </c>
      <c r="O3374" t="b">
        <v>1</v>
      </c>
      <c r="P3374" t="s">
        <v>8276</v>
      </c>
      <c r="Q3374" s="6">
        <f>E3374/D3374</f>
        <v>1.2524999999999999</v>
      </c>
      <c r="R3374" s="7">
        <f>IFERROR(E3374/N3374,"N/A")</f>
        <v>119.28571428571429</v>
      </c>
      <c r="S3374" t="str">
        <f t="shared" si="202"/>
        <v>music</v>
      </c>
      <c r="T3374" t="str">
        <f t="shared" si="203"/>
        <v>rock</v>
      </c>
      <c r="Y3374">
        <f t="shared" si="204"/>
        <v>6</v>
      </c>
      <c r="Z3374">
        <f t="shared" si="205"/>
        <v>10</v>
      </c>
    </row>
    <row r="3375" spans="1:26" ht="57.6" x14ac:dyDescent="0.3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 s="11">
        <f t="shared" si="200"/>
        <v>41300.621018518512</v>
      </c>
      <c r="K3375">
        <v>1356648856</v>
      </c>
      <c r="L3375" s="11">
        <f t="shared" si="201"/>
        <v>41270.621018518512</v>
      </c>
      <c r="M3375" t="b">
        <v>0</v>
      </c>
      <c r="N3375">
        <v>34</v>
      </c>
      <c r="O3375" t="b">
        <v>1</v>
      </c>
      <c r="P3375" t="s">
        <v>8276</v>
      </c>
      <c r="Q3375" s="6">
        <f>E3375/D3375</f>
        <v>1.2524999999999999</v>
      </c>
      <c r="R3375" s="7">
        <f>IFERROR(E3375/N3375,"N/A")</f>
        <v>44.205882352941174</v>
      </c>
      <c r="S3375" t="str">
        <f t="shared" si="202"/>
        <v>music</v>
      </c>
      <c r="T3375" t="str">
        <f t="shared" si="203"/>
        <v>rock</v>
      </c>
      <c r="Y3375">
        <f t="shared" si="204"/>
        <v>6</v>
      </c>
      <c r="Z3375">
        <f t="shared" si="205"/>
        <v>10</v>
      </c>
    </row>
    <row r="3376" spans="1:26" ht="43.2" x14ac:dyDescent="0.3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 s="11">
        <f t="shared" si="200"/>
        <v>40622.329652777778</v>
      </c>
      <c r="K3376">
        <v>1298048082</v>
      </c>
      <c r="L3376" s="11">
        <f t="shared" si="201"/>
        <v>40592.371319444443</v>
      </c>
      <c r="M3376" t="b">
        <v>0</v>
      </c>
      <c r="N3376">
        <v>90</v>
      </c>
      <c r="O3376" t="b">
        <v>1</v>
      </c>
      <c r="P3376" t="s">
        <v>8292</v>
      </c>
      <c r="Q3376" s="6">
        <f>E3376/D3376</f>
        <v>1.2526086956521738</v>
      </c>
      <c r="R3376" s="7">
        <f>IFERROR(E3376/N3376,"N/A")</f>
        <v>32.011111111111113</v>
      </c>
      <c r="S3376" t="str">
        <f t="shared" si="202"/>
        <v>music</v>
      </c>
      <c r="T3376" t="str">
        <f t="shared" si="203"/>
        <v>pop</v>
      </c>
      <c r="Y3376">
        <f t="shared" si="204"/>
        <v>6</v>
      </c>
      <c r="Z3376">
        <f t="shared" si="205"/>
        <v>9</v>
      </c>
    </row>
    <row r="3377" spans="1:26" ht="43.2" x14ac:dyDescent="0.3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 s="11">
        <f t="shared" si="200"/>
        <v>41333.915972222218</v>
      </c>
      <c r="K3377">
        <v>1359587137</v>
      </c>
      <c r="L3377" s="11">
        <f t="shared" si="201"/>
        <v>41304.628900462958</v>
      </c>
      <c r="M3377" t="b">
        <v>0</v>
      </c>
      <c r="N3377">
        <v>65</v>
      </c>
      <c r="O3377" t="b">
        <v>1</v>
      </c>
      <c r="P3377" t="s">
        <v>8274</v>
      </c>
      <c r="Q3377" s="6">
        <f>E3377/D3377</f>
        <v>1.2529999999999999</v>
      </c>
      <c r="R3377" s="7">
        <f>IFERROR(E3377/N3377,"N/A")</f>
        <v>38.553846153846152</v>
      </c>
      <c r="S3377" t="str">
        <f t="shared" si="202"/>
        <v>publishing</v>
      </c>
      <c r="T3377" t="str">
        <f t="shared" si="203"/>
        <v>nonfiction</v>
      </c>
      <c r="Y3377">
        <f t="shared" si="204"/>
        <v>11</v>
      </c>
      <c r="Z3377">
        <f t="shared" si="205"/>
        <v>21</v>
      </c>
    </row>
    <row r="3378" spans="1:26" ht="57.6" x14ac:dyDescent="0.3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 s="11">
        <f t="shared" si="200"/>
        <v>42562.535428240742</v>
      </c>
      <c r="K3378">
        <v>1463086261</v>
      </c>
      <c r="L3378" s="11">
        <f t="shared" si="201"/>
        <v>42502.535428240742</v>
      </c>
      <c r="M3378" t="b">
        <v>0</v>
      </c>
      <c r="N3378">
        <v>37</v>
      </c>
      <c r="O3378" t="b">
        <v>1</v>
      </c>
      <c r="P3378" t="s">
        <v>8276</v>
      </c>
      <c r="Q3378" s="6">
        <f>E3378/D3378</f>
        <v>1.2529999999999999</v>
      </c>
      <c r="R3378" s="7">
        <f>IFERROR(E3378/N3378,"N/A")</f>
        <v>67.729729729729726</v>
      </c>
      <c r="S3378" t="str">
        <f t="shared" si="202"/>
        <v>music</v>
      </c>
      <c r="T3378" t="str">
        <f t="shared" si="203"/>
        <v>rock</v>
      </c>
      <c r="Y3378">
        <f t="shared" si="204"/>
        <v>6</v>
      </c>
      <c r="Z3378">
        <f t="shared" si="205"/>
        <v>10</v>
      </c>
    </row>
    <row r="3379" spans="1:26" ht="28.8" x14ac:dyDescent="0.3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 s="11">
        <f t="shared" si="200"/>
        <v>42465.333333333336</v>
      </c>
      <c r="K3379">
        <v>1456408244</v>
      </c>
      <c r="L3379" s="11">
        <f t="shared" si="201"/>
        <v>42425.243564814817</v>
      </c>
      <c r="M3379" t="b">
        <v>0</v>
      </c>
      <c r="N3379">
        <v>9</v>
      </c>
      <c r="O3379" t="b">
        <v>1</v>
      </c>
      <c r="P3379" t="s">
        <v>8269</v>
      </c>
      <c r="Q3379" s="6">
        <f>E3379/D3379</f>
        <v>1.2533333333333334</v>
      </c>
      <c r="R3379" s="7">
        <f>IFERROR(E3379/N3379,"N/A")</f>
        <v>41.777777777777779</v>
      </c>
      <c r="S3379" t="str">
        <f t="shared" si="202"/>
        <v>film &amp; video</v>
      </c>
      <c r="T3379" t="str">
        <f t="shared" si="203"/>
        <v>documentary</v>
      </c>
      <c r="Y3379">
        <f t="shared" si="204"/>
        <v>13</v>
      </c>
      <c r="Z3379">
        <f t="shared" si="205"/>
        <v>24</v>
      </c>
    </row>
    <row r="3380" spans="1:26" ht="43.2" x14ac:dyDescent="0.3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 s="11">
        <f t="shared" si="200"/>
        <v>41686.429305555554</v>
      </c>
      <c r="K3380">
        <v>1389982692</v>
      </c>
      <c r="L3380" s="11">
        <f t="shared" si="201"/>
        <v>41656.429305555554</v>
      </c>
      <c r="M3380" t="b">
        <v>1</v>
      </c>
      <c r="N3380">
        <v>105</v>
      </c>
      <c r="O3380" t="b">
        <v>1</v>
      </c>
      <c r="P3380" t="s">
        <v>8276</v>
      </c>
      <c r="Q3380" s="6">
        <f>E3380/D3380</f>
        <v>1.2541538461538462</v>
      </c>
      <c r="R3380" s="7">
        <f>IFERROR(E3380/N3380,"N/A")</f>
        <v>77.638095238095232</v>
      </c>
      <c r="S3380" t="str">
        <f t="shared" si="202"/>
        <v>music</v>
      </c>
      <c r="T3380" t="str">
        <f t="shared" si="203"/>
        <v>rock</v>
      </c>
      <c r="Y3380">
        <f t="shared" si="204"/>
        <v>6</v>
      </c>
      <c r="Z3380">
        <f t="shared" si="205"/>
        <v>10</v>
      </c>
    </row>
    <row r="3381" spans="1:26" ht="43.2" x14ac:dyDescent="0.3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 s="11">
        <f t="shared" si="200"/>
        <v>40808.792094907403</v>
      </c>
      <c r="K3381">
        <v>1314154837</v>
      </c>
      <c r="L3381" s="11">
        <f t="shared" si="201"/>
        <v>40778.792094907403</v>
      </c>
      <c r="M3381" t="b">
        <v>0</v>
      </c>
      <c r="N3381">
        <v>21</v>
      </c>
      <c r="O3381" t="b">
        <v>1</v>
      </c>
      <c r="P3381" t="s">
        <v>8266</v>
      </c>
      <c r="Q3381" s="6">
        <f>E3381/D3381</f>
        <v>1.2549999999999999</v>
      </c>
      <c r="R3381" s="7">
        <f>IFERROR(E3381/N3381,"N/A")</f>
        <v>71.714285714285708</v>
      </c>
      <c r="S3381" t="str">
        <f t="shared" si="202"/>
        <v>film &amp; video</v>
      </c>
      <c r="T3381" t="str">
        <f t="shared" si="203"/>
        <v>shorts</v>
      </c>
      <c r="Y3381">
        <f t="shared" si="204"/>
        <v>13</v>
      </c>
      <c r="Z3381">
        <f t="shared" si="205"/>
        <v>19</v>
      </c>
    </row>
    <row r="3382" spans="1:26" ht="43.2" x14ac:dyDescent="0.3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 s="11">
        <f t="shared" si="200"/>
        <v>42132.874999999993</v>
      </c>
      <c r="K3382">
        <v>1428465420</v>
      </c>
      <c r="L3382" s="11">
        <f t="shared" si="201"/>
        <v>42101.831249999996</v>
      </c>
      <c r="M3382" t="b">
        <v>0</v>
      </c>
      <c r="N3382">
        <v>57</v>
      </c>
      <c r="O3382" t="b">
        <v>1</v>
      </c>
      <c r="P3382" t="s">
        <v>8274</v>
      </c>
      <c r="Q3382" s="6">
        <f>E3382/D3382</f>
        <v>1.2552941176470589</v>
      </c>
      <c r="R3382" s="7">
        <f>IFERROR(E3382/N3382,"N/A")</f>
        <v>187.19298245614036</v>
      </c>
      <c r="S3382" t="str">
        <f t="shared" si="202"/>
        <v>publishing</v>
      </c>
      <c r="T3382" t="str">
        <f t="shared" si="203"/>
        <v>nonfiction</v>
      </c>
      <c r="Y3382">
        <f t="shared" si="204"/>
        <v>11</v>
      </c>
      <c r="Z3382">
        <f t="shared" si="205"/>
        <v>21</v>
      </c>
    </row>
    <row r="3383" spans="1:26" ht="43.2" x14ac:dyDescent="0.3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 s="11">
        <f t="shared" si="200"/>
        <v>41045.458333333328</v>
      </c>
      <c r="K3383">
        <v>1334429646</v>
      </c>
      <c r="L3383" s="11">
        <f t="shared" si="201"/>
        <v>41013.454236111109</v>
      </c>
      <c r="M3383" t="b">
        <v>1</v>
      </c>
      <c r="N3383">
        <v>77</v>
      </c>
      <c r="O3383" t="b">
        <v>1</v>
      </c>
      <c r="P3383" t="s">
        <v>8269</v>
      </c>
      <c r="Q3383" s="6">
        <f>E3383/D3383</f>
        <v>1.2557142857142858</v>
      </c>
      <c r="R3383" s="7">
        <f>IFERROR(E3383/N3383,"N/A")</f>
        <v>57.077922077922075</v>
      </c>
      <c r="S3383" t="str">
        <f t="shared" si="202"/>
        <v>film &amp; video</v>
      </c>
      <c r="T3383" t="str">
        <f t="shared" si="203"/>
        <v>documentary</v>
      </c>
      <c r="Y3383">
        <f t="shared" si="204"/>
        <v>13</v>
      </c>
      <c r="Z3383">
        <f t="shared" si="205"/>
        <v>24</v>
      </c>
    </row>
    <row r="3384" spans="1:26" ht="28.8" x14ac:dyDescent="0.3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 s="11">
        <f t="shared" si="200"/>
        <v>42470.770833333336</v>
      </c>
      <c r="K3384">
        <v>1456902893</v>
      </c>
      <c r="L3384" s="11">
        <f t="shared" si="201"/>
        <v>42430.968668981477</v>
      </c>
      <c r="M3384" t="b">
        <v>0</v>
      </c>
      <c r="N3384">
        <v>32</v>
      </c>
      <c r="O3384" t="b">
        <v>1</v>
      </c>
      <c r="P3384" t="s">
        <v>8271</v>
      </c>
      <c r="Q3384" s="6">
        <f>E3384/D3384</f>
        <v>1.256</v>
      </c>
      <c r="R3384" s="7">
        <f>IFERROR(E3384/N3384,"N/A")</f>
        <v>78.5</v>
      </c>
      <c r="S3384" t="str">
        <f t="shared" si="202"/>
        <v>theater</v>
      </c>
      <c r="T3384" t="str">
        <f t="shared" si="203"/>
        <v>plays</v>
      </c>
      <c r="Y3384">
        <f t="shared" si="204"/>
        <v>8</v>
      </c>
      <c r="Z3384">
        <f t="shared" si="205"/>
        <v>13</v>
      </c>
    </row>
    <row r="3385" spans="1:26" ht="43.2" x14ac:dyDescent="0.3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 s="11">
        <f t="shared" si="200"/>
        <v>42110.144166666665</v>
      </c>
      <c r="K3385">
        <v>1427369256</v>
      </c>
      <c r="L3385" s="11">
        <f t="shared" si="201"/>
        <v>42089.144166666665</v>
      </c>
      <c r="M3385" t="b">
        <v>0</v>
      </c>
      <c r="N3385">
        <v>103</v>
      </c>
      <c r="O3385" t="b">
        <v>1</v>
      </c>
      <c r="P3385" t="s">
        <v>8285</v>
      </c>
      <c r="Q3385" s="6">
        <f>E3385/D3385</f>
        <v>1.2560416666666667</v>
      </c>
      <c r="R3385" s="7">
        <f>IFERROR(E3385/N3385,"N/A")</f>
        <v>58.533980582524272</v>
      </c>
      <c r="S3385" t="str">
        <f t="shared" si="202"/>
        <v>photography</v>
      </c>
      <c r="T3385" t="str">
        <f t="shared" si="203"/>
        <v>photobooks</v>
      </c>
      <c r="Y3385">
        <f t="shared" si="204"/>
        <v>12</v>
      </c>
      <c r="Z3385">
        <f t="shared" si="205"/>
        <v>22</v>
      </c>
    </row>
    <row r="3386" spans="1:26" ht="43.2" x14ac:dyDescent="0.3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 s="11">
        <f t="shared" si="200"/>
        <v>42361.512407407405</v>
      </c>
      <c r="K3386">
        <v>1448309872</v>
      </c>
      <c r="L3386" s="11">
        <f t="shared" si="201"/>
        <v>42331.512407407405</v>
      </c>
      <c r="M3386" t="b">
        <v>0</v>
      </c>
      <c r="N3386">
        <v>99</v>
      </c>
      <c r="O3386" t="b">
        <v>1</v>
      </c>
      <c r="P3386" t="s">
        <v>8273</v>
      </c>
      <c r="Q3386" s="6">
        <f>E3386/D3386</f>
        <v>1.2569999999999999</v>
      </c>
      <c r="R3386" s="7">
        <f>IFERROR(E3386/N3386,"N/A")</f>
        <v>190.45454545454547</v>
      </c>
      <c r="S3386" t="str">
        <f t="shared" si="202"/>
        <v>technology</v>
      </c>
      <c r="T3386" t="str">
        <f t="shared" si="203"/>
        <v>wearables</v>
      </c>
      <c r="Y3386">
        <f t="shared" si="204"/>
        <v>11</v>
      </c>
      <c r="Z3386">
        <f t="shared" si="205"/>
        <v>20</v>
      </c>
    </row>
    <row r="3387" spans="1:26" ht="43.2" x14ac:dyDescent="0.3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 s="11">
        <f t="shared" si="200"/>
        <v>41060.832638888889</v>
      </c>
      <c r="K3387">
        <v>1334442519</v>
      </c>
      <c r="L3387" s="11">
        <f t="shared" si="201"/>
        <v>41013.603229166663</v>
      </c>
      <c r="M3387" t="b">
        <v>1</v>
      </c>
      <c r="N3387">
        <v>60</v>
      </c>
      <c r="O3387" t="b">
        <v>1</v>
      </c>
      <c r="P3387" t="s">
        <v>8271</v>
      </c>
      <c r="Q3387" s="6">
        <f>E3387/D3387</f>
        <v>1.2576666666666667</v>
      </c>
      <c r="R3387" s="7">
        <f>IFERROR(E3387/N3387,"N/A")</f>
        <v>62.883333333333333</v>
      </c>
      <c r="S3387" t="str">
        <f t="shared" si="202"/>
        <v>theater</v>
      </c>
      <c r="T3387" t="str">
        <f t="shared" si="203"/>
        <v>plays</v>
      </c>
      <c r="Y3387">
        <f t="shared" si="204"/>
        <v>8</v>
      </c>
      <c r="Z3387">
        <f t="shared" si="205"/>
        <v>13</v>
      </c>
    </row>
    <row r="3388" spans="1:26" ht="43.2" x14ac:dyDescent="0.3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 s="11">
        <f t="shared" si="200"/>
        <v>42638.032499999994</v>
      </c>
      <c r="K3388">
        <v>1472201208</v>
      </c>
      <c r="L3388" s="11">
        <f t="shared" si="201"/>
        <v>42608.032499999994</v>
      </c>
      <c r="M3388" t="b">
        <v>0</v>
      </c>
      <c r="N3388">
        <v>49</v>
      </c>
      <c r="O3388" t="b">
        <v>1</v>
      </c>
      <c r="P3388" t="s">
        <v>8271</v>
      </c>
      <c r="Q3388" s="6">
        <f>E3388/D3388</f>
        <v>1.2589999999999999</v>
      </c>
      <c r="R3388" s="7">
        <f>IFERROR(E3388/N3388,"N/A")</f>
        <v>25.693877551020407</v>
      </c>
      <c r="S3388" t="str">
        <f t="shared" si="202"/>
        <v>theater</v>
      </c>
      <c r="T3388" t="str">
        <f t="shared" si="203"/>
        <v>plays</v>
      </c>
      <c r="Y3388">
        <f t="shared" si="204"/>
        <v>8</v>
      </c>
      <c r="Z3388">
        <f t="shared" si="205"/>
        <v>13</v>
      </c>
    </row>
    <row r="3389" spans="1:26" ht="43.2" x14ac:dyDescent="0.3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 s="11">
        <f t="shared" si="200"/>
        <v>42616.733587962961</v>
      </c>
      <c r="K3389">
        <v>1470792982</v>
      </c>
      <c r="L3389" s="11">
        <f t="shared" si="201"/>
        <v>42591.733587962961</v>
      </c>
      <c r="M3389" t="b">
        <v>0</v>
      </c>
      <c r="N3389">
        <v>36</v>
      </c>
      <c r="O3389" t="b">
        <v>1</v>
      </c>
      <c r="P3389" t="s">
        <v>8271</v>
      </c>
      <c r="Q3389" s="6">
        <f>E3389/D3389</f>
        <v>1.2593749999999999</v>
      </c>
      <c r="R3389" s="7">
        <f>IFERROR(E3389/N3389,"N/A")</f>
        <v>55.972222222222221</v>
      </c>
      <c r="S3389" t="str">
        <f t="shared" si="202"/>
        <v>theater</v>
      </c>
      <c r="T3389" t="str">
        <f t="shared" si="203"/>
        <v>plays</v>
      </c>
      <c r="Y3389">
        <f t="shared" si="204"/>
        <v>8</v>
      </c>
      <c r="Z3389">
        <f t="shared" si="205"/>
        <v>13</v>
      </c>
    </row>
    <row r="3390" spans="1:26" ht="28.8" x14ac:dyDescent="0.3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 s="11">
        <f t="shared" si="200"/>
        <v>42082.291990740741</v>
      </c>
      <c r="K3390">
        <v>1424188828</v>
      </c>
      <c r="L3390" s="11">
        <f t="shared" si="201"/>
        <v>42052.333657407398</v>
      </c>
      <c r="M3390" t="b">
        <v>0</v>
      </c>
      <c r="N3390">
        <v>372</v>
      </c>
      <c r="O3390" t="b">
        <v>1</v>
      </c>
      <c r="P3390" t="s">
        <v>8298</v>
      </c>
      <c r="Q3390" s="6">
        <f>E3390/D3390</f>
        <v>1.2594166666666666</v>
      </c>
      <c r="R3390" s="7">
        <f>IFERROR(E3390/N3390,"N/A")</f>
        <v>81.252688172043008</v>
      </c>
      <c r="S3390" t="str">
        <f t="shared" si="202"/>
        <v>food</v>
      </c>
      <c r="T3390" t="str">
        <f t="shared" si="203"/>
        <v>small batch</v>
      </c>
      <c r="Y3390">
        <f t="shared" si="204"/>
        <v>5</v>
      </c>
      <c r="Z3390">
        <f t="shared" si="205"/>
        <v>16</v>
      </c>
    </row>
    <row r="3391" spans="1:26" ht="43.2" x14ac:dyDescent="0.3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 s="11">
        <f t="shared" si="200"/>
        <v>41754.547766203701</v>
      </c>
      <c r="K3391">
        <v>1395868127</v>
      </c>
      <c r="L3391" s="11">
        <f t="shared" si="201"/>
        <v>41724.547766203701</v>
      </c>
      <c r="M3391" t="b">
        <v>0</v>
      </c>
      <c r="N3391">
        <v>498</v>
      </c>
      <c r="O3391" t="b">
        <v>1</v>
      </c>
      <c r="P3391" t="s">
        <v>8297</v>
      </c>
      <c r="Q3391" s="6">
        <f>E3391/D3391</f>
        <v>1.2595294117647058</v>
      </c>
      <c r="R3391" s="7">
        <f>IFERROR(E3391/N3391,"N/A")</f>
        <v>21.497991967871485</v>
      </c>
      <c r="S3391" t="str">
        <f t="shared" si="202"/>
        <v>games</v>
      </c>
      <c r="T3391" t="str">
        <f t="shared" si="203"/>
        <v>tabletop games</v>
      </c>
      <c r="Y3391">
        <f t="shared" si="204"/>
        <v>6</v>
      </c>
      <c r="Z3391">
        <f t="shared" si="205"/>
        <v>20</v>
      </c>
    </row>
    <row r="3392" spans="1:26" ht="43.2" x14ac:dyDescent="0.3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 s="11">
        <f t="shared" si="200"/>
        <v>41811.383935185186</v>
      </c>
      <c r="K3392">
        <v>1400778772</v>
      </c>
      <c r="L3392" s="11">
        <f t="shared" si="201"/>
        <v>41781.383935185186</v>
      </c>
      <c r="M3392" t="b">
        <v>0</v>
      </c>
      <c r="N3392">
        <v>264</v>
      </c>
      <c r="O3392" t="b">
        <v>1</v>
      </c>
      <c r="P3392" t="s">
        <v>8274</v>
      </c>
      <c r="Q3392" s="6">
        <f>E3392/D3392</f>
        <v>1.2598333333333334</v>
      </c>
      <c r="R3392" s="7">
        <f>IFERROR(E3392/N3392,"N/A")</f>
        <v>28.632575757575758</v>
      </c>
      <c r="S3392" t="str">
        <f t="shared" si="202"/>
        <v>publishing</v>
      </c>
      <c r="T3392" t="str">
        <f t="shared" si="203"/>
        <v>nonfiction</v>
      </c>
      <c r="Y3392">
        <f t="shared" si="204"/>
        <v>11</v>
      </c>
      <c r="Z3392">
        <f t="shared" si="205"/>
        <v>21</v>
      </c>
    </row>
    <row r="3393" spans="1:26" ht="43.2" x14ac:dyDescent="0.3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 s="11">
        <f t="shared" si="200"/>
        <v>42476.770185185182</v>
      </c>
      <c r="K3393">
        <v>1458268144</v>
      </c>
      <c r="L3393" s="11">
        <f t="shared" si="201"/>
        <v>42446.770185185182</v>
      </c>
      <c r="M3393" t="b">
        <v>0</v>
      </c>
      <c r="N3393">
        <v>20</v>
      </c>
      <c r="O3393" t="b">
        <v>1</v>
      </c>
      <c r="P3393" t="s">
        <v>8265</v>
      </c>
      <c r="Q3393" s="6">
        <f>E3393/D3393</f>
        <v>1.2599800000000001</v>
      </c>
      <c r="R3393" s="7">
        <f>IFERROR(E3393/N3393,"N/A")</f>
        <v>31.499500000000001</v>
      </c>
      <c r="S3393" t="str">
        <f t="shared" si="202"/>
        <v>film &amp; video</v>
      </c>
      <c r="T3393" t="str">
        <f t="shared" si="203"/>
        <v>television</v>
      </c>
      <c r="Y3393">
        <f t="shared" si="204"/>
        <v>13</v>
      </c>
      <c r="Z3393">
        <f t="shared" si="205"/>
        <v>23</v>
      </c>
    </row>
    <row r="3394" spans="1:26" ht="43.2" x14ac:dyDescent="0.3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 s="11">
        <f t="shared" si="200"/>
        <v>40929.916666666664</v>
      </c>
      <c r="K3394">
        <v>1322852747</v>
      </c>
      <c r="L3394" s="11">
        <f t="shared" si="201"/>
        <v>40879.462349537032</v>
      </c>
      <c r="M3394" t="b">
        <v>0</v>
      </c>
      <c r="N3394">
        <v>71</v>
      </c>
      <c r="O3394" t="b">
        <v>1</v>
      </c>
      <c r="P3394" t="s">
        <v>8274</v>
      </c>
      <c r="Q3394" s="6">
        <f>E3394/D3394</f>
        <v>1.26</v>
      </c>
      <c r="R3394" s="7">
        <f>IFERROR(E3394/N3394,"N/A")</f>
        <v>88.732394366197184</v>
      </c>
      <c r="S3394" t="str">
        <f t="shared" si="202"/>
        <v>publishing</v>
      </c>
      <c r="T3394" t="str">
        <f t="shared" si="203"/>
        <v>nonfiction</v>
      </c>
      <c r="Y3394">
        <f t="shared" si="204"/>
        <v>11</v>
      </c>
      <c r="Z3394">
        <f t="shared" si="205"/>
        <v>21</v>
      </c>
    </row>
    <row r="3395" spans="1:26" x14ac:dyDescent="0.3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 s="11">
        <f t="shared" ref="J3395:J3458" si="206">(((I3395/60)/60)/24)+DATE(1970,1,1)+(-8/24)</f>
        <v>42184.539791666662</v>
      </c>
      <c r="K3395">
        <v>1433019438</v>
      </c>
      <c r="L3395" s="11">
        <f t="shared" ref="L3395:L3458" si="207">(((K3395/60)/60)/24)+DATE(1970,1,1)+(-8/24)</f>
        <v>42154.539791666662</v>
      </c>
      <c r="M3395" t="b">
        <v>0</v>
      </c>
      <c r="N3395">
        <v>93</v>
      </c>
      <c r="O3395" t="b">
        <v>1</v>
      </c>
      <c r="P3395" t="s">
        <v>8271</v>
      </c>
      <c r="Q3395" s="6">
        <f>E3395/D3395</f>
        <v>1.26</v>
      </c>
      <c r="R3395" s="7">
        <f>IFERROR(E3395/N3395,"N/A")</f>
        <v>67.741935483870961</v>
      </c>
      <c r="S3395" t="str">
        <f t="shared" ref="S3395:S3458" si="208">LEFT(P3395,SEARCH("/",P3395,1)-1)</f>
        <v>theater</v>
      </c>
      <c r="T3395" t="str">
        <f t="shared" ref="T3395:T3458" si="209">RIGHT(P3395,(LEN(P3395)-SEARCH("/",P3395)))</f>
        <v>plays</v>
      </c>
      <c r="Y3395">
        <f t="shared" ref="Y3395:Y3458" si="210">SEARCH("/",P3395)</f>
        <v>8</v>
      </c>
      <c r="Z3395">
        <f t="shared" ref="Z3395:Z3458" si="211">LEN(P3395)</f>
        <v>13</v>
      </c>
    </row>
    <row r="3396" spans="1:26" ht="28.8" x14ac:dyDescent="0.3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 s="11">
        <f t="shared" si="206"/>
        <v>41900.666666666664</v>
      </c>
      <c r="K3396">
        <v>1410304179</v>
      </c>
      <c r="L3396" s="11">
        <f t="shared" si="207"/>
        <v>41891.631701388884</v>
      </c>
      <c r="M3396" t="b">
        <v>0</v>
      </c>
      <c r="N3396">
        <v>17</v>
      </c>
      <c r="O3396" t="b">
        <v>1</v>
      </c>
      <c r="P3396" t="s">
        <v>8271</v>
      </c>
      <c r="Q3396" s="6">
        <f>E3396/D3396</f>
        <v>1.26</v>
      </c>
      <c r="R3396" s="7">
        <f>IFERROR(E3396/N3396,"N/A")</f>
        <v>74.117647058823536</v>
      </c>
      <c r="S3396" t="str">
        <f t="shared" si="208"/>
        <v>theater</v>
      </c>
      <c r="T3396" t="str">
        <f t="shared" si="209"/>
        <v>plays</v>
      </c>
      <c r="Y3396">
        <f t="shared" si="210"/>
        <v>8</v>
      </c>
      <c r="Z3396">
        <f t="shared" si="211"/>
        <v>13</v>
      </c>
    </row>
    <row r="3397" spans="1:26" ht="43.2" x14ac:dyDescent="0.3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 s="11">
        <f t="shared" si="206"/>
        <v>42126.299872685187</v>
      </c>
      <c r="K3397">
        <v>1427987509</v>
      </c>
      <c r="L3397" s="11">
        <f t="shared" si="207"/>
        <v>42096.299872685187</v>
      </c>
      <c r="M3397" t="b">
        <v>0</v>
      </c>
      <c r="N3397">
        <v>71</v>
      </c>
      <c r="O3397" t="b">
        <v>1</v>
      </c>
      <c r="P3397" t="s">
        <v>8276</v>
      </c>
      <c r="Q3397" s="6">
        <f>E3397/D3397</f>
        <v>1.2602</v>
      </c>
      <c r="R3397" s="7">
        <f>IFERROR(E3397/N3397,"N/A")</f>
        <v>88.74647887323944</v>
      </c>
      <c r="S3397" t="str">
        <f t="shared" si="208"/>
        <v>music</v>
      </c>
      <c r="T3397" t="str">
        <f t="shared" si="209"/>
        <v>rock</v>
      </c>
      <c r="Y3397">
        <f t="shared" si="210"/>
        <v>6</v>
      </c>
      <c r="Z3397">
        <f t="shared" si="211"/>
        <v>10</v>
      </c>
    </row>
    <row r="3398" spans="1:26" ht="43.2" x14ac:dyDescent="0.3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 s="11">
        <f t="shared" si="206"/>
        <v>41773.95753472222</v>
      </c>
      <c r="K3398">
        <v>1397545131</v>
      </c>
      <c r="L3398" s="11">
        <f t="shared" si="207"/>
        <v>41743.95753472222</v>
      </c>
      <c r="M3398" t="b">
        <v>1</v>
      </c>
      <c r="N3398">
        <v>4883</v>
      </c>
      <c r="O3398" t="b">
        <v>1</v>
      </c>
      <c r="P3398" t="s">
        <v>8295</v>
      </c>
      <c r="Q3398" s="6">
        <f>E3398/D3398</f>
        <v>1.2611835600000001</v>
      </c>
      <c r="R3398" s="7">
        <f>IFERROR(E3398/N3398,"N/A")</f>
        <v>64.570118779438872</v>
      </c>
      <c r="S3398" t="str">
        <f t="shared" si="208"/>
        <v>technology</v>
      </c>
      <c r="T3398" t="str">
        <f t="shared" si="209"/>
        <v>hardware</v>
      </c>
      <c r="Y3398">
        <f t="shared" si="210"/>
        <v>11</v>
      </c>
      <c r="Z3398">
        <f t="shared" si="211"/>
        <v>19</v>
      </c>
    </row>
    <row r="3399" spans="1:26" ht="43.2" x14ac:dyDescent="0.3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 s="11">
        <f t="shared" si="206"/>
        <v>41137.515810185185</v>
      </c>
      <c r="K3399">
        <v>1342556566</v>
      </c>
      <c r="L3399" s="11">
        <f t="shared" si="207"/>
        <v>41107.515810185185</v>
      </c>
      <c r="M3399" t="b">
        <v>0</v>
      </c>
      <c r="N3399">
        <v>60</v>
      </c>
      <c r="O3399" t="b">
        <v>1</v>
      </c>
      <c r="P3399" t="s">
        <v>8300</v>
      </c>
      <c r="Q3399" s="6">
        <f>E3399/D3399</f>
        <v>1.26125</v>
      </c>
      <c r="R3399" s="7">
        <f>IFERROR(E3399/N3399,"N/A")</f>
        <v>84.083333333333329</v>
      </c>
      <c r="S3399" t="str">
        <f t="shared" si="208"/>
        <v>music</v>
      </c>
      <c r="T3399" t="str">
        <f t="shared" si="209"/>
        <v>classical music</v>
      </c>
      <c r="Y3399">
        <f t="shared" si="210"/>
        <v>6</v>
      </c>
      <c r="Z3399">
        <f t="shared" si="211"/>
        <v>21</v>
      </c>
    </row>
    <row r="3400" spans="1:26" ht="43.2" x14ac:dyDescent="0.3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 s="11">
        <f t="shared" si="206"/>
        <v>41918.670983796292</v>
      </c>
      <c r="K3400">
        <v>1410048373</v>
      </c>
      <c r="L3400" s="11">
        <f t="shared" si="207"/>
        <v>41888.670983796292</v>
      </c>
      <c r="M3400" t="b">
        <v>0</v>
      </c>
      <c r="N3400">
        <v>184</v>
      </c>
      <c r="O3400" t="b">
        <v>1</v>
      </c>
      <c r="P3400" t="s">
        <v>8276</v>
      </c>
      <c r="Q3400" s="6">
        <f>E3400/D3400</f>
        <v>1.2614444444444444</v>
      </c>
      <c r="R3400" s="7">
        <f>IFERROR(E3400/N3400,"N/A")</f>
        <v>61.701086956521742</v>
      </c>
      <c r="S3400" t="str">
        <f t="shared" si="208"/>
        <v>music</v>
      </c>
      <c r="T3400" t="str">
        <f t="shared" si="209"/>
        <v>rock</v>
      </c>
      <c r="Y3400">
        <f t="shared" si="210"/>
        <v>6</v>
      </c>
      <c r="Z3400">
        <f t="shared" si="211"/>
        <v>10</v>
      </c>
    </row>
    <row r="3401" spans="1:26" ht="43.2" x14ac:dyDescent="0.3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 s="11">
        <f t="shared" si="206"/>
        <v>42578.742824074077</v>
      </c>
      <c r="K3401">
        <v>1467078580</v>
      </c>
      <c r="L3401" s="11">
        <f t="shared" si="207"/>
        <v>42548.742824074077</v>
      </c>
      <c r="M3401" t="b">
        <v>0</v>
      </c>
      <c r="N3401">
        <v>71</v>
      </c>
      <c r="O3401" t="b">
        <v>1</v>
      </c>
      <c r="P3401" t="s">
        <v>8269</v>
      </c>
      <c r="Q3401" s="6">
        <f>E3401/D3401</f>
        <v>1.2616000000000001</v>
      </c>
      <c r="R3401" s="7">
        <f>IFERROR(E3401/N3401,"N/A")</f>
        <v>88.845070422535215</v>
      </c>
      <c r="S3401" t="str">
        <f t="shared" si="208"/>
        <v>film &amp; video</v>
      </c>
      <c r="T3401" t="str">
        <f t="shared" si="209"/>
        <v>documentary</v>
      </c>
      <c r="Y3401">
        <f t="shared" si="210"/>
        <v>13</v>
      </c>
      <c r="Z3401">
        <f t="shared" si="211"/>
        <v>24</v>
      </c>
    </row>
    <row r="3402" spans="1:26" ht="28.8" x14ac:dyDescent="0.3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 s="11">
        <f t="shared" si="206"/>
        <v>40252.579861111109</v>
      </c>
      <c r="K3402">
        <v>1265493806</v>
      </c>
      <c r="L3402" s="11">
        <f t="shared" si="207"/>
        <v>40215.585717592592</v>
      </c>
      <c r="M3402" t="b">
        <v>1</v>
      </c>
      <c r="N3402">
        <v>79</v>
      </c>
      <c r="O3402" t="b">
        <v>1</v>
      </c>
      <c r="P3402" t="s">
        <v>8295</v>
      </c>
      <c r="Q3402" s="6">
        <f>E3402/D3402</f>
        <v>1.2616666666666667</v>
      </c>
      <c r="R3402" s="7">
        <f>IFERROR(E3402/N3402,"N/A")</f>
        <v>47.911392405063289</v>
      </c>
      <c r="S3402" t="str">
        <f t="shared" si="208"/>
        <v>technology</v>
      </c>
      <c r="T3402" t="str">
        <f t="shared" si="209"/>
        <v>hardware</v>
      </c>
      <c r="Y3402">
        <f t="shared" si="210"/>
        <v>11</v>
      </c>
      <c r="Z3402">
        <f t="shared" si="211"/>
        <v>19</v>
      </c>
    </row>
    <row r="3403" spans="1:26" ht="43.2" x14ac:dyDescent="0.3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 s="11">
        <f t="shared" si="206"/>
        <v>42510.146527777775</v>
      </c>
      <c r="K3403">
        <v>1461151860</v>
      </c>
      <c r="L3403" s="11">
        <f t="shared" si="207"/>
        <v>42480.146527777775</v>
      </c>
      <c r="M3403" t="b">
        <v>0</v>
      </c>
      <c r="N3403">
        <v>36</v>
      </c>
      <c r="O3403" t="b">
        <v>1</v>
      </c>
      <c r="P3403" t="s">
        <v>8271</v>
      </c>
      <c r="Q3403" s="6">
        <f>E3403/D3403</f>
        <v>1.262</v>
      </c>
      <c r="R3403" s="7">
        <f>IFERROR(E3403/N3403,"N/A")</f>
        <v>17.527777777777779</v>
      </c>
      <c r="S3403" t="str">
        <f t="shared" si="208"/>
        <v>theater</v>
      </c>
      <c r="T3403" t="str">
        <f t="shared" si="209"/>
        <v>plays</v>
      </c>
      <c r="Y3403">
        <f t="shared" si="210"/>
        <v>8</v>
      </c>
      <c r="Z3403">
        <f t="shared" si="211"/>
        <v>13</v>
      </c>
    </row>
    <row r="3404" spans="1:26" ht="57.6" x14ac:dyDescent="0.3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 s="11">
        <f t="shared" si="206"/>
        <v>42319.469525462955</v>
      </c>
      <c r="K3404">
        <v>1444673767</v>
      </c>
      <c r="L3404" s="11">
        <f t="shared" si="207"/>
        <v>42289.427858796298</v>
      </c>
      <c r="M3404" t="b">
        <v>0</v>
      </c>
      <c r="N3404">
        <v>8</v>
      </c>
      <c r="O3404" t="b">
        <v>1</v>
      </c>
      <c r="P3404" t="s">
        <v>8271</v>
      </c>
      <c r="Q3404" s="6">
        <f>E3404/D3404</f>
        <v>1.262</v>
      </c>
      <c r="R3404" s="7">
        <f>IFERROR(E3404/N3404,"N/A")</f>
        <v>78.875</v>
      </c>
      <c r="S3404" t="str">
        <f t="shared" si="208"/>
        <v>theater</v>
      </c>
      <c r="T3404" t="str">
        <f t="shared" si="209"/>
        <v>plays</v>
      </c>
      <c r="Y3404">
        <f t="shared" si="210"/>
        <v>8</v>
      </c>
      <c r="Z3404">
        <f t="shared" si="211"/>
        <v>13</v>
      </c>
    </row>
    <row r="3405" spans="1:26" ht="28.8" x14ac:dyDescent="0.3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 s="11">
        <f t="shared" si="206"/>
        <v>41859.462395833332</v>
      </c>
      <c r="K3405">
        <v>1404932751</v>
      </c>
      <c r="L3405" s="11">
        <f t="shared" si="207"/>
        <v>41829.462395833332</v>
      </c>
      <c r="M3405" t="b">
        <v>1</v>
      </c>
      <c r="N3405">
        <v>94</v>
      </c>
      <c r="O3405" t="b">
        <v>1</v>
      </c>
      <c r="P3405" t="s">
        <v>8271</v>
      </c>
      <c r="Q3405" s="6">
        <f>E3405/D3405</f>
        <v>1.2625</v>
      </c>
      <c r="R3405" s="7">
        <f>IFERROR(E3405/N3405,"N/A")</f>
        <v>53.723404255319146</v>
      </c>
      <c r="S3405" t="str">
        <f t="shared" si="208"/>
        <v>theater</v>
      </c>
      <c r="T3405" t="str">
        <f t="shared" si="209"/>
        <v>plays</v>
      </c>
      <c r="Y3405">
        <f t="shared" si="210"/>
        <v>8</v>
      </c>
      <c r="Z3405">
        <f t="shared" si="211"/>
        <v>13</v>
      </c>
    </row>
    <row r="3406" spans="1:26" ht="43.2" x14ac:dyDescent="0.3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 s="11">
        <f t="shared" si="206"/>
        <v>42500.136805555558</v>
      </c>
      <c r="K3406">
        <v>1461941527</v>
      </c>
      <c r="L3406" s="11">
        <f t="shared" si="207"/>
        <v>42489.286192129628</v>
      </c>
      <c r="M3406" t="b">
        <v>0</v>
      </c>
      <c r="N3406">
        <v>15</v>
      </c>
      <c r="O3406" t="b">
        <v>1</v>
      </c>
      <c r="P3406" t="s">
        <v>8271</v>
      </c>
      <c r="Q3406" s="6">
        <f>E3406/D3406</f>
        <v>1.2628571428571429</v>
      </c>
      <c r="R3406" s="7">
        <f>IFERROR(E3406/N3406,"N/A")</f>
        <v>147.33333333333334</v>
      </c>
      <c r="S3406" t="str">
        <f t="shared" si="208"/>
        <v>theater</v>
      </c>
      <c r="T3406" t="str">
        <f t="shared" si="209"/>
        <v>plays</v>
      </c>
      <c r="Y3406">
        <f t="shared" si="210"/>
        <v>8</v>
      </c>
      <c r="Z3406">
        <f t="shared" si="211"/>
        <v>13</v>
      </c>
    </row>
    <row r="3407" spans="1:26" x14ac:dyDescent="0.3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 s="11">
        <f t="shared" si="206"/>
        <v>41969.704432870371</v>
      </c>
      <c r="K3407">
        <v>1413158063</v>
      </c>
      <c r="L3407" s="11">
        <f t="shared" si="207"/>
        <v>41924.662766203699</v>
      </c>
      <c r="M3407" t="b">
        <v>0</v>
      </c>
      <c r="N3407">
        <v>147</v>
      </c>
      <c r="O3407" t="b">
        <v>1</v>
      </c>
      <c r="P3407" t="s">
        <v>8276</v>
      </c>
      <c r="Q3407" s="6">
        <f>E3407/D3407</f>
        <v>1.2648920000000001</v>
      </c>
      <c r="R3407" s="7">
        <f>IFERROR(E3407/N3407,"N/A")</f>
        <v>64.535306122448986</v>
      </c>
      <c r="S3407" t="str">
        <f t="shared" si="208"/>
        <v>music</v>
      </c>
      <c r="T3407" t="str">
        <f t="shared" si="209"/>
        <v>rock</v>
      </c>
      <c r="Y3407">
        <f t="shared" si="210"/>
        <v>6</v>
      </c>
      <c r="Z3407">
        <f t="shared" si="211"/>
        <v>10</v>
      </c>
    </row>
    <row r="3408" spans="1:26" ht="43.2" x14ac:dyDescent="0.3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 s="11">
        <f t="shared" si="206"/>
        <v>42548.458333333336</v>
      </c>
      <c r="K3408">
        <v>1463144254</v>
      </c>
      <c r="L3408" s="11">
        <f t="shared" si="207"/>
        <v>42503.206643518519</v>
      </c>
      <c r="M3408" t="b">
        <v>0</v>
      </c>
      <c r="N3408">
        <v>28</v>
      </c>
      <c r="O3408" t="b">
        <v>1</v>
      </c>
      <c r="P3408" t="s">
        <v>8271</v>
      </c>
      <c r="Q3408" s="6">
        <f>E3408/D3408</f>
        <v>1.266</v>
      </c>
      <c r="R3408" s="7">
        <f>IFERROR(E3408/N3408,"N/A")</f>
        <v>22.607142857142858</v>
      </c>
      <c r="S3408" t="str">
        <f t="shared" si="208"/>
        <v>theater</v>
      </c>
      <c r="T3408" t="str">
        <f t="shared" si="209"/>
        <v>plays</v>
      </c>
      <c r="Y3408">
        <f t="shared" si="210"/>
        <v>8</v>
      </c>
      <c r="Z3408">
        <f t="shared" si="211"/>
        <v>13</v>
      </c>
    </row>
    <row r="3409" spans="1:26" ht="43.2" x14ac:dyDescent="0.3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 s="11">
        <f t="shared" si="206"/>
        <v>41502.165972222218</v>
      </c>
      <c r="K3409">
        <v>1373568644</v>
      </c>
      <c r="L3409" s="11">
        <f t="shared" si="207"/>
        <v>41466.451898148145</v>
      </c>
      <c r="M3409" t="b">
        <v>0</v>
      </c>
      <c r="N3409">
        <v>329</v>
      </c>
      <c r="O3409" t="b">
        <v>1</v>
      </c>
      <c r="P3409" t="s">
        <v>8303</v>
      </c>
      <c r="Q3409" s="6">
        <f>E3409/D3409</f>
        <v>1.26732</v>
      </c>
      <c r="R3409" s="7">
        <f>IFERROR(E3409/N3409,"N/A")</f>
        <v>96.300911854103347</v>
      </c>
      <c r="S3409" t="str">
        <f t="shared" si="208"/>
        <v>theater</v>
      </c>
      <c r="T3409" t="str">
        <f t="shared" si="209"/>
        <v>spaces</v>
      </c>
      <c r="Y3409">
        <f t="shared" si="210"/>
        <v>8</v>
      </c>
      <c r="Z3409">
        <f t="shared" si="211"/>
        <v>14</v>
      </c>
    </row>
    <row r="3410" spans="1:26" ht="28.8" x14ac:dyDescent="0.3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 s="11">
        <f t="shared" si="206"/>
        <v>41926.360046296293</v>
      </c>
      <c r="K3410">
        <v>1410280708</v>
      </c>
      <c r="L3410" s="11">
        <f t="shared" si="207"/>
        <v>41891.360046296293</v>
      </c>
      <c r="M3410" t="b">
        <v>0</v>
      </c>
      <c r="N3410">
        <v>27</v>
      </c>
      <c r="O3410" t="b">
        <v>1</v>
      </c>
      <c r="P3410" t="s">
        <v>8273</v>
      </c>
      <c r="Q3410" s="6">
        <f>E3410/D3410</f>
        <v>1.2682285714285715</v>
      </c>
      <c r="R3410" s="7">
        <f>IFERROR(E3410/N3410,"N/A")</f>
        <v>1644</v>
      </c>
      <c r="S3410" t="str">
        <f t="shared" si="208"/>
        <v>technology</v>
      </c>
      <c r="T3410" t="str">
        <f t="shared" si="209"/>
        <v>wearables</v>
      </c>
      <c r="Y3410">
        <f t="shared" si="210"/>
        <v>11</v>
      </c>
      <c r="Z3410">
        <f t="shared" si="211"/>
        <v>20</v>
      </c>
    </row>
    <row r="3411" spans="1:26" ht="43.2" x14ac:dyDescent="0.3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 s="11">
        <f t="shared" si="206"/>
        <v>41115.409467592588</v>
      </c>
      <c r="K3411">
        <v>1341856178</v>
      </c>
      <c r="L3411" s="11">
        <f t="shared" si="207"/>
        <v>41099.409467592588</v>
      </c>
      <c r="M3411" t="b">
        <v>0</v>
      </c>
      <c r="N3411">
        <v>55</v>
      </c>
      <c r="O3411" t="b">
        <v>1</v>
      </c>
      <c r="P3411" t="s">
        <v>8269</v>
      </c>
      <c r="Q3411" s="6">
        <f>E3411/D3411</f>
        <v>1.2684</v>
      </c>
      <c r="R3411" s="7">
        <f>IFERROR(E3411/N3411,"N/A")</f>
        <v>57.654545454545456</v>
      </c>
      <c r="S3411" t="str">
        <f t="shared" si="208"/>
        <v>film &amp; video</v>
      </c>
      <c r="T3411" t="str">
        <f t="shared" si="209"/>
        <v>documentary</v>
      </c>
      <c r="Y3411">
        <f t="shared" si="210"/>
        <v>13</v>
      </c>
      <c r="Z3411">
        <f t="shared" si="211"/>
        <v>24</v>
      </c>
    </row>
    <row r="3412" spans="1:26" ht="43.2" x14ac:dyDescent="0.3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 s="11">
        <f t="shared" si="206"/>
        <v>41708.957638888889</v>
      </c>
      <c r="K3412">
        <v>1392169298</v>
      </c>
      <c r="L3412" s="11">
        <f t="shared" si="207"/>
        <v>41681.737245370365</v>
      </c>
      <c r="M3412" t="b">
        <v>0</v>
      </c>
      <c r="N3412">
        <v>82</v>
      </c>
      <c r="O3412" t="b">
        <v>1</v>
      </c>
      <c r="P3412" t="s">
        <v>8292</v>
      </c>
      <c r="Q3412" s="6">
        <f>E3412/D3412</f>
        <v>1.2685294117647059</v>
      </c>
      <c r="R3412" s="7">
        <f>IFERROR(E3412/N3412,"N/A")</f>
        <v>52.597560975609753</v>
      </c>
      <c r="S3412" t="str">
        <f t="shared" si="208"/>
        <v>music</v>
      </c>
      <c r="T3412" t="str">
        <f t="shared" si="209"/>
        <v>pop</v>
      </c>
      <c r="Y3412">
        <f t="shared" si="210"/>
        <v>6</v>
      </c>
      <c r="Z3412">
        <f t="shared" si="211"/>
        <v>9</v>
      </c>
    </row>
    <row r="3413" spans="1:26" ht="43.2" x14ac:dyDescent="0.3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 s="11">
        <f t="shared" si="206"/>
        <v>42148.520555555551</v>
      </c>
      <c r="K3413">
        <v>1429648176</v>
      </c>
      <c r="L3413" s="11">
        <f t="shared" si="207"/>
        <v>42115.520555555551</v>
      </c>
      <c r="M3413" t="b">
        <v>0</v>
      </c>
      <c r="N3413">
        <v>10</v>
      </c>
      <c r="O3413" t="b">
        <v>1</v>
      </c>
      <c r="P3413" t="s">
        <v>8295</v>
      </c>
      <c r="Q3413" s="6">
        <f>E3413/D3413</f>
        <v>1.2686868686868686</v>
      </c>
      <c r="R3413" s="7">
        <f>IFERROR(E3413/N3413,"N/A")</f>
        <v>62.8</v>
      </c>
      <c r="S3413" t="str">
        <f t="shared" si="208"/>
        <v>technology</v>
      </c>
      <c r="T3413" t="str">
        <f t="shared" si="209"/>
        <v>hardware</v>
      </c>
      <c r="Y3413">
        <f t="shared" si="210"/>
        <v>11</v>
      </c>
      <c r="Z3413">
        <f t="shared" si="211"/>
        <v>19</v>
      </c>
    </row>
    <row r="3414" spans="1:26" ht="43.2" x14ac:dyDescent="0.3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 s="11">
        <f t="shared" si="206"/>
        <v>41898.096458333333</v>
      </c>
      <c r="K3414">
        <v>1407838734</v>
      </c>
      <c r="L3414" s="11">
        <f t="shared" si="207"/>
        <v>41863.096458333333</v>
      </c>
      <c r="M3414" t="b">
        <v>1</v>
      </c>
      <c r="N3414">
        <v>205</v>
      </c>
      <c r="O3414" t="b">
        <v>1</v>
      </c>
      <c r="P3414" t="s">
        <v>8295</v>
      </c>
      <c r="Q3414" s="6">
        <f>E3414/D3414</f>
        <v>1.268842105263158</v>
      </c>
      <c r="R3414" s="7">
        <f>IFERROR(E3414/N3414,"N/A")</f>
        <v>117.6</v>
      </c>
      <c r="S3414" t="str">
        <f t="shared" si="208"/>
        <v>technology</v>
      </c>
      <c r="T3414" t="str">
        <f t="shared" si="209"/>
        <v>hardware</v>
      </c>
      <c r="Y3414">
        <f t="shared" si="210"/>
        <v>11</v>
      </c>
      <c r="Z3414">
        <f t="shared" si="211"/>
        <v>19</v>
      </c>
    </row>
    <row r="3415" spans="1:26" ht="43.2" x14ac:dyDescent="0.3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 s="11">
        <f t="shared" si="206"/>
        <v>41526.832638888889</v>
      </c>
      <c r="K3415">
        <v>1376066243</v>
      </c>
      <c r="L3415" s="11">
        <f t="shared" si="207"/>
        <v>41495.359293981477</v>
      </c>
      <c r="M3415" t="b">
        <v>0</v>
      </c>
      <c r="N3415">
        <v>90</v>
      </c>
      <c r="O3415" t="b">
        <v>1</v>
      </c>
      <c r="P3415" t="s">
        <v>8276</v>
      </c>
      <c r="Q3415" s="6">
        <f>E3415/D3415</f>
        <v>1.2692857142857144</v>
      </c>
      <c r="R3415" s="7">
        <f>IFERROR(E3415/N3415,"N/A")</f>
        <v>59.233333333333334</v>
      </c>
      <c r="S3415" t="str">
        <f t="shared" si="208"/>
        <v>music</v>
      </c>
      <c r="T3415" t="str">
        <f t="shared" si="209"/>
        <v>rock</v>
      </c>
      <c r="Y3415">
        <f t="shared" si="210"/>
        <v>6</v>
      </c>
      <c r="Z3415">
        <f t="shared" si="211"/>
        <v>10</v>
      </c>
    </row>
    <row r="3416" spans="1:26" ht="43.2" x14ac:dyDescent="0.3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 s="11">
        <f t="shared" si="206"/>
        <v>41754.443206018514</v>
      </c>
      <c r="K3416">
        <v>1395859093</v>
      </c>
      <c r="L3416" s="11">
        <f t="shared" si="207"/>
        <v>41724.443206018514</v>
      </c>
      <c r="M3416" t="b">
        <v>0</v>
      </c>
      <c r="N3416">
        <v>41</v>
      </c>
      <c r="O3416" t="b">
        <v>1</v>
      </c>
      <c r="P3416" t="s">
        <v>8266</v>
      </c>
      <c r="Q3416" s="6">
        <f>E3416/D3416</f>
        <v>1.27</v>
      </c>
      <c r="R3416" s="7">
        <f>IFERROR(E3416/N3416,"N/A")</f>
        <v>40.268292682926827</v>
      </c>
      <c r="S3416" t="str">
        <f t="shared" si="208"/>
        <v>film &amp; video</v>
      </c>
      <c r="T3416" t="str">
        <f t="shared" si="209"/>
        <v>shorts</v>
      </c>
      <c r="Y3416">
        <f t="shared" si="210"/>
        <v>13</v>
      </c>
      <c r="Z3416">
        <f t="shared" si="211"/>
        <v>19</v>
      </c>
    </row>
    <row r="3417" spans="1:26" ht="28.8" x14ac:dyDescent="0.3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 s="11">
        <f t="shared" si="206"/>
        <v>41462.225486111107</v>
      </c>
      <c r="K3417">
        <v>1368019482</v>
      </c>
      <c r="L3417" s="11">
        <f t="shared" si="207"/>
        <v>41402.225486111107</v>
      </c>
      <c r="M3417" t="b">
        <v>0</v>
      </c>
      <c r="N3417">
        <v>26</v>
      </c>
      <c r="O3417" t="b">
        <v>1</v>
      </c>
      <c r="P3417" t="s">
        <v>8279</v>
      </c>
      <c r="Q3417" s="6">
        <f>E3417/D3417</f>
        <v>1.27</v>
      </c>
      <c r="R3417" s="7">
        <f>IFERROR(E3417/N3417,"N/A")</f>
        <v>48.846153846153847</v>
      </c>
      <c r="S3417" t="str">
        <f t="shared" si="208"/>
        <v>music</v>
      </c>
      <c r="T3417" t="str">
        <f t="shared" si="209"/>
        <v>indie rock</v>
      </c>
      <c r="Y3417">
        <f t="shared" si="210"/>
        <v>6</v>
      </c>
      <c r="Z3417">
        <f t="shared" si="211"/>
        <v>16</v>
      </c>
    </row>
    <row r="3418" spans="1:26" ht="43.2" x14ac:dyDescent="0.3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 s="11">
        <f t="shared" si="206"/>
        <v>42418.562499999993</v>
      </c>
      <c r="K3418">
        <v>1454366467</v>
      </c>
      <c r="L3418" s="11">
        <f t="shared" si="207"/>
        <v>42401.611886574072</v>
      </c>
      <c r="M3418" t="b">
        <v>0</v>
      </c>
      <c r="N3418">
        <v>15</v>
      </c>
      <c r="O3418" t="b">
        <v>1</v>
      </c>
      <c r="P3418" t="s">
        <v>8271</v>
      </c>
      <c r="Q3418" s="6">
        <f>E3418/D3418</f>
        <v>1.27</v>
      </c>
      <c r="R3418" s="7">
        <f>IFERROR(E3418/N3418,"N/A")</f>
        <v>25.4</v>
      </c>
      <c r="S3418" t="str">
        <f t="shared" si="208"/>
        <v>theater</v>
      </c>
      <c r="T3418" t="str">
        <f t="shared" si="209"/>
        <v>plays</v>
      </c>
      <c r="Y3418">
        <f t="shared" si="210"/>
        <v>8</v>
      </c>
      <c r="Z3418">
        <f t="shared" si="211"/>
        <v>13</v>
      </c>
    </row>
    <row r="3419" spans="1:26" ht="43.2" x14ac:dyDescent="0.3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 s="11">
        <f t="shared" si="206"/>
        <v>42479.644097222219</v>
      </c>
      <c r="K3419">
        <v>1455928050</v>
      </c>
      <c r="L3419" s="11">
        <f t="shared" si="207"/>
        <v>42419.685763888883</v>
      </c>
      <c r="M3419" t="b">
        <v>0</v>
      </c>
      <c r="N3419">
        <v>61</v>
      </c>
      <c r="O3419" t="b">
        <v>1</v>
      </c>
      <c r="P3419" t="s">
        <v>8271</v>
      </c>
      <c r="Q3419" s="6">
        <f>E3419/D3419</f>
        <v>1.2714285714285714</v>
      </c>
      <c r="R3419" s="7">
        <f>IFERROR(E3419/N3419,"N/A")</f>
        <v>72.950819672131146</v>
      </c>
      <c r="S3419" t="str">
        <f t="shared" si="208"/>
        <v>theater</v>
      </c>
      <c r="T3419" t="str">
        <f t="shared" si="209"/>
        <v>plays</v>
      </c>
      <c r="Y3419">
        <f t="shared" si="210"/>
        <v>8</v>
      </c>
      <c r="Z3419">
        <f t="shared" si="211"/>
        <v>13</v>
      </c>
    </row>
    <row r="3420" spans="1:26" ht="43.2" x14ac:dyDescent="0.3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 s="11">
        <f t="shared" si="206"/>
        <v>41826.75</v>
      </c>
      <c r="K3420">
        <v>1402331262</v>
      </c>
      <c r="L3420" s="11">
        <f t="shared" si="207"/>
        <v>41799.35256944444</v>
      </c>
      <c r="M3420" t="b">
        <v>1</v>
      </c>
      <c r="N3420">
        <v>63</v>
      </c>
      <c r="O3420" t="b">
        <v>1</v>
      </c>
      <c r="P3420" t="s">
        <v>8271</v>
      </c>
      <c r="Q3420" s="6">
        <f>E3420/D3420</f>
        <v>1.2715000000000001</v>
      </c>
      <c r="R3420" s="7">
        <f>IFERROR(E3420/N3420,"N/A")</f>
        <v>80.730158730158735</v>
      </c>
      <c r="S3420" t="str">
        <f t="shared" si="208"/>
        <v>theater</v>
      </c>
      <c r="T3420" t="str">
        <f t="shared" si="209"/>
        <v>plays</v>
      </c>
      <c r="Y3420">
        <f t="shared" si="210"/>
        <v>8</v>
      </c>
      <c r="Z3420">
        <f t="shared" si="211"/>
        <v>13</v>
      </c>
    </row>
    <row r="3421" spans="1:26" ht="57.6" x14ac:dyDescent="0.3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 s="11">
        <f t="shared" si="206"/>
        <v>41693.23600694444</v>
      </c>
      <c r="K3421">
        <v>1390570791</v>
      </c>
      <c r="L3421" s="11">
        <f t="shared" si="207"/>
        <v>41663.23600694444</v>
      </c>
      <c r="M3421" t="b">
        <v>0</v>
      </c>
      <c r="N3421">
        <v>36</v>
      </c>
      <c r="O3421" t="b">
        <v>1</v>
      </c>
      <c r="P3421" t="s">
        <v>8266</v>
      </c>
      <c r="Q3421" s="6">
        <f>E3421/D3421</f>
        <v>1.2716666666666667</v>
      </c>
      <c r="R3421" s="7">
        <f>IFERROR(E3421/N3421,"N/A")</f>
        <v>21.194444444444443</v>
      </c>
      <c r="S3421" t="str">
        <f t="shared" si="208"/>
        <v>film &amp; video</v>
      </c>
      <c r="T3421" t="str">
        <f t="shared" si="209"/>
        <v>shorts</v>
      </c>
      <c r="Y3421">
        <f t="shared" si="210"/>
        <v>13</v>
      </c>
      <c r="Z3421">
        <f t="shared" si="211"/>
        <v>19</v>
      </c>
    </row>
    <row r="3422" spans="1:26" ht="43.2" x14ac:dyDescent="0.3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 s="11">
        <f t="shared" si="206"/>
        <v>40790.563020833331</v>
      </c>
      <c r="K3422">
        <v>1309987845</v>
      </c>
      <c r="L3422" s="11">
        <f t="shared" si="207"/>
        <v>40730.563020833331</v>
      </c>
      <c r="M3422" t="b">
        <v>0</v>
      </c>
      <c r="N3422">
        <v>17</v>
      </c>
      <c r="O3422" t="b">
        <v>1</v>
      </c>
      <c r="P3422" t="s">
        <v>8266</v>
      </c>
      <c r="Q3422" s="6">
        <f>E3422/D3422</f>
        <v>1.272</v>
      </c>
      <c r="R3422" s="7">
        <f>IFERROR(E3422/N3422,"N/A")</f>
        <v>37.411764705882355</v>
      </c>
      <c r="S3422" t="str">
        <f t="shared" si="208"/>
        <v>film &amp; video</v>
      </c>
      <c r="T3422" t="str">
        <f t="shared" si="209"/>
        <v>shorts</v>
      </c>
      <c r="Y3422">
        <f t="shared" si="210"/>
        <v>13</v>
      </c>
      <c r="Z3422">
        <f t="shared" si="211"/>
        <v>19</v>
      </c>
    </row>
    <row r="3423" spans="1:26" ht="43.2" x14ac:dyDescent="0.3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 s="11">
        <f t="shared" si="206"/>
        <v>42257.711331018516</v>
      </c>
      <c r="K3423">
        <v>1439341459</v>
      </c>
      <c r="L3423" s="11">
        <f t="shared" si="207"/>
        <v>42227.711331018516</v>
      </c>
      <c r="M3423" t="b">
        <v>0</v>
      </c>
      <c r="N3423">
        <v>25</v>
      </c>
      <c r="O3423" t="b">
        <v>1</v>
      </c>
      <c r="P3423" t="s">
        <v>8303</v>
      </c>
      <c r="Q3423" s="6">
        <f>E3423/D3423</f>
        <v>1.272</v>
      </c>
      <c r="R3423" s="7">
        <f>IFERROR(E3423/N3423,"N/A")</f>
        <v>50.88</v>
      </c>
      <c r="S3423" t="str">
        <f t="shared" si="208"/>
        <v>theater</v>
      </c>
      <c r="T3423" t="str">
        <f t="shared" si="209"/>
        <v>spaces</v>
      </c>
      <c r="Y3423">
        <f t="shared" si="210"/>
        <v>8</v>
      </c>
      <c r="Z3423">
        <f t="shared" si="211"/>
        <v>14</v>
      </c>
    </row>
    <row r="3424" spans="1:26" ht="43.2" x14ac:dyDescent="0.3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 s="11">
        <f t="shared" si="206"/>
        <v>42045.874305555553</v>
      </c>
      <c r="K3424">
        <v>1418673307</v>
      </c>
      <c r="L3424" s="11">
        <f t="shared" si="207"/>
        <v>41988.496608796289</v>
      </c>
      <c r="M3424" t="b">
        <v>0</v>
      </c>
      <c r="N3424">
        <v>35</v>
      </c>
      <c r="O3424" t="b">
        <v>1</v>
      </c>
      <c r="P3424" t="s">
        <v>8271</v>
      </c>
      <c r="Q3424" s="6">
        <f>E3424/D3424</f>
        <v>1.2725</v>
      </c>
      <c r="R3424" s="7">
        <f>IFERROR(E3424/N3424,"N/A")</f>
        <v>72.714285714285708</v>
      </c>
      <c r="S3424" t="str">
        <f t="shared" si="208"/>
        <v>theater</v>
      </c>
      <c r="T3424" t="str">
        <f t="shared" si="209"/>
        <v>plays</v>
      </c>
      <c r="Y3424">
        <f t="shared" si="210"/>
        <v>8</v>
      </c>
      <c r="Z3424">
        <f t="shared" si="211"/>
        <v>13</v>
      </c>
    </row>
    <row r="3425" spans="1:26" ht="43.2" x14ac:dyDescent="0.3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 s="11">
        <f t="shared" si="206"/>
        <v>40694.419444444444</v>
      </c>
      <c r="K3425">
        <v>1305568201</v>
      </c>
      <c r="L3425" s="11">
        <f t="shared" si="207"/>
        <v>40679.409733796296</v>
      </c>
      <c r="M3425" t="b">
        <v>0</v>
      </c>
      <c r="N3425">
        <v>28</v>
      </c>
      <c r="O3425" t="b">
        <v>1</v>
      </c>
      <c r="P3425" t="s">
        <v>8276</v>
      </c>
      <c r="Q3425" s="6">
        <f>E3425/D3425</f>
        <v>1.2729999999999999</v>
      </c>
      <c r="R3425" s="7">
        <f>IFERROR(E3425/N3425,"N/A")</f>
        <v>45.464285714285715</v>
      </c>
      <c r="S3425" t="str">
        <f t="shared" si="208"/>
        <v>music</v>
      </c>
      <c r="T3425" t="str">
        <f t="shared" si="209"/>
        <v>rock</v>
      </c>
      <c r="Y3425">
        <f t="shared" si="210"/>
        <v>6</v>
      </c>
      <c r="Z3425">
        <f t="shared" si="211"/>
        <v>10</v>
      </c>
    </row>
    <row r="3426" spans="1:26" ht="43.2" x14ac:dyDescent="0.3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 s="11">
        <f t="shared" si="206"/>
        <v>41901.422361111108</v>
      </c>
      <c r="K3426">
        <v>1408558092</v>
      </c>
      <c r="L3426" s="11">
        <f t="shared" si="207"/>
        <v>41871.422361111108</v>
      </c>
      <c r="M3426" t="b">
        <v>1</v>
      </c>
      <c r="N3426">
        <v>183</v>
      </c>
      <c r="O3426" t="b">
        <v>1</v>
      </c>
      <c r="P3426" t="s">
        <v>8271</v>
      </c>
      <c r="Q3426" s="6">
        <f>E3426/D3426</f>
        <v>1.273042</v>
      </c>
      <c r="R3426" s="7">
        <f>IFERROR(E3426/N3426,"N/A")</f>
        <v>69.56513661202186</v>
      </c>
      <c r="S3426" t="str">
        <f t="shared" si="208"/>
        <v>theater</v>
      </c>
      <c r="T3426" t="str">
        <f t="shared" si="209"/>
        <v>plays</v>
      </c>
      <c r="Y3426">
        <f t="shared" si="210"/>
        <v>8</v>
      </c>
      <c r="Z3426">
        <f t="shared" si="211"/>
        <v>13</v>
      </c>
    </row>
    <row r="3427" spans="1:26" ht="43.2" x14ac:dyDescent="0.3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 s="11">
        <f t="shared" si="206"/>
        <v>42467.589745370373</v>
      </c>
      <c r="K3427">
        <v>1456614554</v>
      </c>
      <c r="L3427" s="11">
        <f t="shared" si="207"/>
        <v>42427.63141203703</v>
      </c>
      <c r="M3427" t="b">
        <v>1</v>
      </c>
      <c r="N3427">
        <v>964</v>
      </c>
      <c r="O3427" t="b">
        <v>1</v>
      </c>
      <c r="P3427" t="s">
        <v>8269</v>
      </c>
      <c r="Q3427" s="6">
        <f>E3427/D3427</f>
        <v>1.2734117647058822</v>
      </c>
      <c r="R3427" s="7">
        <f>IFERROR(E3427/N3427,"N/A")</f>
        <v>44.912863070539416</v>
      </c>
      <c r="S3427" t="str">
        <f t="shared" si="208"/>
        <v>film &amp; video</v>
      </c>
      <c r="T3427" t="str">
        <f t="shared" si="209"/>
        <v>documentary</v>
      </c>
      <c r="Y3427">
        <f t="shared" si="210"/>
        <v>13</v>
      </c>
      <c r="Z3427">
        <f t="shared" si="211"/>
        <v>24</v>
      </c>
    </row>
    <row r="3428" spans="1:26" ht="43.2" x14ac:dyDescent="0.3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 s="11">
        <f t="shared" si="206"/>
        <v>41287.617048611108</v>
      </c>
      <c r="K3428">
        <v>1355525313</v>
      </c>
      <c r="L3428" s="11">
        <f t="shared" si="207"/>
        <v>41257.617048611108</v>
      </c>
      <c r="M3428" t="b">
        <v>0</v>
      </c>
      <c r="N3428">
        <v>79</v>
      </c>
      <c r="O3428" t="b">
        <v>1</v>
      </c>
      <c r="P3428" t="s">
        <v>8279</v>
      </c>
      <c r="Q3428" s="6">
        <f>E3428/D3428</f>
        <v>1.2749999999999999</v>
      </c>
      <c r="R3428" s="7">
        <f>IFERROR(E3428/N3428,"N/A")</f>
        <v>129.1139240506329</v>
      </c>
      <c r="S3428" t="str">
        <f t="shared" si="208"/>
        <v>music</v>
      </c>
      <c r="T3428" t="str">
        <f t="shared" si="209"/>
        <v>indie rock</v>
      </c>
      <c r="Y3428">
        <f t="shared" si="210"/>
        <v>6</v>
      </c>
      <c r="Z3428">
        <f t="shared" si="211"/>
        <v>16</v>
      </c>
    </row>
    <row r="3429" spans="1:26" ht="43.2" x14ac:dyDescent="0.3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 s="11">
        <f t="shared" si="206"/>
        <v>42473.469027777777</v>
      </c>
      <c r="K3429">
        <v>1457982924</v>
      </c>
      <c r="L3429" s="11">
        <f t="shared" si="207"/>
        <v>42443.469027777777</v>
      </c>
      <c r="M3429" t="b">
        <v>0</v>
      </c>
      <c r="N3429">
        <v>27</v>
      </c>
      <c r="O3429" t="b">
        <v>1</v>
      </c>
      <c r="P3429" t="s">
        <v>8271</v>
      </c>
      <c r="Q3429" s="6">
        <f>E3429/D3429</f>
        <v>1.2749999999999999</v>
      </c>
      <c r="R3429" s="7">
        <f>IFERROR(E3429/N3429,"N/A")</f>
        <v>47.222222222222221</v>
      </c>
      <c r="S3429" t="str">
        <f t="shared" si="208"/>
        <v>theater</v>
      </c>
      <c r="T3429" t="str">
        <f t="shared" si="209"/>
        <v>plays</v>
      </c>
      <c r="Y3429">
        <f t="shared" si="210"/>
        <v>8</v>
      </c>
      <c r="Z3429">
        <f t="shared" si="211"/>
        <v>13</v>
      </c>
    </row>
    <row r="3430" spans="1:26" ht="43.2" x14ac:dyDescent="0.3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 s="11">
        <f t="shared" si="206"/>
        <v>42150.314201388886</v>
      </c>
      <c r="K3430">
        <v>1430494347</v>
      </c>
      <c r="L3430" s="11">
        <f t="shared" si="207"/>
        <v>42125.314201388886</v>
      </c>
      <c r="M3430" t="b">
        <v>0</v>
      </c>
      <c r="N3430">
        <v>62</v>
      </c>
      <c r="O3430" t="b">
        <v>1</v>
      </c>
      <c r="P3430" t="s">
        <v>8271</v>
      </c>
      <c r="Q3430" s="6">
        <f>E3430/D3430</f>
        <v>1.2749999999999999</v>
      </c>
      <c r="R3430" s="7">
        <f>IFERROR(E3430/N3430,"N/A")</f>
        <v>82.258064516129039</v>
      </c>
      <c r="S3430" t="str">
        <f t="shared" si="208"/>
        <v>theater</v>
      </c>
      <c r="T3430" t="str">
        <f t="shared" si="209"/>
        <v>plays</v>
      </c>
      <c r="Y3430">
        <f t="shared" si="210"/>
        <v>8</v>
      </c>
      <c r="Z3430">
        <f t="shared" si="211"/>
        <v>13</v>
      </c>
    </row>
    <row r="3431" spans="1:26" ht="43.2" x14ac:dyDescent="0.3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 s="11">
        <f t="shared" si="206"/>
        <v>41066.613136574073</v>
      </c>
      <c r="K3431">
        <v>1336430575</v>
      </c>
      <c r="L3431" s="11">
        <f t="shared" si="207"/>
        <v>41036.613136574073</v>
      </c>
      <c r="M3431" t="b">
        <v>0</v>
      </c>
      <c r="N3431">
        <v>42</v>
      </c>
      <c r="O3431" t="b">
        <v>1</v>
      </c>
      <c r="P3431" t="s">
        <v>8279</v>
      </c>
      <c r="Q3431" s="6">
        <f>E3431/D3431</f>
        <v>1.2753666666666665</v>
      </c>
      <c r="R3431" s="7">
        <f>IFERROR(E3431/N3431,"N/A")</f>
        <v>45.548809523809524</v>
      </c>
      <c r="S3431" t="str">
        <f t="shared" si="208"/>
        <v>music</v>
      </c>
      <c r="T3431" t="str">
        <f t="shared" si="209"/>
        <v>indie rock</v>
      </c>
      <c r="Y3431">
        <f t="shared" si="210"/>
        <v>6</v>
      </c>
      <c r="Z3431">
        <f t="shared" si="211"/>
        <v>16</v>
      </c>
    </row>
    <row r="3432" spans="1:26" ht="43.2" x14ac:dyDescent="0.3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 s="11">
        <f t="shared" si="206"/>
        <v>42718.409270833326</v>
      </c>
      <c r="K3432">
        <v>1479577761</v>
      </c>
      <c r="L3432" s="11">
        <f t="shared" si="207"/>
        <v>42693.409270833326</v>
      </c>
      <c r="M3432" t="b">
        <v>0</v>
      </c>
      <c r="N3432">
        <v>96</v>
      </c>
      <c r="O3432" t="b">
        <v>1</v>
      </c>
      <c r="P3432" t="s">
        <v>8271</v>
      </c>
      <c r="Q3432" s="6">
        <f>E3432/D3432</f>
        <v>1.2757571428571428</v>
      </c>
      <c r="R3432" s="7">
        <f>IFERROR(E3432/N3432,"N/A")</f>
        <v>37.209583333333335</v>
      </c>
      <c r="S3432" t="str">
        <f t="shared" si="208"/>
        <v>theater</v>
      </c>
      <c r="T3432" t="str">
        <f t="shared" si="209"/>
        <v>plays</v>
      </c>
      <c r="Y3432">
        <f t="shared" si="210"/>
        <v>8</v>
      </c>
      <c r="Z3432">
        <f t="shared" si="211"/>
        <v>13</v>
      </c>
    </row>
    <row r="3433" spans="1:26" ht="28.8" x14ac:dyDescent="0.3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 s="11">
        <f t="shared" si="206"/>
        <v>42138.205115740733</v>
      </c>
      <c r="K3433">
        <v>1429016122</v>
      </c>
      <c r="L3433" s="11">
        <f t="shared" si="207"/>
        <v>42108.205115740733</v>
      </c>
      <c r="M3433" t="b">
        <v>0</v>
      </c>
      <c r="N3433">
        <v>100</v>
      </c>
      <c r="O3433" t="b">
        <v>1</v>
      </c>
      <c r="P3433" t="s">
        <v>8301</v>
      </c>
      <c r="Q3433" s="6">
        <f>E3433/D3433</f>
        <v>1.2774000000000001</v>
      </c>
      <c r="R3433" s="7">
        <f>IFERROR(E3433/N3433,"N/A")</f>
        <v>63.87</v>
      </c>
      <c r="S3433" t="str">
        <f t="shared" si="208"/>
        <v>technology</v>
      </c>
      <c r="T3433" t="str">
        <f t="shared" si="209"/>
        <v>space exploration</v>
      </c>
      <c r="Y3433">
        <f t="shared" si="210"/>
        <v>11</v>
      </c>
      <c r="Z3433">
        <f t="shared" si="211"/>
        <v>28</v>
      </c>
    </row>
    <row r="3434" spans="1:26" ht="43.2" x14ac:dyDescent="0.3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 s="11">
        <f t="shared" si="206"/>
        <v>40534.797835648147</v>
      </c>
      <c r="K3434">
        <v>1290481733</v>
      </c>
      <c r="L3434" s="11">
        <f t="shared" si="207"/>
        <v>40504.797835648147</v>
      </c>
      <c r="M3434" t="b">
        <v>0</v>
      </c>
      <c r="N3434">
        <v>65</v>
      </c>
      <c r="O3434" t="b">
        <v>1</v>
      </c>
      <c r="P3434" t="s">
        <v>8266</v>
      </c>
      <c r="Q3434" s="6">
        <f>E3434/D3434</f>
        <v>1.2775000000000001</v>
      </c>
      <c r="R3434" s="7">
        <f>IFERROR(E3434/N3434,"N/A")</f>
        <v>117.92307692307692</v>
      </c>
      <c r="S3434" t="str">
        <f t="shared" si="208"/>
        <v>film &amp; video</v>
      </c>
      <c r="T3434" t="str">
        <f t="shared" si="209"/>
        <v>shorts</v>
      </c>
      <c r="Y3434">
        <f t="shared" si="210"/>
        <v>13</v>
      </c>
      <c r="Z3434">
        <f t="shared" si="211"/>
        <v>19</v>
      </c>
    </row>
    <row r="3435" spans="1:26" ht="43.2" x14ac:dyDescent="0.3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 s="11">
        <f t="shared" si="206"/>
        <v>42179.607083333329</v>
      </c>
      <c r="K3435">
        <v>1432593252</v>
      </c>
      <c r="L3435" s="11">
        <f t="shared" si="207"/>
        <v>42149.607083333329</v>
      </c>
      <c r="M3435" t="b">
        <v>0</v>
      </c>
      <c r="N3435">
        <v>66</v>
      </c>
      <c r="O3435" t="b">
        <v>1</v>
      </c>
      <c r="P3435" t="s">
        <v>8271</v>
      </c>
      <c r="Q3435" s="6">
        <f>E3435/D3435</f>
        <v>1.2775000000000001</v>
      </c>
      <c r="R3435" s="7">
        <f>IFERROR(E3435/N3435,"N/A")</f>
        <v>38.712121212121211</v>
      </c>
      <c r="S3435" t="str">
        <f t="shared" si="208"/>
        <v>theater</v>
      </c>
      <c r="T3435" t="str">
        <f t="shared" si="209"/>
        <v>plays</v>
      </c>
      <c r="Y3435">
        <f t="shared" si="210"/>
        <v>8</v>
      </c>
      <c r="Z3435">
        <f t="shared" si="211"/>
        <v>13</v>
      </c>
    </row>
    <row r="3436" spans="1:26" ht="43.2" x14ac:dyDescent="0.3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 s="11">
        <f t="shared" si="206"/>
        <v>42825.624305555553</v>
      </c>
      <c r="K3436">
        <v>1487847954</v>
      </c>
      <c r="L3436" s="11">
        <f t="shared" si="207"/>
        <v>42789.12909722222</v>
      </c>
      <c r="M3436" t="b">
        <v>0</v>
      </c>
      <c r="N3436">
        <v>22</v>
      </c>
      <c r="O3436" t="b">
        <v>0</v>
      </c>
      <c r="P3436" t="s">
        <v>8271</v>
      </c>
      <c r="Q3436" s="6">
        <f>E3436/D3436</f>
        <v>1.278</v>
      </c>
      <c r="R3436" s="7">
        <f>IFERROR(E3436/N3436,"N/A")</f>
        <v>29.045454545454547</v>
      </c>
      <c r="S3436" t="str">
        <f t="shared" si="208"/>
        <v>theater</v>
      </c>
      <c r="T3436" t="str">
        <f t="shared" si="209"/>
        <v>plays</v>
      </c>
      <c r="Y3436">
        <f t="shared" si="210"/>
        <v>8</v>
      </c>
      <c r="Z3436">
        <f t="shared" si="211"/>
        <v>13</v>
      </c>
    </row>
    <row r="3437" spans="1:26" ht="43.2" x14ac:dyDescent="0.3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 s="11">
        <f t="shared" si="206"/>
        <v>42620.139351851853</v>
      </c>
      <c r="K3437">
        <v>1470655240</v>
      </c>
      <c r="L3437" s="11">
        <f t="shared" si="207"/>
        <v>42590.139351851853</v>
      </c>
      <c r="M3437" t="b">
        <v>1</v>
      </c>
      <c r="N3437">
        <v>50</v>
      </c>
      <c r="O3437" t="b">
        <v>1</v>
      </c>
      <c r="P3437" t="s">
        <v>8271</v>
      </c>
      <c r="Q3437" s="6">
        <f>E3437/D3437</f>
        <v>1.2782222222222221</v>
      </c>
      <c r="R3437" s="7">
        <f>IFERROR(E3437/N3437,"N/A")</f>
        <v>57.52</v>
      </c>
      <c r="S3437" t="str">
        <f t="shared" si="208"/>
        <v>theater</v>
      </c>
      <c r="T3437" t="str">
        <f t="shared" si="209"/>
        <v>plays</v>
      </c>
      <c r="Y3437">
        <f t="shared" si="210"/>
        <v>8</v>
      </c>
      <c r="Z3437">
        <f t="shared" si="211"/>
        <v>13</v>
      </c>
    </row>
    <row r="3438" spans="1:26" ht="43.2" x14ac:dyDescent="0.3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 s="11">
        <f t="shared" si="206"/>
        <v>41811.521759259253</v>
      </c>
      <c r="K3438">
        <v>1400790680</v>
      </c>
      <c r="L3438" s="11">
        <f t="shared" si="207"/>
        <v>41781.521759259253</v>
      </c>
      <c r="M3438" t="b">
        <v>0</v>
      </c>
      <c r="N3438">
        <v>56</v>
      </c>
      <c r="O3438" t="b">
        <v>1</v>
      </c>
      <c r="P3438" t="s">
        <v>8271</v>
      </c>
      <c r="Q3438" s="6">
        <f>E3438/D3438</f>
        <v>1.2786666666666666</v>
      </c>
      <c r="R3438" s="7">
        <f>IFERROR(E3438/N3438,"N/A")</f>
        <v>34.25</v>
      </c>
      <c r="S3438" t="str">
        <f t="shared" si="208"/>
        <v>theater</v>
      </c>
      <c r="T3438" t="str">
        <f t="shared" si="209"/>
        <v>plays</v>
      </c>
      <c r="Y3438">
        <f t="shared" si="210"/>
        <v>8</v>
      </c>
      <c r="Z3438">
        <f t="shared" si="211"/>
        <v>13</v>
      </c>
    </row>
    <row r="3439" spans="1:26" ht="43.2" x14ac:dyDescent="0.3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 s="11">
        <f t="shared" si="206"/>
        <v>42200.666666666664</v>
      </c>
      <c r="K3439">
        <v>1433295276</v>
      </c>
      <c r="L3439" s="11">
        <f t="shared" si="207"/>
        <v>42157.732361111113</v>
      </c>
      <c r="M3439" t="b">
        <v>0</v>
      </c>
      <c r="N3439">
        <v>141</v>
      </c>
      <c r="O3439" t="b">
        <v>1</v>
      </c>
      <c r="P3439" t="s">
        <v>8271</v>
      </c>
      <c r="Q3439" s="6">
        <f>E3439/D3439</f>
        <v>1.2795000000000001</v>
      </c>
      <c r="R3439" s="7">
        <f>IFERROR(E3439/N3439,"N/A")</f>
        <v>90.744680851063833</v>
      </c>
      <c r="S3439" t="str">
        <f t="shared" si="208"/>
        <v>theater</v>
      </c>
      <c r="T3439" t="str">
        <f t="shared" si="209"/>
        <v>plays</v>
      </c>
      <c r="Y3439">
        <f t="shared" si="210"/>
        <v>8</v>
      </c>
      <c r="Z3439">
        <f t="shared" si="211"/>
        <v>13</v>
      </c>
    </row>
    <row r="3440" spans="1:26" ht="28.8" x14ac:dyDescent="0.3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 s="11">
        <f t="shared" si="206"/>
        <v>42064.874305555553</v>
      </c>
      <c r="K3440">
        <v>1421426929</v>
      </c>
      <c r="L3440" s="11">
        <f t="shared" si="207"/>
        <v>42020.367233796293</v>
      </c>
      <c r="M3440" t="b">
        <v>0</v>
      </c>
      <c r="N3440">
        <v>274</v>
      </c>
      <c r="O3440" t="b">
        <v>1</v>
      </c>
      <c r="P3440" t="s">
        <v>8271</v>
      </c>
      <c r="Q3440" s="6">
        <f>E3440/D3440</f>
        <v>1.2796000000000001</v>
      </c>
      <c r="R3440" s="7">
        <f>IFERROR(E3440/N3440,"N/A")</f>
        <v>186.80291970802921</v>
      </c>
      <c r="S3440" t="str">
        <f t="shared" si="208"/>
        <v>theater</v>
      </c>
      <c r="T3440" t="str">
        <f t="shared" si="209"/>
        <v>plays</v>
      </c>
      <c r="Y3440">
        <f t="shared" si="210"/>
        <v>8</v>
      </c>
      <c r="Z3440">
        <f t="shared" si="211"/>
        <v>13</v>
      </c>
    </row>
    <row r="3441" spans="1:26" ht="43.2" x14ac:dyDescent="0.3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 s="11">
        <f t="shared" si="206"/>
        <v>42049.256840277776</v>
      </c>
      <c r="K3441">
        <v>1421330991</v>
      </c>
      <c r="L3441" s="11">
        <f t="shared" si="207"/>
        <v>42019.256840277776</v>
      </c>
      <c r="M3441" t="b">
        <v>0</v>
      </c>
      <c r="N3441">
        <v>26</v>
      </c>
      <c r="O3441" t="b">
        <v>1</v>
      </c>
      <c r="P3441" t="s">
        <v>8274</v>
      </c>
      <c r="Q3441" s="6">
        <f>E3441/D3441</f>
        <v>1.28</v>
      </c>
      <c r="R3441" s="7">
        <f>IFERROR(E3441/N3441,"N/A")</f>
        <v>492.30769230769232</v>
      </c>
      <c r="S3441" t="str">
        <f t="shared" si="208"/>
        <v>publishing</v>
      </c>
      <c r="T3441" t="str">
        <f t="shared" si="209"/>
        <v>nonfiction</v>
      </c>
      <c r="Y3441">
        <f t="shared" si="210"/>
        <v>11</v>
      </c>
      <c r="Z3441">
        <f t="shared" si="211"/>
        <v>21</v>
      </c>
    </row>
    <row r="3442" spans="1:26" ht="57.6" x14ac:dyDescent="0.3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 s="11">
        <f t="shared" si="206"/>
        <v>40933.659629629627</v>
      </c>
      <c r="K3442">
        <v>1324079392</v>
      </c>
      <c r="L3442" s="11">
        <f t="shared" si="207"/>
        <v>40893.659629629627</v>
      </c>
      <c r="M3442" t="b">
        <v>0</v>
      </c>
      <c r="N3442">
        <v>17</v>
      </c>
      <c r="O3442" t="b">
        <v>1</v>
      </c>
      <c r="P3442" t="s">
        <v>8279</v>
      </c>
      <c r="Q3442" s="6">
        <f>E3442/D3442</f>
        <v>1.28</v>
      </c>
      <c r="R3442" s="7">
        <f>IFERROR(E3442/N3442,"N/A")</f>
        <v>37.647058823529413</v>
      </c>
      <c r="S3442" t="str">
        <f t="shared" si="208"/>
        <v>music</v>
      </c>
      <c r="T3442" t="str">
        <f t="shared" si="209"/>
        <v>indie rock</v>
      </c>
      <c r="Y3442">
        <f t="shared" si="210"/>
        <v>6</v>
      </c>
      <c r="Z3442">
        <f t="shared" si="211"/>
        <v>16</v>
      </c>
    </row>
    <row r="3443" spans="1:26" ht="43.2" x14ac:dyDescent="0.3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 s="11">
        <f t="shared" si="206"/>
        <v>41924.874305555553</v>
      </c>
      <c r="K3443">
        <v>1412091423</v>
      </c>
      <c r="L3443" s="11">
        <f t="shared" si="207"/>
        <v>41912.317395833328</v>
      </c>
      <c r="M3443" t="b">
        <v>0</v>
      </c>
      <c r="N3443">
        <v>34</v>
      </c>
      <c r="O3443" t="b">
        <v>1</v>
      </c>
      <c r="P3443" t="s">
        <v>8305</v>
      </c>
      <c r="Q3443" s="6">
        <f>E3443/D3443</f>
        <v>1.28</v>
      </c>
      <c r="R3443" s="7">
        <f>IFERROR(E3443/N3443,"N/A")</f>
        <v>37.647058823529413</v>
      </c>
      <c r="S3443" t="str">
        <f t="shared" si="208"/>
        <v>theater</v>
      </c>
      <c r="T3443" t="str">
        <f t="shared" si="209"/>
        <v>musical</v>
      </c>
      <c r="Y3443">
        <f t="shared" si="210"/>
        <v>8</v>
      </c>
      <c r="Z3443">
        <f t="shared" si="211"/>
        <v>15</v>
      </c>
    </row>
    <row r="3444" spans="1:26" ht="57.6" x14ac:dyDescent="0.3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 s="11">
        <f t="shared" si="206"/>
        <v>42283.354710648149</v>
      </c>
      <c r="K3444">
        <v>1441557047</v>
      </c>
      <c r="L3444" s="11">
        <f t="shared" si="207"/>
        <v>42253.354710648149</v>
      </c>
      <c r="M3444" t="b">
        <v>0</v>
      </c>
      <c r="N3444">
        <v>37</v>
      </c>
      <c r="O3444" t="b">
        <v>1</v>
      </c>
      <c r="P3444" t="s">
        <v>8303</v>
      </c>
      <c r="Q3444" s="6">
        <f>E3444/D3444</f>
        <v>1.28</v>
      </c>
      <c r="R3444" s="7">
        <f>IFERROR(E3444/N3444,"N/A")</f>
        <v>51.891891891891895</v>
      </c>
      <c r="S3444" t="str">
        <f t="shared" si="208"/>
        <v>theater</v>
      </c>
      <c r="T3444" t="str">
        <f t="shared" si="209"/>
        <v>spaces</v>
      </c>
      <c r="Y3444">
        <f t="shared" si="210"/>
        <v>8</v>
      </c>
      <c r="Z3444">
        <f t="shared" si="211"/>
        <v>14</v>
      </c>
    </row>
    <row r="3445" spans="1:26" ht="43.2" x14ac:dyDescent="0.3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 s="11">
        <f t="shared" si="206"/>
        <v>42606.570925925924</v>
      </c>
      <c r="K3445">
        <v>1470692528</v>
      </c>
      <c r="L3445" s="11">
        <f t="shared" si="207"/>
        <v>42590.570925925924</v>
      </c>
      <c r="M3445" t="b">
        <v>1</v>
      </c>
      <c r="N3445">
        <v>42</v>
      </c>
      <c r="O3445" t="b">
        <v>1</v>
      </c>
      <c r="P3445" t="s">
        <v>8271</v>
      </c>
      <c r="Q3445" s="6">
        <f>E3445/D3445</f>
        <v>1.28</v>
      </c>
      <c r="R3445" s="7">
        <f>IFERROR(E3445/N3445,"N/A")</f>
        <v>60.952380952380949</v>
      </c>
      <c r="S3445" t="str">
        <f t="shared" si="208"/>
        <v>theater</v>
      </c>
      <c r="T3445" t="str">
        <f t="shared" si="209"/>
        <v>plays</v>
      </c>
      <c r="Y3445">
        <f t="shared" si="210"/>
        <v>8</v>
      </c>
      <c r="Z3445">
        <f t="shared" si="211"/>
        <v>13</v>
      </c>
    </row>
    <row r="3446" spans="1:26" x14ac:dyDescent="0.3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 s="11">
        <f t="shared" si="206"/>
        <v>42551.32099537037</v>
      </c>
      <c r="K3446">
        <v>1464709334</v>
      </c>
      <c r="L3446" s="11">
        <f t="shared" si="207"/>
        <v>42521.32099537037</v>
      </c>
      <c r="M3446" t="b">
        <v>0</v>
      </c>
      <c r="N3446">
        <v>26</v>
      </c>
      <c r="O3446" t="b">
        <v>1</v>
      </c>
      <c r="P3446" t="s">
        <v>8271</v>
      </c>
      <c r="Q3446" s="6">
        <f>E3446/D3446</f>
        <v>1.28</v>
      </c>
      <c r="R3446" s="7">
        <f>IFERROR(E3446/N3446,"N/A")</f>
        <v>49.230769230769234</v>
      </c>
      <c r="S3446" t="str">
        <f t="shared" si="208"/>
        <v>theater</v>
      </c>
      <c r="T3446" t="str">
        <f t="shared" si="209"/>
        <v>plays</v>
      </c>
      <c r="Y3446">
        <f t="shared" si="210"/>
        <v>8</v>
      </c>
      <c r="Z3446">
        <f t="shared" si="211"/>
        <v>13</v>
      </c>
    </row>
    <row r="3447" spans="1:26" ht="43.2" x14ac:dyDescent="0.3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 s="11">
        <f t="shared" si="206"/>
        <v>42226.595335648148</v>
      </c>
      <c r="K3447">
        <v>1436653037</v>
      </c>
      <c r="L3447" s="11">
        <f t="shared" si="207"/>
        <v>42196.595335648148</v>
      </c>
      <c r="M3447" t="b">
        <v>0</v>
      </c>
      <c r="N3447">
        <v>119</v>
      </c>
      <c r="O3447" t="b">
        <v>1</v>
      </c>
      <c r="P3447" t="s">
        <v>8265</v>
      </c>
      <c r="Q3447" s="6">
        <f>E3447/D3447</f>
        <v>1.2801818181818181</v>
      </c>
      <c r="R3447" s="7">
        <f>IFERROR(E3447/N3447,"N/A")</f>
        <v>118.33613445378151</v>
      </c>
      <c r="S3447" t="str">
        <f t="shared" si="208"/>
        <v>film &amp; video</v>
      </c>
      <c r="T3447" t="str">
        <f t="shared" si="209"/>
        <v>television</v>
      </c>
      <c r="Y3447">
        <f t="shared" si="210"/>
        <v>13</v>
      </c>
      <c r="Z3447">
        <f t="shared" si="211"/>
        <v>23</v>
      </c>
    </row>
    <row r="3448" spans="1:26" ht="28.8" x14ac:dyDescent="0.3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 s="11">
        <f t="shared" si="206"/>
        <v>41608.834722222222</v>
      </c>
      <c r="K3448">
        <v>1382742014</v>
      </c>
      <c r="L3448" s="11">
        <f t="shared" si="207"/>
        <v>41572.625162037039</v>
      </c>
      <c r="M3448" t="b">
        <v>0</v>
      </c>
      <c r="N3448">
        <v>426</v>
      </c>
      <c r="O3448" t="b">
        <v>1</v>
      </c>
      <c r="P3448" t="s">
        <v>8297</v>
      </c>
      <c r="Q3448" s="6">
        <f>E3448/D3448</f>
        <v>1.2802667999999999</v>
      </c>
      <c r="R3448" s="7">
        <f>IFERROR(E3448/N3448,"N/A")</f>
        <v>75.133028169014082</v>
      </c>
      <c r="S3448" t="str">
        <f t="shared" si="208"/>
        <v>games</v>
      </c>
      <c r="T3448" t="str">
        <f t="shared" si="209"/>
        <v>tabletop games</v>
      </c>
      <c r="Y3448">
        <f t="shared" si="210"/>
        <v>6</v>
      </c>
      <c r="Z3448">
        <f t="shared" si="211"/>
        <v>20</v>
      </c>
    </row>
    <row r="3449" spans="1:26" ht="43.2" x14ac:dyDescent="0.3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 s="11">
        <f t="shared" si="206"/>
        <v>42165.832638888889</v>
      </c>
      <c r="K3449">
        <v>1432129577</v>
      </c>
      <c r="L3449" s="11">
        <f t="shared" si="207"/>
        <v>42144.240474537037</v>
      </c>
      <c r="M3449" t="b">
        <v>1</v>
      </c>
      <c r="N3449">
        <v>176</v>
      </c>
      <c r="O3449" t="b">
        <v>1</v>
      </c>
      <c r="P3449" t="s">
        <v>8271</v>
      </c>
      <c r="Q3449" s="6">
        <f>E3449/D3449</f>
        <v>1.2806</v>
      </c>
      <c r="R3449" s="7">
        <f>IFERROR(E3449/N3449,"N/A")</f>
        <v>72.76136363636364</v>
      </c>
      <c r="S3449" t="str">
        <f t="shared" si="208"/>
        <v>theater</v>
      </c>
      <c r="T3449" t="str">
        <f t="shared" si="209"/>
        <v>plays</v>
      </c>
      <c r="Y3449">
        <f t="shared" si="210"/>
        <v>8</v>
      </c>
      <c r="Z3449">
        <f t="shared" si="211"/>
        <v>13</v>
      </c>
    </row>
    <row r="3450" spans="1:26" ht="43.2" x14ac:dyDescent="0.3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 s="11">
        <f t="shared" si="206"/>
        <v>42069.545046296298</v>
      </c>
      <c r="K3450">
        <v>1423083892</v>
      </c>
      <c r="L3450" s="11">
        <f t="shared" si="207"/>
        <v>42039.545046296298</v>
      </c>
      <c r="M3450" t="b">
        <v>0</v>
      </c>
      <c r="N3450">
        <v>59</v>
      </c>
      <c r="O3450" t="b">
        <v>1</v>
      </c>
      <c r="P3450" t="s">
        <v>8292</v>
      </c>
      <c r="Q3450" s="6">
        <f>E3450/D3450</f>
        <v>1.2809523809523808</v>
      </c>
      <c r="R3450" s="7">
        <f>IFERROR(E3450/N3450,"N/A")</f>
        <v>45.593220338983052</v>
      </c>
      <c r="S3450" t="str">
        <f t="shared" si="208"/>
        <v>music</v>
      </c>
      <c r="T3450" t="str">
        <f t="shared" si="209"/>
        <v>pop</v>
      </c>
      <c r="Y3450">
        <f t="shared" si="210"/>
        <v>6</v>
      </c>
      <c r="Z3450">
        <f t="shared" si="211"/>
        <v>9</v>
      </c>
    </row>
    <row r="3451" spans="1:26" ht="43.2" x14ac:dyDescent="0.3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 s="11">
        <f t="shared" si="206"/>
        <v>42716.999305555553</v>
      </c>
      <c r="K3451">
        <v>1479436646</v>
      </c>
      <c r="L3451" s="11">
        <f t="shared" si="207"/>
        <v>42691.775995370372</v>
      </c>
      <c r="M3451" t="b">
        <v>0</v>
      </c>
      <c r="N3451">
        <v>30</v>
      </c>
      <c r="O3451" t="b">
        <v>1</v>
      </c>
      <c r="P3451" t="s">
        <v>8280</v>
      </c>
      <c r="Q3451" s="6">
        <f>E3451/D3451</f>
        <v>1.282</v>
      </c>
      <c r="R3451" s="7">
        <f>IFERROR(E3451/N3451,"N/A")</f>
        <v>21.366666666666667</v>
      </c>
      <c r="S3451" t="str">
        <f t="shared" si="208"/>
        <v>music</v>
      </c>
      <c r="T3451" t="str">
        <f t="shared" si="209"/>
        <v>electronic music</v>
      </c>
      <c r="Y3451">
        <f t="shared" si="210"/>
        <v>6</v>
      </c>
      <c r="Z3451">
        <f t="shared" si="211"/>
        <v>22</v>
      </c>
    </row>
    <row r="3452" spans="1:26" ht="43.2" x14ac:dyDescent="0.3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 s="11">
        <f t="shared" si="206"/>
        <v>42173.64811342593</v>
      </c>
      <c r="K3452">
        <v>1429486397</v>
      </c>
      <c r="L3452" s="11">
        <f t="shared" si="207"/>
        <v>42113.64811342593</v>
      </c>
      <c r="M3452" t="b">
        <v>0</v>
      </c>
      <c r="N3452">
        <v>7</v>
      </c>
      <c r="O3452" t="b">
        <v>1</v>
      </c>
      <c r="P3452" t="s">
        <v>8269</v>
      </c>
      <c r="Q3452" s="6">
        <f>E3452/D3452</f>
        <v>1.2829999999999999</v>
      </c>
      <c r="R3452" s="7">
        <f>IFERROR(E3452/N3452,"N/A")</f>
        <v>183.28571428571428</v>
      </c>
      <c r="S3452" t="str">
        <f t="shared" si="208"/>
        <v>film &amp; video</v>
      </c>
      <c r="T3452" t="str">
        <f t="shared" si="209"/>
        <v>documentary</v>
      </c>
      <c r="Y3452">
        <f t="shared" si="210"/>
        <v>13</v>
      </c>
      <c r="Z3452">
        <f t="shared" si="211"/>
        <v>24</v>
      </c>
    </row>
    <row r="3453" spans="1:26" ht="43.2" x14ac:dyDescent="0.3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 s="11">
        <f t="shared" si="206"/>
        <v>42595.645324074074</v>
      </c>
      <c r="K3453">
        <v>1465946956</v>
      </c>
      <c r="L3453" s="11">
        <f t="shared" si="207"/>
        <v>42535.645324074074</v>
      </c>
      <c r="M3453" t="b">
        <v>0</v>
      </c>
      <c r="N3453">
        <v>14</v>
      </c>
      <c r="O3453" t="b">
        <v>1</v>
      </c>
      <c r="P3453" t="s">
        <v>8271</v>
      </c>
      <c r="Q3453" s="6">
        <f>E3453/D3453</f>
        <v>1.2833333333333334</v>
      </c>
      <c r="R3453" s="7">
        <f>IFERROR(E3453/N3453,"N/A")</f>
        <v>27.5</v>
      </c>
      <c r="S3453" t="str">
        <f t="shared" si="208"/>
        <v>theater</v>
      </c>
      <c r="T3453" t="str">
        <f t="shared" si="209"/>
        <v>plays</v>
      </c>
      <c r="Y3453">
        <f t="shared" si="210"/>
        <v>8</v>
      </c>
      <c r="Z3453">
        <f t="shared" si="211"/>
        <v>13</v>
      </c>
    </row>
    <row r="3454" spans="1:26" ht="57.6" x14ac:dyDescent="0.3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 s="11">
        <f t="shared" si="206"/>
        <v>42371.638784722221</v>
      </c>
      <c r="K3454">
        <v>1449098391</v>
      </c>
      <c r="L3454" s="11">
        <f t="shared" si="207"/>
        <v>42340.638784722221</v>
      </c>
      <c r="M3454" t="b">
        <v>0</v>
      </c>
      <c r="N3454">
        <v>263</v>
      </c>
      <c r="O3454" t="b">
        <v>1</v>
      </c>
      <c r="P3454" t="s">
        <v>8295</v>
      </c>
      <c r="Q3454" s="6">
        <f>E3454/D3454</f>
        <v>1.2840666000000001</v>
      </c>
      <c r="R3454" s="7">
        <f>IFERROR(E3454/N3454,"N/A")</f>
        <v>244.11912547528519</v>
      </c>
      <c r="S3454" t="str">
        <f t="shared" si="208"/>
        <v>technology</v>
      </c>
      <c r="T3454" t="str">
        <f t="shared" si="209"/>
        <v>hardware</v>
      </c>
      <c r="Y3454">
        <f t="shared" si="210"/>
        <v>11</v>
      </c>
      <c r="Z3454">
        <f t="shared" si="211"/>
        <v>19</v>
      </c>
    </row>
    <row r="3455" spans="1:26" ht="43.2" x14ac:dyDescent="0.3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 s="11">
        <f t="shared" si="206"/>
        <v>42599.087268518517</v>
      </c>
      <c r="K3455">
        <v>1469009140</v>
      </c>
      <c r="L3455" s="11">
        <f t="shared" si="207"/>
        <v>42571.087268518517</v>
      </c>
      <c r="M3455" t="b">
        <v>0</v>
      </c>
      <c r="N3455">
        <v>83</v>
      </c>
      <c r="O3455" t="b">
        <v>1</v>
      </c>
      <c r="P3455" t="s">
        <v>8271</v>
      </c>
      <c r="Q3455" s="6">
        <f>E3455/D3455</f>
        <v>1.2845</v>
      </c>
      <c r="R3455" s="7">
        <f>IFERROR(E3455/N3455,"N/A")</f>
        <v>30.951807228915662</v>
      </c>
      <c r="S3455" t="str">
        <f t="shared" si="208"/>
        <v>theater</v>
      </c>
      <c r="T3455" t="str">
        <f t="shared" si="209"/>
        <v>plays</v>
      </c>
      <c r="Y3455">
        <f t="shared" si="210"/>
        <v>8</v>
      </c>
      <c r="Z3455">
        <f t="shared" si="211"/>
        <v>13</v>
      </c>
    </row>
    <row r="3456" spans="1:26" ht="43.2" x14ac:dyDescent="0.3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 s="11">
        <f t="shared" si="206"/>
        <v>41392.834953703699</v>
      </c>
      <c r="K3456">
        <v>1363320140</v>
      </c>
      <c r="L3456" s="11">
        <f t="shared" si="207"/>
        <v>41347.834953703699</v>
      </c>
      <c r="M3456" t="b">
        <v>0</v>
      </c>
      <c r="N3456">
        <v>259</v>
      </c>
      <c r="O3456" t="b">
        <v>1</v>
      </c>
      <c r="P3456" t="s">
        <v>8279</v>
      </c>
      <c r="Q3456" s="6">
        <f>E3456/D3456</f>
        <v>1.2869999999999999</v>
      </c>
      <c r="R3456" s="7">
        <f>IFERROR(E3456/N3456,"N/A")</f>
        <v>99.382239382239376</v>
      </c>
      <c r="S3456" t="str">
        <f t="shared" si="208"/>
        <v>music</v>
      </c>
      <c r="T3456" t="str">
        <f t="shared" si="209"/>
        <v>indie rock</v>
      </c>
      <c r="Y3456">
        <f t="shared" si="210"/>
        <v>6</v>
      </c>
      <c r="Z3456">
        <f t="shared" si="211"/>
        <v>16</v>
      </c>
    </row>
    <row r="3457" spans="1:26" ht="43.2" x14ac:dyDescent="0.3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 s="11">
        <f t="shared" si="206"/>
        <v>41894.482453703698</v>
      </c>
      <c r="K3457">
        <v>1408995284</v>
      </c>
      <c r="L3457" s="11">
        <f t="shared" si="207"/>
        <v>41876.482453703698</v>
      </c>
      <c r="M3457" t="b">
        <v>0</v>
      </c>
      <c r="N3457">
        <v>16</v>
      </c>
      <c r="O3457" t="b">
        <v>1</v>
      </c>
      <c r="P3457" t="s">
        <v>8271</v>
      </c>
      <c r="Q3457" s="6">
        <f>E3457/D3457</f>
        <v>1.2875000000000001</v>
      </c>
      <c r="R3457" s="7">
        <f>IFERROR(E3457/N3457,"N/A")</f>
        <v>64.375</v>
      </c>
      <c r="S3457" t="str">
        <f t="shared" si="208"/>
        <v>theater</v>
      </c>
      <c r="T3457" t="str">
        <f t="shared" si="209"/>
        <v>plays</v>
      </c>
      <c r="Y3457">
        <f t="shared" si="210"/>
        <v>8</v>
      </c>
      <c r="Z3457">
        <f t="shared" si="211"/>
        <v>13</v>
      </c>
    </row>
    <row r="3458" spans="1:26" ht="43.2" x14ac:dyDescent="0.3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 s="11">
        <f t="shared" si="206"/>
        <v>42444.333333333336</v>
      </c>
      <c r="K3458">
        <v>1455938520</v>
      </c>
      <c r="L3458" s="11">
        <f t="shared" si="207"/>
        <v>42419.806944444441</v>
      </c>
      <c r="M3458" t="b">
        <v>0</v>
      </c>
      <c r="N3458">
        <v>24</v>
      </c>
      <c r="O3458" t="b">
        <v>1</v>
      </c>
      <c r="P3458" t="s">
        <v>8305</v>
      </c>
      <c r="Q3458" s="6">
        <f>E3458/D3458</f>
        <v>1.2891666666666666</v>
      </c>
      <c r="R3458" s="7">
        <f>IFERROR(E3458/N3458,"N/A")</f>
        <v>64.458333333333329</v>
      </c>
      <c r="S3458" t="str">
        <f t="shared" si="208"/>
        <v>theater</v>
      </c>
      <c r="T3458" t="str">
        <f t="shared" si="209"/>
        <v>musical</v>
      </c>
      <c r="Y3458">
        <f t="shared" si="210"/>
        <v>8</v>
      </c>
      <c r="Z3458">
        <f t="shared" si="211"/>
        <v>15</v>
      </c>
    </row>
    <row r="3459" spans="1:26" ht="57.6" x14ac:dyDescent="0.3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 s="11">
        <f t="shared" ref="J3459:J3522" si="212">(((I3459/60)/60)/24)+DATE(1970,1,1)+(-8/24)</f>
        <v>42270.226342592585</v>
      </c>
      <c r="K3459">
        <v>1439126756</v>
      </c>
      <c r="L3459" s="11">
        <f t="shared" ref="L3459:L3522" si="213">(((K3459/60)/60)/24)+DATE(1970,1,1)+(-8/24)</f>
        <v>42225.226342592585</v>
      </c>
      <c r="M3459" t="b">
        <v>1</v>
      </c>
      <c r="N3459">
        <v>97</v>
      </c>
      <c r="O3459" t="b">
        <v>1</v>
      </c>
      <c r="P3459" t="s">
        <v>8303</v>
      </c>
      <c r="Q3459" s="6">
        <f>E3459/D3459</f>
        <v>1.28925</v>
      </c>
      <c r="R3459" s="7">
        <f>IFERROR(E3459/N3459,"N/A")</f>
        <v>53.164948453608247</v>
      </c>
      <c r="S3459" t="str">
        <f t="shared" ref="S3459:S3522" si="214">LEFT(P3459,SEARCH("/",P3459,1)-1)</f>
        <v>theater</v>
      </c>
      <c r="T3459" t="str">
        <f t="shared" ref="T3459:T3522" si="215">RIGHT(P3459,(LEN(P3459)-SEARCH("/",P3459)))</f>
        <v>spaces</v>
      </c>
      <c r="Y3459">
        <f t="shared" ref="Y3459:Y3522" si="216">SEARCH("/",P3459)</f>
        <v>8</v>
      </c>
      <c r="Z3459">
        <f t="shared" ref="Z3459:Z3522" si="217">LEN(P3459)</f>
        <v>14</v>
      </c>
    </row>
    <row r="3460" spans="1:26" ht="43.2" x14ac:dyDescent="0.3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 s="11">
        <f t="shared" si="212"/>
        <v>42517.635601851849</v>
      </c>
      <c r="K3460">
        <v>1462576516</v>
      </c>
      <c r="L3460" s="11">
        <f t="shared" si="213"/>
        <v>42496.635601851849</v>
      </c>
      <c r="M3460" t="b">
        <v>0</v>
      </c>
      <c r="N3460">
        <v>86</v>
      </c>
      <c r="O3460" t="b">
        <v>1</v>
      </c>
      <c r="P3460" t="s">
        <v>8265</v>
      </c>
      <c r="Q3460" s="6">
        <f>E3460/D3460</f>
        <v>1.2895348837209302</v>
      </c>
      <c r="R3460" s="7">
        <f>IFERROR(E3460/N3460,"N/A")</f>
        <v>128.95348837209303</v>
      </c>
      <c r="S3460" t="str">
        <f t="shared" si="214"/>
        <v>film &amp; video</v>
      </c>
      <c r="T3460" t="str">
        <f t="shared" si="215"/>
        <v>television</v>
      </c>
      <c r="Y3460">
        <f t="shared" si="216"/>
        <v>13</v>
      </c>
      <c r="Z3460">
        <f t="shared" si="217"/>
        <v>23</v>
      </c>
    </row>
    <row r="3461" spans="1:26" ht="28.8" x14ac:dyDescent="0.3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 s="11">
        <f t="shared" si="212"/>
        <v>41907.553287037037</v>
      </c>
      <c r="K3461">
        <v>1409087804</v>
      </c>
      <c r="L3461" s="11">
        <f t="shared" si="213"/>
        <v>41877.553287037037</v>
      </c>
      <c r="M3461" t="b">
        <v>0</v>
      </c>
      <c r="N3461">
        <v>3</v>
      </c>
      <c r="O3461" t="b">
        <v>1</v>
      </c>
      <c r="P3461" t="s">
        <v>8305</v>
      </c>
      <c r="Q3461" s="6">
        <f>E3461/D3461</f>
        <v>1.29</v>
      </c>
      <c r="R3461" s="7">
        <f>IFERROR(E3461/N3461,"N/A")</f>
        <v>43</v>
      </c>
      <c r="S3461" t="str">
        <f t="shared" si="214"/>
        <v>theater</v>
      </c>
      <c r="T3461" t="str">
        <f t="shared" si="215"/>
        <v>musical</v>
      </c>
      <c r="Y3461">
        <f t="shared" si="216"/>
        <v>8</v>
      </c>
      <c r="Z3461">
        <f t="shared" si="217"/>
        <v>15</v>
      </c>
    </row>
    <row r="3462" spans="1:26" ht="57.6" x14ac:dyDescent="0.3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 s="11">
        <f t="shared" si="212"/>
        <v>42334.708333333336</v>
      </c>
      <c r="K3462">
        <v>1447195695</v>
      </c>
      <c r="L3462" s="11">
        <f t="shared" si="213"/>
        <v>42318.616840277777</v>
      </c>
      <c r="M3462" t="b">
        <v>0</v>
      </c>
      <c r="N3462">
        <v>83</v>
      </c>
      <c r="O3462" t="b">
        <v>1</v>
      </c>
      <c r="P3462" t="s">
        <v>8285</v>
      </c>
      <c r="Q3462" s="6">
        <f>E3462/D3462</f>
        <v>1.2904</v>
      </c>
      <c r="R3462" s="7">
        <f>IFERROR(E3462/N3462,"N/A")</f>
        <v>38.867469879518069</v>
      </c>
      <c r="S3462" t="str">
        <f t="shared" si="214"/>
        <v>photography</v>
      </c>
      <c r="T3462" t="str">
        <f t="shared" si="215"/>
        <v>photobooks</v>
      </c>
      <c r="Y3462">
        <f t="shared" si="216"/>
        <v>12</v>
      </c>
      <c r="Z3462">
        <f t="shared" si="217"/>
        <v>22</v>
      </c>
    </row>
    <row r="3463" spans="1:26" ht="43.2" x14ac:dyDescent="0.3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 s="11">
        <f t="shared" si="212"/>
        <v>42338.604166666664</v>
      </c>
      <c r="K3463">
        <v>1446352529</v>
      </c>
      <c r="L3463" s="11">
        <f t="shared" si="213"/>
        <v>42308.85797453703</v>
      </c>
      <c r="M3463" t="b">
        <v>0</v>
      </c>
      <c r="N3463">
        <v>14</v>
      </c>
      <c r="O3463" t="b">
        <v>1</v>
      </c>
      <c r="P3463" t="s">
        <v>8271</v>
      </c>
      <c r="Q3463" s="6">
        <f>E3463/D3463</f>
        <v>1.2912912912912913</v>
      </c>
      <c r="R3463" s="7">
        <f>IFERROR(E3463/N3463,"N/A")</f>
        <v>30.714285714285715</v>
      </c>
      <c r="S3463" t="str">
        <f t="shared" si="214"/>
        <v>theater</v>
      </c>
      <c r="T3463" t="str">
        <f t="shared" si="215"/>
        <v>plays</v>
      </c>
      <c r="Y3463">
        <f t="shared" si="216"/>
        <v>8</v>
      </c>
      <c r="Z3463">
        <f t="shared" si="217"/>
        <v>13</v>
      </c>
    </row>
    <row r="3464" spans="1:26" ht="57.6" x14ac:dyDescent="0.3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 s="11">
        <f t="shared" si="212"/>
        <v>41931.915972222218</v>
      </c>
      <c r="K3464">
        <v>1412954547</v>
      </c>
      <c r="L3464" s="11">
        <f t="shared" si="213"/>
        <v>41922.307256944441</v>
      </c>
      <c r="M3464" t="b">
        <v>0</v>
      </c>
      <c r="N3464">
        <v>16</v>
      </c>
      <c r="O3464" t="b">
        <v>1</v>
      </c>
      <c r="P3464" t="s">
        <v>8271</v>
      </c>
      <c r="Q3464" s="6">
        <f>E3464/D3464</f>
        <v>1.2946666666666666</v>
      </c>
      <c r="R3464" s="7">
        <f>IFERROR(E3464/N3464,"N/A")</f>
        <v>60.6875</v>
      </c>
      <c r="S3464" t="str">
        <f t="shared" si="214"/>
        <v>theater</v>
      </c>
      <c r="T3464" t="str">
        <f t="shared" si="215"/>
        <v>plays</v>
      </c>
      <c r="Y3464">
        <f t="shared" si="216"/>
        <v>8</v>
      </c>
      <c r="Z3464">
        <f t="shared" si="217"/>
        <v>13</v>
      </c>
    </row>
    <row r="3465" spans="1:26" ht="43.2" x14ac:dyDescent="0.3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 s="11">
        <f t="shared" si="212"/>
        <v>41424.666666666664</v>
      </c>
      <c r="K3465">
        <v>1367286434</v>
      </c>
      <c r="L3465" s="11">
        <f t="shared" si="213"/>
        <v>41393.74113425926</v>
      </c>
      <c r="M3465" t="b">
        <v>0</v>
      </c>
      <c r="N3465">
        <v>37</v>
      </c>
      <c r="O3465" t="b">
        <v>1</v>
      </c>
      <c r="P3465" t="s">
        <v>8279</v>
      </c>
      <c r="Q3465" s="6">
        <f>E3465/D3465</f>
        <v>1.2949999999999999</v>
      </c>
      <c r="R3465" s="7">
        <f>IFERROR(E3465/N3465,"N/A")</f>
        <v>28</v>
      </c>
      <c r="S3465" t="str">
        <f t="shared" si="214"/>
        <v>music</v>
      </c>
      <c r="T3465" t="str">
        <f t="shared" si="215"/>
        <v>indie rock</v>
      </c>
      <c r="Y3465">
        <f t="shared" si="216"/>
        <v>6</v>
      </c>
      <c r="Z3465">
        <f t="shared" si="217"/>
        <v>16</v>
      </c>
    </row>
    <row r="3466" spans="1:26" ht="43.2" x14ac:dyDescent="0.3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 s="11">
        <f t="shared" si="212"/>
        <v>42475.533645833326</v>
      </c>
      <c r="K3466">
        <v>1458161307</v>
      </c>
      <c r="L3466" s="11">
        <f t="shared" si="213"/>
        <v>42445.533645833326</v>
      </c>
      <c r="M3466" t="b">
        <v>0</v>
      </c>
      <c r="N3466">
        <v>28</v>
      </c>
      <c r="O3466" t="b">
        <v>1</v>
      </c>
      <c r="P3466" t="s">
        <v>8305</v>
      </c>
      <c r="Q3466" s="6">
        <f>E3466/D3466</f>
        <v>1.2963636363636364</v>
      </c>
      <c r="R3466" s="7">
        <f>IFERROR(E3466/N3466,"N/A")</f>
        <v>25.464285714285715</v>
      </c>
      <c r="S3466" t="str">
        <f t="shared" si="214"/>
        <v>theater</v>
      </c>
      <c r="T3466" t="str">
        <f t="shared" si="215"/>
        <v>musical</v>
      </c>
      <c r="Y3466">
        <f t="shared" si="216"/>
        <v>8</v>
      </c>
      <c r="Z3466">
        <f t="shared" si="217"/>
        <v>15</v>
      </c>
    </row>
    <row r="3467" spans="1:26" ht="28.8" x14ac:dyDescent="0.3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 s="11">
        <f t="shared" si="212"/>
        <v>42249.617395833331</v>
      </c>
      <c r="K3467">
        <v>1438642143</v>
      </c>
      <c r="L3467" s="11">
        <f t="shared" si="213"/>
        <v>42219.617395833331</v>
      </c>
      <c r="M3467" t="b">
        <v>0</v>
      </c>
      <c r="N3467">
        <v>181</v>
      </c>
      <c r="O3467" t="b">
        <v>1</v>
      </c>
      <c r="P3467" t="s">
        <v>8285</v>
      </c>
      <c r="Q3467" s="6">
        <f>E3467/D3467</f>
        <v>1.29948</v>
      </c>
      <c r="R3467" s="7">
        <f>IFERROR(E3467/N3467,"N/A")</f>
        <v>358.97237569060775</v>
      </c>
      <c r="S3467" t="str">
        <f t="shared" si="214"/>
        <v>photography</v>
      </c>
      <c r="T3467" t="str">
        <f t="shared" si="215"/>
        <v>photobooks</v>
      </c>
      <c r="Y3467">
        <f t="shared" si="216"/>
        <v>12</v>
      </c>
      <c r="Z3467">
        <f t="shared" si="217"/>
        <v>22</v>
      </c>
    </row>
    <row r="3468" spans="1:26" ht="43.2" x14ac:dyDescent="0.3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 s="11">
        <f t="shared" si="212"/>
        <v>42063.30164351852</v>
      </c>
      <c r="K3468">
        <v>1421680462</v>
      </c>
      <c r="L3468" s="11">
        <f t="shared" si="213"/>
        <v>42023.30164351852</v>
      </c>
      <c r="M3468" t="b">
        <v>0</v>
      </c>
      <c r="N3468">
        <v>33</v>
      </c>
      <c r="O3468" t="b">
        <v>1</v>
      </c>
      <c r="P3468" t="s">
        <v>8271</v>
      </c>
      <c r="Q3468" s="6">
        <f>E3468/D3468</f>
        <v>1.3</v>
      </c>
      <c r="R3468" s="7">
        <f>IFERROR(E3468/N3468,"N/A")</f>
        <v>23.636363636363637</v>
      </c>
      <c r="S3468" t="str">
        <f t="shared" si="214"/>
        <v>theater</v>
      </c>
      <c r="T3468" t="str">
        <f t="shared" si="215"/>
        <v>plays</v>
      </c>
      <c r="Y3468">
        <f t="shared" si="216"/>
        <v>8</v>
      </c>
      <c r="Z3468">
        <f t="shared" si="217"/>
        <v>13</v>
      </c>
    </row>
    <row r="3469" spans="1:26" x14ac:dyDescent="0.3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 s="11">
        <f t="shared" si="212"/>
        <v>41945.145543981482</v>
      </c>
      <c r="K3469">
        <v>1412332175</v>
      </c>
      <c r="L3469" s="11">
        <f t="shared" si="213"/>
        <v>41915.10387731481</v>
      </c>
      <c r="M3469" t="b">
        <v>1</v>
      </c>
      <c r="N3469">
        <v>51</v>
      </c>
      <c r="O3469" t="b">
        <v>1</v>
      </c>
      <c r="P3469" t="s">
        <v>8271</v>
      </c>
      <c r="Q3469" s="6">
        <f>E3469/D3469</f>
        <v>1.3</v>
      </c>
      <c r="R3469" s="7">
        <f>IFERROR(E3469/N3469,"N/A")</f>
        <v>38.235294117647058</v>
      </c>
      <c r="S3469" t="str">
        <f t="shared" si="214"/>
        <v>theater</v>
      </c>
      <c r="T3469" t="str">
        <f t="shared" si="215"/>
        <v>plays</v>
      </c>
      <c r="Y3469">
        <f t="shared" si="216"/>
        <v>8</v>
      </c>
      <c r="Z3469">
        <f t="shared" si="217"/>
        <v>13</v>
      </c>
    </row>
    <row r="3470" spans="1:26" ht="43.2" x14ac:dyDescent="0.3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 s="11">
        <f t="shared" si="212"/>
        <v>42111.692361111105</v>
      </c>
      <c r="K3470">
        <v>1424226768</v>
      </c>
      <c r="L3470" s="11">
        <f t="shared" si="213"/>
        <v>42052.772777777776</v>
      </c>
      <c r="M3470" t="b">
        <v>0</v>
      </c>
      <c r="N3470">
        <v>13</v>
      </c>
      <c r="O3470" t="b">
        <v>1</v>
      </c>
      <c r="P3470" t="s">
        <v>8271</v>
      </c>
      <c r="Q3470" s="6">
        <f>E3470/D3470</f>
        <v>1.3</v>
      </c>
      <c r="R3470" s="7">
        <f>IFERROR(E3470/N3470,"N/A")</f>
        <v>50</v>
      </c>
      <c r="S3470" t="str">
        <f t="shared" si="214"/>
        <v>theater</v>
      </c>
      <c r="T3470" t="str">
        <f t="shared" si="215"/>
        <v>plays</v>
      </c>
      <c r="Y3470">
        <f t="shared" si="216"/>
        <v>8</v>
      </c>
      <c r="Z3470">
        <f t="shared" si="217"/>
        <v>13</v>
      </c>
    </row>
    <row r="3471" spans="1:26" ht="57.6" x14ac:dyDescent="0.3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 s="11">
        <f t="shared" si="212"/>
        <v>42062.874305555553</v>
      </c>
      <c r="K3471">
        <v>1424280938</v>
      </c>
      <c r="L3471" s="11">
        <f t="shared" si="213"/>
        <v>42053.399745370371</v>
      </c>
      <c r="M3471" t="b">
        <v>0</v>
      </c>
      <c r="N3471">
        <v>14</v>
      </c>
      <c r="O3471" t="b">
        <v>1</v>
      </c>
      <c r="P3471" t="s">
        <v>8271</v>
      </c>
      <c r="Q3471" s="6">
        <f>E3471/D3471</f>
        <v>1.3</v>
      </c>
      <c r="R3471" s="7">
        <f>IFERROR(E3471/N3471,"N/A")</f>
        <v>46.428571428571431</v>
      </c>
      <c r="S3471" t="str">
        <f t="shared" si="214"/>
        <v>theater</v>
      </c>
      <c r="T3471" t="str">
        <f t="shared" si="215"/>
        <v>plays</v>
      </c>
      <c r="Y3471">
        <f t="shared" si="216"/>
        <v>8</v>
      </c>
      <c r="Z3471">
        <f t="shared" si="217"/>
        <v>13</v>
      </c>
    </row>
    <row r="3472" spans="1:26" ht="43.2" x14ac:dyDescent="0.3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 s="11">
        <f t="shared" si="212"/>
        <v>42675.688206018516</v>
      </c>
      <c r="K3472">
        <v>1476837061</v>
      </c>
      <c r="L3472" s="11">
        <f t="shared" si="213"/>
        <v>42661.688206018516</v>
      </c>
      <c r="M3472" t="b">
        <v>0</v>
      </c>
      <c r="N3472">
        <v>12</v>
      </c>
      <c r="O3472" t="b">
        <v>1</v>
      </c>
      <c r="P3472" t="s">
        <v>8271</v>
      </c>
      <c r="Q3472" s="6">
        <f>E3472/D3472</f>
        <v>1.3</v>
      </c>
      <c r="R3472" s="7">
        <f>IFERROR(E3472/N3472,"N/A")</f>
        <v>16.25</v>
      </c>
      <c r="S3472" t="str">
        <f t="shared" si="214"/>
        <v>theater</v>
      </c>
      <c r="T3472" t="str">
        <f t="shared" si="215"/>
        <v>plays</v>
      </c>
      <c r="Y3472">
        <f t="shared" si="216"/>
        <v>8</v>
      </c>
      <c r="Z3472">
        <f t="shared" si="217"/>
        <v>13</v>
      </c>
    </row>
    <row r="3473" spans="1:26" ht="43.2" x14ac:dyDescent="0.3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 s="11">
        <f t="shared" si="212"/>
        <v>42119.936111111114</v>
      </c>
      <c r="K3473">
        <v>1427741583</v>
      </c>
      <c r="L3473" s="11">
        <f t="shared" si="213"/>
        <v>42093.453506944446</v>
      </c>
      <c r="M3473" t="b">
        <v>0</v>
      </c>
      <c r="N3473">
        <v>27</v>
      </c>
      <c r="O3473" t="b">
        <v>1</v>
      </c>
      <c r="P3473" t="s">
        <v>8271</v>
      </c>
      <c r="Q3473" s="6">
        <f>E3473/D3473</f>
        <v>1.3</v>
      </c>
      <c r="R3473" s="7">
        <f>IFERROR(E3473/N3473,"N/A")</f>
        <v>28.888888888888889</v>
      </c>
      <c r="S3473" t="str">
        <f t="shared" si="214"/>
        <v>theater</v>
      </c>
      <c r="T3473" t="str">
        <f t="shared" si="215"/>
        <v>plays</v>
      </c>
      <c r="Y3473">
        <f t="shared" si="216"/>
        <v>8</v>
      </c>
      <c r="Z3473">
        <f t="shared" si="217"/>
        <v>13</v>
      </c>
    </row>
    <row r="3474" spans="1:26" ht="28.8" x14ac:dyDescent="0.3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 s="11">
        <f t="shared" si="212"/>
        <v>42656.515787037039</v>
      </c>
      <c r="K3474">
        <v>1473970964</v>
      </c>
      <c r="L3474" s="11">
        <f t="shared" si="213"/>
        <v>42628.515787037039</v>
      </c>
      <c r="M3474" t="b">
        <v>0</v>
      </c>
      <c r="N3474">
        <v>4</v>
      </c>
      <c r="O3474" t="b">
        <v>1</v>
      </c>
      <c r="P3474" t="s">
        <v>8271</v>
      </c>
      <c r="Q3474" s="6">
        <f>E3474/D3474</f>
        <v>1.3</v>
      </c>
      <c r="R3474" s="7">
        <f>IFERROR(E3474/N3474,"N/A")</f>
        <v>3.25</v>
      </c>
      <c r="S3474" t="str">
        <f t="shared" si="214"/>
        <v>theater</v>
      </c>
      <c r="T3474" t="str">
        <f t="shared" si="215"/>
        <v>plays</v>
      </c>
      <c r="Y3474">
        <f t="shared" si="216"/>
        <v>8</v>
      </c>
      <c r="Z3474">
        <f t="shared" si="217"/>
        <v>13</v>
      </c>
    </row>
    <row r="3475" spans="1:26" ht="43.2" x14ac:dyDescent="0.3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 s="11">
        <f t="shared" si="212"/>
        <v>42586.832638888889</v>
      </c>
      <c r="K3475">
        <v>1467604804</v>
      </c>
      <c r="L3475" s="11">
        <f t="shared" si="213"/>
        <v>42554.833379629628</v>
      </c>
      <c r="M3475" t="b">
        <v>0</v>
      </c>
      <c r="N3475">
        <v>166</v>
      </c>
      <c r="O3475" t="b">
        <v>1</v>
      </c>
      <c r="P3475" t="s">
        <v>8280</v>
      </c>
      <c r="Q3475" s="6">
        <f>E3475/D3475</f>
        <v>1.3000180000000001</v>
      </c>
      <c r="R3475" s="7">
        <f>IFERROR(E3475/N3475,"N/A")</f>
        <v>39.157168674698795</v>
      </c>
      <c r="S3475" t="str">
        <f t="shared" si="214"/>
        <v>music</v>
      </c>
      <c r="T3475" t="str">
        <f t="shared" si="215"/>
        <v>electronic music</v>
      </c>
      <c r="Y3475">
        <f t="shared" si="216"/>
        <v>6</v>
      </c>
      <c r="Z3475">
        <f t="shared" si="217"/>
        <v>22</v>
      </c>
    </row>
    <row r="3476" spans="1:26" ht="43.2" x14ac:dyDescent="0.3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 s="11">
        <f t="shared" si="212"/>
        <v>42532.474293981482</v>
      </c>
      <c r="K3476">
        <v>1463080979</v>
      </c>
      <c r="L3476" s="11">
        <f t="shared" si="213"/>
        <v>42502.474293981482</v>
      </c>
      <c r="M3476" t="b">
        <v>0</v>
      </c>
      <c r="N3476">
        <v>64</v>
      </c>
      <c r="O3476" t="b">
        <v>1</v>
      </c>
      <c r="P3476" t="s">
        <v>8274</v>
      </c>
      <c r="Q3476" s="6">
        <f>E3476/D3476</f>
        <v>1.3025</v>
      </c>
      <c r="R3476" s="7">
        <f>IFERROR(E3476/N3476,"N/A")</f>
        <v>24.421875</v>
      </c>
      <c r="S3476" t="str">
        <f t="shared" si="214"/>
        <v>publishing</v>
      </c>
      <c r="T3476" t="str">
        <f t="shared" si="215"/>
        <v>nonfiction</v>
      </c>
      <c r="Y3476">
        <f t="shared" si="216"/>
        <v>11</v>
      </c>
      <c r="Z3476">
        <f t="shared" si="217"/>
        <v>21</v>
      </c>
    </row>
    <row r="3477" spans="1:26" ht="28.8" x14ac:dyDescent="0.3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 s="11">
        <f t="shared" si="212"/>
        <v>42582.124999999993</v>
      </c>
      <c r="K3477">
        <v>1468578920</v>
      </c>
      <c r="L3477" s="11">
        <f t="shared" si="213"/>
        <v>42566.107870370368</v>
      </c>
      <c r="M3477" t="b">
        <v>0</v>
      </c>
      <c r="N3477">
        <v>108</v>
      </c>
      <c r="O3477" t="b">
        <v>1</v>
      </c>
      <c r="P3477" t="s">
        <v>8271</v>
      </c>
      <c r="Q3477" s="6">
        <f>E3477/D3477</f>
        <v>1.3026085714285716</v>
      </c>
      <c r="R3477" s="7">
        <f>IFERROR(E3477/N3477,"N/A")</f>
        <v>42.214166666666671</v>
      </c>
      <c r="S3477" t="str">
        <f t="shared" si="214"/>
        <v>theater</v>
      </c>
      <c r="T3477" t="str">
        <f t="shared" si="215"/>
        <v>plays</v>
      </c>
      <c r="Y3477">
        <f t="shared" si="216"/>
        <v>8</v>
      </c>
      <c r="Z3477">
        <f t="shared" si="217"/>
        <v>13</v>
      </c>
    </row>
    <row r="3478" spans="1:26" ht="43.2" x14ac:dyDescent="0.3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 s="11">
        <f t="shared" si="212"/>
        <v>42596.271493055552</v>
      </c>
      <c r="K3478">
        <v>1468593057</v>
      </c>
      <c r="L3478" s="11">
        <f t="shared" si="213"/>
        <v>42566.271493055552</v>
      </c>
      <c r="M3478" t="b">
        <v>0</v>
      </c>
      <c r="N3478">
        <v>64</v>
      </c>
      <c r="O3478" t="b">
        <v>1</v>
      </c>
      <c r="P3478" t="s">
        <v>8271</v>
      </c>
      <c r="Q3478" s="6">
        <f>E3478/D3478</f>
        <v>1.3026666666666666</v>
      </c>
      <c r="R3478" s="7">
        <f>IFERROR(E3478/N3478,"N/A")</f>
        <v>61.0625</v>
      </c>
      <c r="S3478" t="str">
        <f t="shared" si="214"/>
        <v>theater</v>
      </c>
      <c r="T3478" t="str">
        <f t="shared" si="215"/>
        <v>plays</v>
      </c>
      <c r="Y3478">
        <f t="shared" si="216"/>
        <v>8</v>
      </c>
      <c r="Z3478">
        <f t="shared" si="217"/>
        <v>13</v>
      </c>
    </row>
    <row r="3479" spans="1:26" ht="43.2" x14ac:dyDescent="0.3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 s="11">
        <f t="shared" si="212"/>
        <v>40978.296863425923</v>
      </c>
      <c r="K3479">
        <v>1328800049</v>
      </c>
      <c r="L3479" s="11">
        <f t="shared" si="213"/>
        <v>40948.296863425923</v>
      </c>
      <c r="M3479" t="b">
        <v>1</v>
      </c>
      <c r="N3479">
        <v>189</v>
      </c>
      <c r="O3479" t="b">
        <v>1</v>
      </c>
      <c r="P3479" t="s">
        <v>8269</v>
      </c>
      <c r="Q3479" s="6">
        <f>E3479/D3479</f>
        <v>1.3033333333333332</v>
      </c>
      <c r="R3479" s="7">
        <f>IFERROR(E3479/N3479,"N/A")</f>
        <v>51.719576719576722</v>
      </c>
      <c r="S3479" t="str">
        <f t="shared" si="214"/>
        <v>film &amp; video</v>
      </c>
      <c r="T3479" t="str">
        <f t="shared" si="215"/>
        <v>documentary</v>
      </c>
      <c r="Y3479">
        <f t="shared" si="216"/>
        <v>13</v>
      </c>
      <c r="Z3479">
        <f t="shared" si="217"/>
        <v>24</v>
      </c>
    </row>
    <row r="3480" spans="1:26" ht="43.2" x14ac:dyDescent="0.3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 s="11">
        <f t="shared" si="212"/>
        <v>41633.689085648148</v>
      </c>
      <c r="K3480">
        <v>1385425937</v>
      </c>
      <c r="L3480" s="11">
        <f t="shared" si="213"/>
        <v>41603.689085648148</v>
      </c>
      <c r="M3480" t="b">
        <v>0</v>
      </c>
      <c r="N3480">
        <v>242</v>
      </c>
      <c r="O3480" t="b">
        <v>1</v>
      </c>
      <c r="P3480" t="s">
        <v>8295</v>
      </c>
      <c r="Q3480" s="6">
        <f>E3480/D3480</f>
        <v>1.303625</v>
      </c>
      <c r="R3480" s="7">
        <f>IFERROR(E3480/N3480,"N/A")</f>
        <v>43.095041322314053</v>
      </c>
      <c r="S3480" t="str">
        <f t="shared" si="214"/>
        <v>technology</v>
      </c>
      <c r="T3480" t="str">
        <f t="shared" si="215"/>
        <v>hardware</v>
      </c>
      <c r="Y3480">
        <f t="shared" si="216"/>
        <v>11</v>
      </c>
      <c r="Z3480">
        <f t="shared" si="217"/>
        <v>19</v>
      </c>
    </row>
    <row r="3481" spans="1:26" ht="43.2" x14ac:dyDescent="0.3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 s="11">
        <f t="shared" si="212"/>
        <v>42745.874999999993</v>
      </c>
      <c r="K3481">
        <v>1482281094</v>
      </c>
      <c r="L3481" s="11">
        <f t="shared" si="213"/>
        <v>42724.697847222218</v>
      </c>
      <c r="M3481" t="b">
        <v>0</v>
      </c>
      <c r="N3481">
        <v>18</v>
      </c>
      <c r="O3481" t="b">
        <v>1</v>
      </c>
      <c r="P3481" t="s">
        <v>8271</v>
      </c>
      <c r="Q3481" s="6">
        <f>E3481/D3481</f>
        <v>1.3041666666666667</v>
      </c>
      <c r="R3481" s="7">
        <f>IFERROR(E3481/N3481,"N/A")</f>
        <v>86.944444444444443</v>
      </c>
      <c r="S3481" t="str">
        <f t="shared" si="214"/>
        <v>theater</v>
      </c>
      <c r="T3481" t="str">
        <f t="shared" si="215"/>
        <v>plays</v>
      </c>
      <c r="Y3481">
        <f t="shared" si="216"/>
        <v>8</v>
      </c>
      <c r="Z3481">
        <f t="shared" si="217"/>
        <v>13</v>
      </c>
    </row>
    <row r="3482" spans="1:26" ht="43.2" x14ac:dyDescent="0.3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 s="11">
        <f t="shared" si="212"/>
        <v>42582.489583333336</v>
      </c>
      <c r="K3482">
        <v>1464815253</v>
      </c>
      <c r="L3482" s="11">
        <f t="shared" si="213"/>
        <v>42522.546909722216</v>
      </c>
      <c r="M3482" t="b">
        <v>0</v>
      </c>
      <c r="N3482">
        <v>70</v>
      </c>
      <c r="O3482" t="b">
        <v>1</v>
      </c>
      <c r="P3482" t="s">
        <v>8277</v>
      </c>
      <c r="Q3482" s="6">
        <f>E3482/D3482</f>
        <v>1.3045</v>
      </c>
      <c r="R3482" s="7">
        <f>IFERROR(E3482/N3482,"N/A")</f>
        <v>37.271428571428572</v>
      </c>
      <c r="S3482" t="str">
        <f t="shared" si="214"/>
        <v>music</v>
      </c>
      <c r="T3482" t="str">
        <f t="shared" si="215"/>
        <v>metal</v>
      </c>
      <c r="Y3482">
        <f t="shared" si="216"/>
        <v>6</v>
      </c>
      <c r="Z3482">
        <f t="shared" si="217"/>
        <v>11</v>
      </c>
    </row>
    <row r="3483" spans="1:26" ht="43.2" x14ac:dyDescent="0.3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 s="11">
        <f t="shared" si="212"/>
        <v>41855.988437499997</v>
      </c>
      <c r="K3483">
        <v>1405928601</v>
      </c>
      <c r="L3483" s="11">
        <f t="shared" si="213"/>
        <v>41840.988437499997</v>
      </c>
      <c r="M3483" t="b">
        <v>0</v>
      </c>
      <c r="N3483">
        <v>68</v>
      </c>
      <c r="O3483" t="b">
        <v>1</v>
      </c>
      <c r="P3483" t="s">
        <v>8265</v>
      </c>
      <c r="Q3483" s="6">
        <f>E3483/D3483</f>
        <v>1.3046153846153845</v>
      </c>
      <c r="R3483" s="7">
        <f>IFERROR(E3483/N3483,"N/A")</f>
        <v>49.882352941176471</v>
      </c>
      <c r="S3483" t="str">
        <f t="shared" si="214"/>
        <v>film &amp; video</v>
      </c>
      <c r="T3483" t="str">
        <f t="shared" si="215"/>
        <v>television</v>
      </c>
      <c r="Y3483">
        <f t="shared" si="216"/>
        <v>13</v>
      </c>
      <c r="Z3483">
        <f t="shared" si="217"/>
        <v>23</v>
      </c>
    </row>
    <row r="3484" spans="1:26" ht="43.2" x14ac:dyDescent="0.3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 s="11">
        <f t="shared" si="212"/>
        <v>42004.409814814811</v>
      </c>
      <c r="K3484">
        <v>1417456208</v>
      </c>
      <c r="L3484" s="11">
        <f t="shared" si="213"/>
        <v>41974.409814814811</v>
      </c>
      <c r="M3484" t="b">
        <v>0</v>
      </c>
      <c r="N3484">
        <v>12</v>
      </c>
      <c r="O3484" t="b">
        <v>1</v>
      </c>
      <c r="P3484" t="s">
        <v>8271</v>
      </c>
      <c r="Q3484" s="6">
        <f>E3484/D3484</f>
        <v>1.3055555555555556</v>
      </c>
      <c r="R3484" s="7">
        <f>IFERROR(E3484/N3484,"N/A")</f>
        <v>97.916666666666671</v>
      </c>
      <c r="S3484" t="str">
        <f t="shared" si="214"/>
        <v>theater</v>
      </c>
      <c r="T3484" t="str">
        <f t="shared" si="215"/>
        <v>plays</v>
      </c>
      <c r="Y3484">
        <f t="shared" si="216"/>
        <v>8</v>
      </c>
      <c r="Z3484">
        <f t="shared" si="217"/>
        <v>13</v>
      </c>
    </row>
    <row r="3485" spans="1:26" ht="43.2" x14ac:dyDescent="0.3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 s="11">
        <f t="shared" si="212"/>
        <v>40802.555914351848</v>
      </c>
      <c r="K3485">
        <v>1312320031</v>
      </c>
      <c r="L3485" s="11">
        <f t="shared" si="213"/>
        <v>40757.555914351848</v>
      </c>
      <c r="M3485" t="b">
        <v>0</v>
      </c>
      <c r="N3485">
        <v>174</v>
      </c>
      <c r="O3485" t="b">
        <v>1</v>
      </c>
      <c r="P3485" t="s">
        <v>8269</v>
      </c>
      <c r="Q3485" s="6">
        <f>E3485/D3485</f>
        <v>1.3065</v>
      </c>
      <c r="R3485" s="7">
        <f>IFERROR(E3485/N3485,"N/A")</f>
        <v>45.051724137931032</v>
      </c>
      <c r="S3485" t="str">
        <f t="shared" si="214"/>
        <v>film &amp; video</v>
      </c>
      <c r="T3485" t="str">
        <f t="shared" si="215"/>
        <v>documentary</v>
      </c>
      <c r="Y3485">
        <f t="shared" si="216"/>
        <v>13</v>
      </c>
      <c r="Z3485">
        <f t="shared" si="217"/>
        <v>24</v>
      </c>
    </row>
    <row r="3486" spans="1:26" ht="43.2" x14ac:dyDescent="0.3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 s="11">
        <f t="shared" si="212"/>
        <v>41170.85255787037</v>
      </c>
      <c r="K3486">
        <v>1342844861</v>
      </c>
      <c r="L3486" s="11">
        <f t="shared" si="213"/>
        <v>41110.85255787037</v>
      </c>
      <c r="M3486" t="b">
        <v>0</v>
      </c>
      <c r="N3486">
        <v>120</v>
      </c>
      <c r="O3486" t="b">
        <v>1</v>
      </c>
      <c r="P3486" t="s">
        <v>8274</v>
      </c>
      <c r="Q3486" s="6">
        <f>E3486/D3486</f>
        <v>1.3065</v>
      </c>
      <c r="R3486" s="7">
        <f>IFERROR(E3486/N3486,"N/A")</f>
        <v>43.55</v>
      </c>
      <c r="S3486" t="str">
        <f t="shared" si="214"/>
        <v>publishing</v>
      </c>
      <c r="T3486" t="str">
        <f t="shared" si="215"/>
        <v>nonfiction</v>
      </c>
      <c r="Y3486">
        <f t="shared" si="216"/>
        <v>11</v>
      </c>
      <c r="Z3486">
        <f t="shared" si="217"/>
        <v>21</v>
      </c>
    </row>
    <row r="3487" spans="1:26" ht="43.2" x14ac:dyDescent="0.3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 s="11">
        <f t="shared" si="212"/>
        <v>41591.915972222218</v>
      </c>
      <c r="K3487">
        <v>1381445253</v>
      </c>
      <c r="L3487" s="11">
        <f t="shared" si="213"/>
        <v>41557.616354166668</v>
      </c>
      <c r="M3487" t="b">
        <v>0</v>
      </c>
      <c r="N3487">
        <v>26</v>
      </c>
      <c r="O3487" t="b">
        <v>1</v>
      </c>
      <c r="P3487" t="s">
        <v>8266</v>
      </c>
      <c r="Q3487" s="6">
        <f>E3487/D3487</f>
        <v>1.3076923076923077</v>
      </c>
      <c r="R3487" s="7">
        <f>IFERROR(E3487/N3487,"N/A")</f>
        <v>65.384615384615387</v>
      </c>
      <c r="S3487" t="str">
        <f t="shared" si="214"/>
        <v>film &amp; video</v>
      </c>
      <c r="T3487" t="str">
        <f t="shared" si="215"/>
        <v>shorts</v>
      </c>
      <c r="Y3487">
        <f t="shared" si="216"/>
        <v>13</v>
      </c>
      <c r="Z3487">
        <f t="shared" si="217"/>
        <v>19</v>
      </c>
    </row>
    <row r="3488" spans="1:26" ht="43.2" x14ac:dyDescent="0.3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 s="11">
        <f t="shared" si="212"/>
        <v>41834.875</v>
      </c>
      <c r="K3488">
        <v>1402934629</v>
      </c>
      <c r="L3488" s="11">
        <f t="shared" si="213"/>
        <v>41806.335983796293</v>
      </c>
      <c r="M3488" t="b">
        <v>0</v>
      </c>
      <c r="N3488">
        <v>21</v>
      </c>
      <c r="O3488" t="b">
        <v>1</v>
      </c>
      <c r="P3488" t="s">
        <v>8305</v>
      </c>
      <c r="Q3488" s="6">
        <f>E3488/D3488</f>
        <v>1.3083333333333333</v>
      </c>
      <c r="R3488" s="7">
        <f>IFERROR(E3488/N3488,"N/A")</f>
        <v>112.14285714285714</v>
      </c>
      <c r="S3488" t="str">
        <f t="shared" si="214"/>
        <v>theater</v>
      </c>
      <c r="T3488" t="str">
        <f t="shared" si="215"/>
        <v>musical</v>
      </c>
      <c r="Y3488">
        <f t="shared" si="216"/>
        <v>8</v>
      </c>
      <c r="Z3488">
        <f t="shared" si="217"/>
        <v>15</v>
      </c>
    </row>
    <row r="3489" spans="1:26" ht="57.6" x14ac:dyDescent="0.3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 s="11">
        <f t="shared" si="212"/>
        <v>41784.624305555553</v>
      </c>
      <c r="K3489">
        <v>1398388068</v>
      </c>
      <c r="L3489" s="11">
        <f t="shared" si="213"/>
        <v>41753.713749999995</v>
      </c>
      <c r="M3489" t="b">
        <v>0</v>
      </c>
      <c r="N3489">
        <v>217</v>
      </c>
      <c r="O3489" t="b">
        <v>1</v>
      </c>
      <c r="P3489" t="s">
        <v>8265</v>
      </c>
      <c r="Q3489" s="6">
        <f>E3489/D3489</f>
        <v>1.3098000000000001</v>
      </c>
      <c r="R3489" s="7">
        <f>IFERROR(E3489/N3489,"N/A")</f>
        <v>150.89861751152074</v>
      </c>
      <c r="S3489" t="str">
        <f t="shared" si="214"/>
        <v>film &amp; video</v>
      </c>
      <c r="T3489" t="str">
        <f t="shared" si="215"/>
        <v>television</v>
      </c>
      <c r="Y3489">
        <f t="shared" si="216"/>
        <v>13</v>
      </c>
      <c r="Z3489">
        <f t="shared" si="217"/>
        <v>23</v>
      </c>
    </row>
    <row r="3490" spans="1:26" ht="57.6" x14ac:dyDescent="0.3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 s="11">
        <f t="shared" si="212"/>
        <v>41455.832638888889</v>
      </c>
      <c r="K3490">
        <v>1369770292</v>
      </c>
      <c r="L3490" s="11">
        <f t="shared" si="213"/>
        <v>41422.489490740736</v>
      </c>
      <c r="M3490" t="b">
        <v>0</v>
      </c>
      <c r="N3490">
        <v>75</v>
      </c>
      <c r="O3490" t="b">
        <v>1</v>
      </c>
      <c r="P3490" t="s">
        <v>8276</v>
      </c>
      <c r="Q3490" s="6">
        <f>E3490/D3490</f>
        <v>1.3101818181818181</v>
      </c>
      <c r="R3490" s="7">
        <f>IFERROR(E3490/N3490,"N/A")</f>
        <v>96.08</v>
      </c>
      <c r="S3490" t="str">
        <f t="shared" si="214"/>
        <v>music</v>
      </c>
      <c r="T3490" t="str">
        <f t="shared" si="215"/>
        <v>rock</v>
      </c>
      <c r="Y3490">
        <f t="shared" si="216"/>
        <v>6</v>
      </c>
      <c r="Z3490">
        <f t="shared" si="217"/>
        <v>10</v>
      </c>
    </row>
    <row r="3491" spans="1:26" ht="28.8" x14ac:dyDescent="0.3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 s="11">
        <f t="shared" si="212"/>
        <v>41912.833333333328</v>
      </c>
      <c r="K3491">
        <v>1410278284</v>
      </c>
      <c r="L3491" s="11">
        <f t="shared" si="213"/>
        <v>41891.331990740735</v>
      </c>
      <c r="M3491" t="b">
        <v>1</v>
      </c>
      <c r="N3491">
        <v>57</v>
      </c>
      <c r="O3491" t="b">
        <v>1</v>
      </c>
      <c r="P3491" t="s">
        <v>8271</v>
      </c>
      <c r="Q3491" s="6">
        <f>E3491/D3491</f>
        <v>1.3116666666666668</v>
      </c>
      <c r="R3491" s="7">
        <f>IFERROR(E3491/N3491,"N/A")</f>
        <v>41.421052631578945</v>
      </c>
      <c r="S3491" t="str">
        <f t="shared" si="214"/>
        <v>theater</v>
      </c>
      <c r="T3491" t="str">
        <f t="shared" si="215"/>
        <v>plays</v>
      </c>
      <c r="Y3491">
        <f t="shared" si="216"/>
        <v>8</v>
      </c>
      <c r="Z3491">
        <f t="shared" si="217"/>
        <v>13</v>
      </c>
    </row>
    <row r="3492" spans="1:26" ht="43.2" x14ac:dyDescent="0.3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 s="11">
        <f t="shared" si="212"/>
        <v>42734.409907407404</v>
      </c>
      <c r="K3492">
        <v>1479232216</v>
      </c>
      <c r="L3492" s="11">
        <f t="shared" si="213"/>
        <v>42689.409907407404</v>
      </c>
      <c r="M3492" t="b">
        <v>0</v>
      </c>
      <c r="N3492">
        <v>74</v>
      </c>
      <c r="O3492" t="b">
        <v>1</v>
      </c>
      <c r="P3492" t="s">
        <v>8301</v>
      </c>
      <c r="Q3492" s="6">
        <f>E3492/D3492</f>
        <v>1.3118399999999999</v>
      </c>
      <c r="R3492" s="7">
        <f>IFERROR(E3492/N3492,"N/A")</f>
        <v>26.591351351351353</v>
      </c>
      <c r="S3492" t="str">
        <f t="shared" si="214"/>
        <v>technology</v>
      </c>
      <c r="T3492" t="str">
        <f t="shared" si="215"/>
        <v>space exploration</v>
      </c>
      <c r="Y3492">
        <f t="shared" si="216"/>
        <v>11</v>
      </c>
      <c r="Z3492">
        <f t="shared" si="217"/>
        <v>28</v>
      </c>
    </row>
    <row r="3493" spans="1:26" ht="43.2" x14ac:dyDescent="0.3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 s="11">
        <f t="shared" si="212"/>
        <v>42493.832638888889</v>
      </c>
      <c r="K3493">
        <v>1459711917</v>
      </c>
      <c r="L3493" s="11">
        <f t="shared" si="213"/>
        <v>42463.480520833335</v>
      </c>
      <c r="M3493" t="b">
        <v>1</v>
      </c>
      <c r="N3493">
        <v>26</v>
      </c>
      <c r="O3493" t="b">
        <v>1</v>
      </c>
      <c r="P3493" t="s">
        <v>8271</v>
      </c>
      <c r="Q3493" s="6">
        <f>E3493/D3493</f>
        <v>1.3120000000000001</v>
      </c>
      <c r="R3493" s="7">
        <f>IFERROR(E3493/N3493,"N/A")</f>
        <v>50.46153846153846</v>
      </c>
      <c r="S3493" t="str">
        <f t="shared" si="214"/>
        <v>theater</v>
      </c>
      <c r="T3493" t="str">
        <f t="shared" si="215"/>
        <v>plays</v>
      </c>
      <c r="Y3493">
        <f t="shared" si="216"/>
        <v>8</v>
      </c>
      <c r="Z3493">
        <f t="shared" si="217"/>
        <v>13</v>
      </c>
    </row>
    <row r="3494" spans="1:26" ht="43.2" x14ac:dyDescent="0.3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 s="11">
        <f t="shared" si="212"/>
        <v>42722.438159722216</v>
      </c>
      <c r="K3494">
        <v>1479493857</v>
      </c>
      <c r="L3494" s="11">
        <f t="shared" si="213"/>
        <v>42692.438159722216</v>
      </c>
      <c r="M3494" t="b">
        <v>0</v>
      </c>
      <c r="N3494">
        <v>48</v>
      </c>
      <c r="O3494" t="b">
        <v>1</v>
      </c>
      <c r="P3494" t="s">
        <v>8295</v>
      </c>
      <c r="Q3494" s="6">
        <f>E3494/D3494</f>
        <v>1.3120499999999999</v>
      </c>
      <c r="R3494" s="7">
        <f>IFERROR(E3494/N3494,"N/A")</f>
        <v>546.6875</v>
      </c>
      <c r="S3494" t="str">
        <f t="shared" si="214"/>
        <v>technology</v>
      </c>
      <c r="T3494" t="str">
        <f t="shared" si="215"/>
        <v>hardware</v>
      </c>
      <c r="Y3494">
        <f t="shared" si="216"/>
        <v>11</v>
      </c>
      <c r="Z3494">
        <f t="shared" si="217"/>
        <v>19</v>
      </c>
    </row>
    <row r="3495" spans="1:26" ht="43.2" x14ac:dyDescent="0.3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 s="11">
        <f t="shared" si="212"/>
        <v>42167.541666666664</v>
      </c>
      <c r="K3495">
        <v>1431435122</v>
      </c>
      <c r="L3495" s="11">
        <f t="shared" si="213"/>
        <v>42136.20280092593</v>
      </c>
      <c r="M3495" t="b">
        <v>1</v>
      </c>
      <c r="N3495">
        <v>163</v>
      </c>
      <c r="O3495" t="b">
        <v>1</v>
      </c>
      <c r="P3495" t="s">
        <v>8271</v>
      </c>
      <c r="Q3495" s="6">
        <f>E3495/D3495</f>
        <v>1.3128333333333333</v>
      </c>
      <c r="R3495" s="7">
        <f>IFERROR(E3495/N3495,"N/A")</f>
        <v>48.325153374233132</v>
      </c>
      <c r="S3495" t="str">
        <f t="shared" si="214"/>
        <v>theater</v>
      </c>
      <c r="T3495" t="str">
        <f t="shared" si="215"/>
        <v>plays</v>
      </c>
      <c r="Y3495">
        <f t="shared" si="216"/>
        <v>8</v>
      </c>
      <c r="Z3495">
        <f t="shared" si="217"/>
        <v>13</v>
      </c>
    </row>
    <row r="3496" spans="1:26" ht="43.2" x14ac:dyDescent="0.3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 s="11">
        <f t="shared" si="212"/>
        <v>41468.416666666664</v>
      </c>
      <c r="K3496">
        <v>1370568560</v>
      </c>
      <c r="L3496" s="11">
        <f t="shared" si="213"/>
        <v>41431.728703703702</v>
      </c>
      <c r="M3496" t="b">
        <v>1</v>
      </c>
      <c r="N3496">
        <v>143</v>
      </c>
      <c r="O3496" t="b">
        <v>1</v>
      </c>
      <c r="P3496" t="s">
        <v>8303</v>
      </c>
      <c r="Q3496" s="6">
        <f>E3496/D3496</f>
        <v>1.3138181818181818</v>
      </c>
      <c r="R3496" s="7">
        <f>IFERROR(E3496/N3496,"N/A")</f>
        <v>50.531468531468533</v>
      </c>
      <c r="S3496" t="str">
        <f t="shared" si="214"/>
        <v>theater</v>
      </c>
      <c r="T3496" t="str">
        <f t="shared" si="215"/>
        <v>spaces</v>
      </c>
      <c r="Y3496">
        <f t="shared" si="216"/>
        <v>8</v>
      </c>
      <c r="Z3496">
        <f t="shared" si="217"/>
        <v>14</v>
      </c>
    </row>
    <row r="3497" spans="1:26" ht="43.2" x14ac:dyDescent="0.3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 s="11">
        <f t="shared" si="212"/>
        <v>40964.671770833331</v>
      </c>
      <c r="K3497">
        <v>1327622841</v>
      </c>
      <c r="L3497" s="11">
        <f t="shared" si="213"/>
        <v>40934.671770833331</v>
      </c>
      <c r="M3497" t="b">
        <v>0</v>
      </c>
      <c r="N3497">
        <v>21</v>
      </c>
      <c r="O3497" t="b">
        <v>1</v>
      </c>
      <c r="P3497" t="s">
        <v>8266</v>
      </c>
      <c r="Q3497" s="6">
        <f>E3497/D3497</f>
        <v>1.3142857142857143</v>
      </c>
      <c r="R3497" s="7">
        <f>IFERROR(E3497/N3497,"N/A")</f>
        <v>21.904761904761905</v>
      </c>
      <c r="S3497" t="str">
        <f t="shared" si="214"/>
        <v>film &amp; video</v>
      </c>
      <c r="T3497" t="str">
        <f t="shared" si="215"/>
        <v>shorts</v>
      </c>
      <c r="Y3497">
        <f t="shared" si="216"/>
        <v>13</v>
      </c>
      <c r="Z3497">
        <f t="shared" si="217"/>
        <v>19</v>
      </c>
    </row>
    <row r="3498" spans="1:26" ht="43.2" x14ac:dyDescent="0.3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 s="11">
        <f t="shared" si="212"/>
        <v>42083.329293981478</v>
      </c>
      <c r="K3498">
        <v>1424278451</v>
      </c>
      <c r="L3498" s="11">
        <f t="shared" si="213"/>
        <v>42053.37096064815</v>
      </c>
      <c r="M3498" t="b">
        <v>0</v>
      </c>
      <c r="N3498">
        <v>320</v>
      </c>
      <c r="O3498" t="b">
        <v>1</v>
      </c>
      <c r="P3498" t="s">
        <v>8303</v>
      </c>
      <c r="Q3498" s="6">
        <f>E3498/D3498</f>
        <v>1.3144</v>
      </c>
      <c r="R3498" s="7">
        <f>IFERROR(E3498/N3498,"N/A")</f>
        <v>164.3</v>
      </c>
      <c r="S3498" t="str">
        <f t="shared" si="214"/>
        <v>theater</v>
      </c>
      <c r="T3498" t="str">
        <f t="shared" si="215"/>
        <v>spaces</v>
      </c>
      <c r="Y3498">
        <f t="shared" si="216"/>
        <v>8</v>
      </c>
      <c r="Z3498">
        <f t="shared" si="217"/>
        <v>14</v>
      </c>
    </row>
    <row r="3499" spans="1:26" ht="43.2" x14ac:dyDescent="0.3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 s="11">
        <f t="shared" si="212"/>
        <v>41815.119201388887</v>
      </c>
      <c r="K3499">
        <v>1401101499</v>
      </c>
      <c r="L3499" s="11">
        <f t="shared" si="213"/>
        <v>41785.119201388887</v>
      </c>
      <c r="M3499" t="b">
        <v>1</v>
      </c>
      <c r="N3499">
        <v>165</v>
      </c>
      <c r="O3499" t="b">
        <v>1</v>
      </c>
      <c r="P3499" t="s">
        <v>8269</v>
      </c>
      <c r="Q3499" s="6">
        <f>E3499/D3499</f>
        <v>1.3162883248730965</v>
      </c>
      <c r="R3499" s="7">
        <f>IFERROR(E3499/N3499,"N/A")</f>
        <v>78.578424242424248</v>
      </c>
      <c r="S3499" t="str">
        <f t="shared" si="214"/>
        <v>film &amp; video</v>
      </c>
      <c r="T3499" t="str">
        <f t="shared" si="215"/>
        <v>documentary</v>
      </c>
      <c r="Y3499">
        <f t="shared" si="216"/>
        <v>13</v>
      </c>
      <c r="Z3499">
        <f t="shared" si="217"/>
        <v>24</v>
      </c>
    </row>
    <row r="3500" spans="1:26" ht="43.2" x14ac:dyDescent="0.3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 s="11">
        <f t="shared" si="212"/>
        <v>41768.531469907408</v>
      </c>
      <c r="K3500">
        <v>1397076319</v>
      </c>
      <c r="L3500" s="11">
        <f t="shared" si="213"/>
        <v>41738.531469907408</v>
      </c>
      <c r="M3500" t="b">
        <v>1</v>
      </c>
      <c r="N3500">
        <v>848</v>
      </c>
      <c r="O3500" t="b">
        <v>1</v>
      </c>
      <c r="P3500" t="s">
        <v>8295</v>
      </c>
      <c r="Q3500" s="6">
        <f>E3500/D3500</f>
        <v>1.3166833333333334</v>
      </c>
      <c r="R3500" s="7">
        <f>IFERROR(E3500/N3500,"N/A")</f>
        <v>46.580778301886795</v>
      </c>
      <c r="S3500" t="str">
        <f t="shared" si="214"/>
        <v>technology</v>
      </c>
      <c r="T3500" t="str">
        <f t="shared" si="215"/>
        <v>hardware</v>
      </c>
      <c r="Y3500">
        <f t="shared" si="216"/>
        <v>11</v>
      </c>
      <c r="Z3500">
        <f t="shared" si="217"/>
        <v>19</v>
      </c>
    </row>
    <row r="3501" spans="1:26" ht="43.2" x14ac:dyDescent="0.3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 s="11">
        <f t="shared" si="212"/>
        <v>42164.507002314807</v>
      </c>
      <c r="K3501">
        <v>1428696605</v>
      </c>
      <c r="L3501" s="11">
        <f t="shared" si="213"/>
        <v>42104.507002314807</v>
      </c>
      <c r="M3501" t="b">
        <v>0</v>
      </c>
      <c r="N3501">
        <v>25</v>
      </c>
      <c r="O3501" t="b">
        <v>1</v>
      </c>
      <c r="P3501" t="s">
        <v>8285</v>
      </c>
      <c r="Q3501" s="6">
        <f>E3501/D3501</f>
        <v>1.3180000000000001</v>
      </c>
      <c r="R3501" s="7">
        <f>IFERROR(E3501/N3501,"N/A")</f>
        <v>105.44</v>
      </c>
      <c r="S3501" t="str">
        <f t="shared" si="214"/>
        <v>photography</v>
      </c>
      <c r="T3501" t="str">
        <f t="shared" si="215"/>
        <v>photobooks</v>
      </c>
      <c r="Y3501">
        <f t="shared" si="216"/>
        <v>12</v>
      </c>
      <c r="Z3501">
        <f t="shared" si="217"/>
        <v>22</v>
      </c>
    </row>
    <row r="3502" spans="1:26" ht="28.8" x14ac:dyDescent="0.3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 s="11">
        <f t="shared" si="212"/>
        <v>40808.436678240738</v>
      </c>
      <c r="K3502">
        <v>1314124129</v>
      </c>
      <c r="L3502" s="11">
        <f t="shared" si="213"/>
        <v>40778.436678240738</v>
      </c>
      <c r="M3502" t="b">
        <v>0</v>
      </c>
      <c r="N3502">
        <v>56</v>
      </c>
      <c r="O3502" t="b">
        <v>1</v>
      </c>
      <c r="P3502" t="s">
        <v>8276</v>
      </c>
      <c r="Q3502" s="6">
        <f>E3502/D3502</f>
        <v>1.3183333333333334</v>
      </c>
      <c r="R3502" s="7">
        <f>IFERROR(E3502/N3502,"N/A")</f>
        <v>70.625</v>
      </c>
      <c r="S3502" t="str">
        <f t="shared" si="214"/>
        <v>music</v>
      </c>
      <c r="T3502" t="str">
        <f t="shared" si="215"/>
        <v>rock</v>
      </c>
      <c r="Y3502">
        <f t="shared" si="216"/>
        <v>6</v>
      </c>
      <c r="Z3502">
        <f t="shared" si="217"/>
        <v>10</v>
      </c>
    </row>
    <row r="3503" spans="1:26" ht="43.2" x14ac:dyDescent="0.3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 s="11">
        <f t="shared" si="212"/>
        <v>41862.519293981481</v>
      </c>
      <c r="K3503">
        <v>1405196867</v>
      </c>
      <c r="L3503" s="11">
        <f t="shared" si="213"/>
        <v>41832.519293981481</v>
      </c>
      <c r="M3503" t="b">
        <v>0</v>
      </c>
      <c r="N3503">
        <v>27</v>
      </c>
      <c r="O3503" t="b">
        <v>1</v>
      </c>
      <c r="P3503" t="s">
        <v>8273</v>
      </c>
      <c r="Q3503" s="6">
        <f>E3503/D3503</f>
        <v>1.3187625000000001</v>
      </c>
      <c r="R3503" s="7">
        <f>IFERROR(E3503/N3503,"N/A")</f>
        <v>39.074444444444445</v>
      </c>
      <c r="S3503" t="str">
        <f t="shared" si="214"/>
        <v>technology</v>
      </c>
      <c r="T3503" t="str">
        <f t="shared" si="215"/>
        <v>wearables</v>
      </c>
      <c r="Y3503">
        <f t="shared" si="216"/>
        <v>11</v>
      </c>
      <c r="Z3503">
        <f t="shared" si="217"/>
        <v>20</v>
      </c>
    </row>
    <row r="3504" spans="1:26" ht="57.6" x14ac:dyDescent="0.3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 s="11">
        <f t="shared" si="212"/>
        <v>42102.404733796291</v>
      </c>
      <c r="K3504">
        <v>1425922969</v>
      </c>
      <c r="L3504" s="11">
        <f t="shared" si="213"/>
        <v>42072.404733796291</v>
      </c>
      <c r="M3504" t="b">
        <v>1</v>
      </c>
      <c r="N3504">
        <v>942</v>
      </c>
      <c r="O3504" t="b">
        <v>1</v>
      </c>
      <c r="P3504" t="s">
        <v>8269</v>
      </c>
      <c r="Q3504" s="6">
        <f>E3504/D3504</f>
        <v>1.3193789333333332</v>
      </c>
      <c r="R3504" s="7">
        <f>IFERROR(E3504/N3504,"N/A")</f>
        <v>105.04609341825902</v>
      </c>
      <c r="S3504" t="str">
        <f t="shared" si="214"/>
        <v>film &amp; video</v>
      </c>
      <c r="T3504" t="str">
        <f t="shared" si="215"/>
        <v>documentary</v>
      </c>
      <c r="Y3504">
        <f t="shared" si="216"/>
        <v>13</v>
      </c>
      <c r="Z3504">
        <f t="shared" si="217"/>
        <v>24</v>
      </c>
    </row>
    <row r="3505" spans="1:26" ht="43.2" x14ac:dyDescent="0.3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 s="11">
        <f t="shared" si="212"/>
        <v>42197.708333333336</v>
      </c>
      <c r="K3505">
        <v>1434997018</v>
      </c>
      <c r="L3505" s="11">
        <f t="shared" si="213"/>
        <v>42177.428449074076</v>
      </c>
      <c r="M3505" t="b">
        <v>0</v>
      </c>
      <c r="N3505">
        <v>18</v>
      </c>
      <c r="O3505" t="b">
        <v>1</v>
      </c>
      <c r="P3505" t="s">
        <v>8271</v>
      </c>
      <c r="Q3505" s="6">
        <f>E3505/D3505</f>
        <v>1.32</v>
      </c>
      <c r="R3505" s="7">
        <f>IFERROR(E3505/N3505,"N/A")</f>
        <v>36.666666666666664</v>
      </c>
      <c r="S3505" t="str">
        <f t="shared" si="214"/>
        <v>theater</v>
      </c>
      <c r="T3505" t="str">
        <f t="shared" si="215"/>
        <v>plays</v>
      </c>
      <c r="Y3505">
        <f t="shared" si="216"/>
        <v>8</v>
      </c>
      <c r="Z3505">
        <f t="shared" si="217"/>
        <v>13</v>
      </c>
    </row>
    <row r="3506" spans="1:26" ht="43.2" x14ac:dyDescent="0.3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 s="11">
        <f t="shared" si="212"/>
        <v>41007.430300925924</v>
      </c>
      <c r="K3506">
        <v>1331320778</v>
      </c>
      <c r="L3506" s="11">
        <f t="shared" si="213"/>
        <v>40977.471967592588</v>
      </c>
      <c r="M3506" t="b">
        <v>0</v>
      </c>
      <c r="N3506">
        <v>153</v>
      </c>
      <c r="O3506" t="b">
        <v>1</v>
      </c>
      <c r="P3506" t="s">
        <v>8274</v>
      </c>
      <c r="Q3506" s="6">
        <f>E3506/D3506</f>
        <v>1.3202400000000001</v>
      </c>
      <c r="R3506" s="7">
        <f>IFERROR(E3506/N3506,"N/A")</f>
        <v>215.72549019607843</v>
      </c>
      <c r="S3506" t="str">
        <f t="shared" si="214"/>
        <v>publishing</v>
      </c>
      <c r="T3506" t="str">
        <f t="shared" si="215"/>
        <v>nonfiction</v>
      </c>
      <c r="Y3506">
        <f t="shared" si="216"/>
        <v>11</v>
      </c>
      <c r="Z3506">
        <f t="shared" si="217"/>
        <v>21</v>
      </c>
    </row>
    <row r="3507" spans="1:26" ht="28.8" x14ac:dyDescent="0.3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 s="11">
        <f t="shared" si="212"/>
        <v>40884.411932870367</v>
      </c>
      <c r="K3507">
        <v>1320688391</v>
      </c>
      <c r="L3507" s="11">
        <f t="shared" si="213"/>
        <v>40854.411932870367</v>
      </c>
      <c r="M3507" t="b">
        <v>0</v>
      </c>
      <c r="N3507">
        <v>265</v>
      </c>
      <c r="O3507" t="b">
        <v>1</v>
      </c>
      <c r="P3507" t="s">
        <v>8274</v>
      </c>
      <c r="Q3507" s="6">
        <f>E3507/D3507</f>
        <v>1.3219000000000001</v>
      </c>
      <c r="R3507" s="7">
        <f>IFERROR(E3507/N3507,"N/A")</f>
        <v>99.766037735849054</v>
      </c>
      <c r="S3507" t="str">
        <f t="shared" si="214"/>
        <v>publishing</v>
      </c>
      <c r="T3507" t="str">
        <f t="shared" si="215"/>
        <v>nonfiction</v>
      </c>
      <c r="Y3507">
        <f t="shared" si="216"/>
        <v>11</v>
      </c>
      <c r="Z3507">
        <f t="shared" si="217"/>
        <v>21</v>
      </c>
    </row>
    <row r="3508" spans="1:26" ht="43.2" x14ac:dyDescent="0.3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 s="11">
        <f t="shared" si="212"/>
        <v>42162.826388888883</v>
      </c>
      <c r="K3508">
        <v>1429306520</v>
      </c>
      <c r="L3508" s="11">
        <f t="shared" si="213"/>
        <v>42111.566203703704</v>
      </c>
      <c r="M3508" t="b">
        <v>0</v>
      </c>
      <c r="N3508">
        <v>44</v>
      </c>
      <c r="O3508" t="b">
        <v>1</v>
      </c>
      <c r="P3508" t="s">
        <v>8276</v>
      </c>
      <c r="Q3508" s="6">
        <f>E3508/D3508</f>
        <v>1.3220000000000001</v>
      </c>
      <c r="R3508" s="7">
        <f>IFERROR(E3508/N3508,"N/A")</f>
        <v>75.11363636363636</v>
      </c>
      <c r="S3508" t="str">
        <f t="shared" si="214"/>
        <v>music</v>
      </c>
      <c r="T3508" t="str">
        <f t="shared" si="215"/>
        <v>rock</v>
      </c>
      <c r="Y3508">
        <f t="shared" si="216"/>
        <v>6</v>
      </c>
      <c r="Z3508">
        <f t="shared" si="217"/>
        <v>10</v>
      </c>
    </row>
    <row r="3509" spans="1:26" ht="43.2" x14ac:dyDescent="0.3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 s="11">
        <f t="shared" si="212"/>
        <v>41261.263888888883</v>
      </c>
      <c r="K3509">
        <v>1352524767</v>
      </c>
      <c r="L3509" s="11">
        <f t="shared" si="213"/>
        <v>41222.888506944444</v>
      </c>
      <c r="M3509" t="b">
        <v>0</v>
      </c>
      <c r="N3509">
        <v>107</v>
      </c>
      <c r="O3509" t="b">
        <v>1</v>
      </c>
      <c r="P3509" t="s">
        <v>8292</v>
      </c>
      <c r="Q3509" s="6">
        <f>E3509/D3509</f>
        <v>1.3223333333333334</v>
      </c>
      <c r="R3509" s="7">
        <f>IFERROR(E3509/N3509,"N/A")</f>
        <v>74.149532710280369</v>
      </c>
      <c r="S3509" t="str">
        <f t="shared" si="214"/>
        <v>music</v>
      </c>
      <c r="T3509" t="str">
        <f t="shared" si="215"/>
        <v>pop</v>
      </c>
      <c r="Y3509">
        <f t="shared" si="216"/>
        <v>6</v>
      </c>
      <c r="Z3509">
        <f t="shared" si="217"/>
        <v>9</v>
      </c>
    </row>
    <row r="3510" spans="1:26" x14ac:dyDescent="0.3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 s="11">
        <f t="shared" si="212"/>
        <v>42186.819444444445</v>
      </c>
      <c r="K3510">
        <v>1434650084</v>
      </c>
      <c r="L3510" s="11">
        <f t="shared" si="213"/>
        <v>42173.41300925926</v>
      </c>
      <c r="M3510" t="b">
        <v>0</v>
      </c>
      <c r="N3510">
        <v>63</v>
      </c>
      <c r="O3510" t="b">
        <v>1</v>
      </c>
      <c r="P3510" t="s">
        <v>8279</v>
      </c>
      <c r="Q3510" s="6">
        <f>E3510/D3510</f>
        <v>1.3236666666666668</v>
      </c>
      <c r="R3510" s="7">
        <f>IFERROR(E3510/N3510,"N/A")</f>
        <v>63.031746031746032</v>
      </c>
      <c r="S3510" t="str">
        <f t="shared" si="214"/>
        <v>music</v>
      </c>
      <c r="T3510" t="str">
        <f t="shared" si="215"/>
        <v>indie rock</v>
      </c>
      <c r="Y3510">
        <f t="shared" si="216"/>
        <v>6</v>
      </c>
      <c r="Z3510">
        <f t="shared" si="217"/>
        <v>16</v>
      </c>
    </row>
    <row r="3511" spans="1:26" ht="43.2" x14ac:dyDescent="0.3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 s="11">
        <f t="shared" si="212"/>
        <v>42513.583333333336</v>
      </c>
      <c r="K3511">
        <v>1461527631</v>
      </c>
      <c r="L3511" s="11">
        <f t="shared" si="213"/>
        <v>42484.495729166665</v>
      </c>
      <c r="M3511" t="b">
        <v>1</v>
      </c>
      <c r="N3511">
        <v>110</v>
      </c>
      <c r="O3511" t="b">
        <v>1</v>
      </c>
      <c r="P3511" t="s">
        <v>8285</v>
      </c>
      <c r="Q3511" s="6">
        <f>E3511/D3511</f>
        <v>1.3242499999999999</v>
      </c>
      <c r="R3511" s="7">
        <f>IFERROR(E3511/N3511,"N/A")</f>
        <v>48.154545454545456</v>
      </c>
      <c r="S3511" t="str">
        <f t="shared" si="214"/>
        <v>photography</v>
      </c>
      <c r="T3511" t="str">
        <f t="shared" si="215"/>
        <v>photobooks</v>
      </c>
      <c r="Y3511">
        <f t="shared" si="216"/>
        <v>12</v>
      </c>
      <c r="Z3511">
        <f t="shared" si="217"/>
        <v>22</v>
      </c>
    </row>
    <row r="3512" spans="1:26" ht="43.2" x14ac:dyDescent="0.3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 s="11">
        <f t="shared" si="212"/>
        <v>42462.66056712962</v>
      </c>
      <c r="K3512">
        <v>1454460673</v>
      </c>
      <c r="L3512" s="11">
        <f t="shared" si="213"/>
        <v>42402.702233796292</v>
      </c>
      <c r="M3512" t="b">
        <v>0</v>
      </c>
      <c r="N3512">
        <v>11</v>
      </c>
      <c r="O3512" t="b">
        <v>1</v>
      </c>
      <c r="P3512" t="s">
        <v>8305</v>
      </c>
      <c r="Q3512" s="6">
        <f>E3512/D3512</f>
        <v>1.3260000000000001</v>
      </c>
      <c r="R3512" s="7">
        <f>IFERROR(E3512/N3512,"N/A")</f>
        <v>120.54545454545455</v>
      </c>
      <c r="S3512" t="str">
        <f t="shared" si="214"/>
        <v>theater</v>
      </c>
      <c r="T3512" t="str">
        <f t="shared" si="215"/>
        <v>musical</v>
      </c>
      <c r="Y3512">
        <f t="shared" si="216"/>
        <v>8</v>
      </c>
      <c r="Z3512">
        <f t="shared" si="217"/>
        <v>15</v>
      </c>
    </row>
    <row r="3513" spans="1:26" ht="43.2" x14ac:dyDescent="0.3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 s="11">
        <f t="shared" si="212"/>
        <v>41872.822395833333</v>
      </c>
      <c r="K3513">
        <v>1406087055</v>
      </c>
      <c r="L3513" s="11">
        <f t="shared" si="213"/>
        <v>41842.822395833333</v>
      </c>
      <c r="M3513" t="b">
        <v>0</v>
      </c>
      <c r="N3513">
        <v>64</v>
      </c>
      <c r="O3513" t="b">
        <v>1</v>
      </c>
      <c r="P3513" t="s">
        <v>8303</v>
      </c>
      <c r="Q3513" s="6">
        <f>E3513/D3513</f>
        <v>1.3270650000000002</v>
      </c>
      <c r="R3513" s="7">
        <f>IFERROR(E3513/N3513,"N/A")</f>
        <v>82.941562500000003</v>
      </c>
      <c r="S3513" t="str">
        <f t="shared" si="214"/>
        <v>theater</v>
      </c>
      <c r="T3513" t="str">
        <f t="shared" si="215"/>
        <v>spaces</v>
      </c>
      <c r="Y3513">
        <f t="shared" si="216"/>
        <v>8</v>
      </c>
      <c r="Z3513">
        <f t="shared" si="217"/>
        <v>14</v>
      </c>
    </row>
    <row r="3514" spans="1:26" ht="43.2" x14ac:dyDescent="0.3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 s="11">
        <f t="shared" si="212"/>
        <v>41341.978229166663</v>
      </c>
      <c r="K3514">
        <v>1360222119</v>
      </c>
      <c r="L3514" s="11">
        <f t="shared" si="213"/>
        <v>41311.978229166663</v>
      </c>
      <c r="M3514" t="b">
        <v>0</v>
      </c>
      <c r="N3514">
        <v>73</v>
      </c>
      <c r="O3514" t="b">
        <v>1</v>
      </c>
      <c r="P3514" t="s">
        <v>8280</v>
      </c>
      <c r="Q3514" s="6">
        <f>E3514/D3514</f>
        <v>1.3286666666666667</v>
      </c>
      <c r="R3514" s="7">
        <f>IFERROR(E3514/N3514,"N/A")</f>
        <v>27.301369863013697</v>
      </c>
      <c r="S3514" t="str">
        <f t="shared" si="214"/>
        <v>music</v>
      </c>
      <c r="T3514" t="str">
        <f t="shared" si="215"/>
        <v>electronic music</v>
      </c>
      <c r="Y3514">
        <f t="shared" si="216"/>
        <v>6</v>
      </c>
      <c r="Z3514">
        <f t="shared" si="217"/>
        <v>22</v>
      </c>
    </row>
    <row r="3515" spans="1:26" ht="43.2" x14ac:dyDescent="0.3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 s="11">
        <f t="shared" si="212"/>
        <v>42322.222222222219</v>
      </c>
      <c r="K3515">
        <v>1444911600</v>
      </c>
      <c r="L3515" s="11">
        <f t="shared" si="213"/>
        <v>42292.180555555555</v>
      </c>
      <c r="M3515" t="b">
        <v>0</v>
      </c>
      <c r="N3515">
        <v>651</v>
      </c>
      <c r="O3515" t="b">
        <v>1</v>
      </c>
      <c r="P3515" t="s">
        <v>8297</v>
      </c>
      <c r="Q3515" s="6">
        <f>E3515/D3515</f>
        <v>1.3289249999999999</v>
      </c>
      <c r="R3515" s="7">
        <f>IFERROR(E3515/N3515,"N/A")</f>
        <v>81.654377880184327</v>
      </c>
      <c r="S3515" t="str">
        <f t="shared" si="214"/>
        <v>games</v>
      </c>
      <c r="T3515" t="str">
        <f t="shared" si="215"/>
        <v>tabletop games</v>
      </c>
      <c r="Y3515">
        <f t="shared" si="216"/>
        <v>6</v>
      </c>
      <c r="Z3515">
        <f t="shared" si="217"/>
        <v>20</v>
      </c>
    </row>
    <row r="3516" spans="1:26" ht="43.2" x14ac:dyDescent="0.3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 s="11">
        <f t="shared" si="212"/>
        <v>42008.219513888886</v>
      </c>
      <c r="K3516">
        <v>1415193366</v>
      </c>
      <c r="L3516" s="11">
        <f t="shared" si="213"/>
        <v>41948.219513888886</v>
      </c>
      <c r="M3516" t="b">
        <v>0</v>
      </c>
      <c r="N3516">
        <v>31</v>
      </c>
      <c r="O3516" t="b">
        <v>1</v>
      </c>
      <c r="P3516" t="s">
        <v>8271</v>
      </c>
      <c r="Q3516" s="6">
        <f>E3516/D3516</f>
        <v>1.33</v>
      </c>
      <c r="R3516" s="7">
        <f>IFERROR(E3516/N3516,"N/A")</f>
        <v>42.903225806451616</v>
      </c>
      <c r="S3516" t="str">
        <f t="shared" si="214"/>
        <v>theater</v>
      </c>
      <c r="T3516" t="str">
        <f t="shared" si="215"/>
        <v>plays</v>
      </c>
      <c r="Y3516">
        <f t="shared" si="216"/>
        <v>8</v>
      </c>
      <c r="Z3516">
        <f t="shared" si="217"/>
        <v>13</v>
      </c>
    </row>
    <row r="3517" spans="1:26" ht="43.2" x14ac:dyDescent="0.3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 s="11">
        <f t="shared" si="212"/>
        <v>42786.034745370365</v>
      </c>
      <c r="K3517">
        <v>1485161402</v>
      </c>
      <c r="L3517" s="11">
        <f t="shared" si="213"/>
        <v>42758.034745370365</v>
      </c>
      <c r="M3517" t="b">
        <v>0</v>
      </c>
      <c r="N3517">
        <v>25</v>
      </c>
      <c r="O3517" t="b">
        <v>1</v>
      </c>
      <c r="P3517" t="s">
        <v>8271</v>
      </c>
      <c r="Q3517" s="6">
        <f>E3517/D3517</f>
        <v>1.3304200000000002</v>
      </c>
      <c r="R3517" s="7">
        <f>IFERROR(E3517/N3517,"N/A")</f>
        <v>26.608400000000003</v>
      </c>
      <c r="S3517" t="str">
        <f t="shared" si="214"/>
        <v>theater</v>
      </c>
      <c r="T3517" t="str">
        <f t="shared" si="215"/>
        <v>plays</v>
      </c>
      <c r="Y3517">
        <f t="shared" si="216"/>
        <v>8</v>
      </c>
      <c r="Z3517">
        <f t="shared" si="217"/>
        <v>13</v>
      </c>
    </row>
    <row r="3518" spans="1:26" ht="43.2" x14ac:dyDescent="0.3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 s="11">
        <f t="shared" si="212"/>
        <v>41578.666666666664</v>
      </c>
      <c r="K3518">
        <v>1378080409</v>
      </c>
      <c r="L3518" s="11">
        <f t="shared" si="213"/>
        <v>41518.671400462961</v>
      </c>
      <c r="M3518" t="b">
        <v>1</v>
      </c>
      <c r="N3518">
        <v>665</v>
      </c>
      <c r="O3518" t="b">
        <v>1</v>
      </c>
      <c r="P3518" t="s">
        <v>8269</v>
      </c>
      <c r="Q3518" s="6">
        <f>E3518/D3518</f>
        <v>1.3310911999999999</v>
      </c>
      <c r="R3518" s="7">
        <f>IFERROR(E3518/N3518,"N/A")</f>
        <v>100.08204511278196</v>
      </c>
      <c r="S3518" t="str">
        <f t="shared" si="214"/>
        <v>film &amp; video</v>
      </c>
      <c r="T3518" t="str">
        <f t="shared" si="215"/>
        <v>documentary</v>
      </c>
      <c r="Y3518">
        <f t="shared" si="216"/>
        <v>13</v>
      </c>
      <c r="Z3518">
        <f t="shared" si="217"/>
        <v>24</v>
      </c>
    </row>
    <row r="3519" spans="1:26" ht="43.2" x14ac:dyDescent="0.3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 s="11">
        <f t="shared" si="212"/>
        <v>41432.667523148149</v>
      </c>
      <c r="K3519">
        <v>1368057674</v>
      </c>
      <c r="L3519" s="11">
        <f t="shared" si="213"/>
        <v>41402.667523148149</v>
      </c>
      <c r="M3519" t="b">
        <v>0</v>
      </c>
      <c r="N3519">
        <v>25</v>
      </c>
      <c r="O3519" t="b">
        <v>1</v>
      </c>
      <c r="P3519" t="s">
        <v>8276</v>
      </c>
      <c r="Q3519" s="6">
        <f>E3519/D3519</f>
        <v>1.3315375</v>
      </c>
      <c r="R3519" s="7">
        <f>IFERROR(E3519/N3519,"N/A")</f>
        <v>42.609200000000001</v>
      </c>
      <c r="S3519" t="str">
        <f t="shared" si="214"/>
        <v>music</v>
      </c>
      <c r="T3519" t="str">
        <f t="shared" si="215"/>
        <v>rock</v>
      </c>
      <c r="Y3519">
        <f t="shared" si="216"/>
        <v>6</v>
      </c>
      <c r="Z3519">
        <f t="shared" si="217"/>
        <v>10</v>
      </c>
    </row>
    <row r="3520" spans="1:26" ht="43.2" x14ac:dyDescent="0.3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 s="11">
        <f t="shared" si="212"/>
        <v>41922.125</v>
      </c>
      <c r="K3520">
        <v>1411019409</v>
      </c>
      <c r="L3520" s="11">
        <f t="shared" si="213"/>
        <v>41899.909826388888</v>
      </c>
      <c r="M3520" t="b">
        <v>0</v>
      </c>
      <c r="N3520">
        <v>13</v>
      </c>
      <c r="O3520" t="b">
        <v>1</v>
      </c>
      <c r="P3520" t="s">
        <v>8271</v>
      </c>
      <c r="Q3520" s="6">
        <f>E3520/D3520</f>
        <v>1.3320000000000001</v>
      </c>
      <c r="R3520" s="7">
        <f>IFERROR(E3520/N3520,"N/A")</f>
        <v>51.230769230769234</v>
      </c>
      <c r="S3520" t="str">
        <f t="shared" si="214"/>
        <v>theater</v>
      </c>
      <c r="T3520" t="str">
        <f t="shared" si="215"/>
        <v>plays</v>
      </c>
      <c r="Y3520">
        <f t="shared" si="216"/>
        <v>8</v>
      </c>
      <c r="Z3520">
        <f t="shared" si="217"/>
        <v>13</v>
      </c>
    </row>
    <row r="3521" spans="1:26" ht="43.2" x14ac:dyDescent="0.3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 s="11">
        <f t="shared" si="212"/>
        <v>42377.691678240742</v>
      </c>
      <c r="K3521">
        <v>1447115761</v>
      </c>
      <c r="L3521" s="11">
        <f t="shared" si="213"/>
        <v>42317.691678240742</v>
      </c>
      <c r="M3521" t="b">
        <v>0</v>
      </c>
      <c r="N3521">
        <v>14</v>
      </c>
      <c r="O3521" t="b">
        <v>1</v>
      </c>
      <c r="P3521" t="s">
        <v>8265</v>
      </c>
      <c r="Q3521" s="6">
        <f>E3521/D3521</f>
        <v>1.3333333333333333</v>
      </c>
      <c r="R3521" s="7">
        <f>IFERROR(E3521/N3521,"N/A")</f>
        <v>57.142857142857146</v>
      </c>
      <c r="S3521" t="str">
        <f t="shared" si="214"/>
        <v>film &amp; video</v>
      </c>
      <c r="T3521" t="str">
        <f t="shared" si="215"/>
        <v>television</v>
      </c>
      <c r="Y3521">
        <f t="shared" si="216"/>
        <v>13</v>
      </c>
      <c r="Z3521">
        <f t="shared" si="217"/>
        <v>23</v>
      </c>
    </row>
    <row r="3522" spans="1:26" ht="43.2" x14ac:dyDescent="0.3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 s="11">
        <f t="shared" si="212"/>
        <v>41896.852847222224</v>
      </c>
      <c r="K3522">
        <v>1408940886</v>
      </c>
      <c r="L3522" s="11">
        <f t="shared" si="213"/>
        <v>41875.852847222224</v>
      </c>
      <c r="M3522" t="b">
        <v>0</v>
      </c>
      <c r="N3522">
        <v>23</v>
      </c>
      <c r="O3522" t="b">
        <v>1</v>
      </c>
      <c r="P3522" t="s">
        <v>8276</v>
      </c>
      <c r="Q3522" s="6">
        <f>E3522/D3522</f>
        <v>1.3333333333333333</v>
      </c>
      <c r="R3522" s="7">
        <f>IFERROR(E3522/N3522,"N/A")</f>
        <v>86.956521739130437</v>
      </c>
      <c r="S3522" t="str">
        <f t="shared" si="214"/>
        <v>music</v>
      </c>
      <c r="T3522" t="str">
        <f t="shared" si="215"/>
        <v>rock</v>
      </c>
      <c r="Y3522">
        <f t="shared" si="216"/>
        <v>6</v>
      </c>
      <c r="Z3522">
        <f t="shared" si="217"/>
        <v>10</v>
      </c>
    </row>
    <row r="3523" spans="1:26" ht="43.2" x14ac:dyDescent="0.3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 s="11">
        <f t="shared" ref="J3523:J3586" si="218">(((I3523/60)/60)/24)+DATE(1970,1,1)+(-8/24)</f>
        <v>42088.566736111105</v>
      </c>
      <c r="K3523">
        <v>1424730966</v>
      </c>
      <c r="L3523" s="11">
        <f t="shared" ref="L3523:L3586" si="219">(((K3523/60)/60)/24)+DATE(1970,1,1)+(-8/24)</f>
        <v>42058.608402777776</v>
      </c>
      <c r="M3523" t="b">
        <v>0</v>
      </c>
      <c r="N3523">
        <v>42</v>
      </c>
      <c r="O3523" t="b">
        <v>1</v>
      </c>
      <c r="P3523" t="s">
        <v>8279</v>
      </c>
      <c r="Q3523" s="6">
        <f>E3523/D3523</f>
        <v>1.3333333333333333</v>
      </c>
      <c r="R3523" s="7">
        <f>IFERROR(E3523/N3523,"N/A")</f>
        <v>28.571428571428573</v>
      </c>
      <c r="S3523" t="str">
        <f t="shared" ref="S3523:S3586" si="220">LEFT(P3523,SEARCH("/",P3523,1)-1)</f>
        <v>music</v>
      </c>
      <c r="T3523" t="str">
        <f t="shared" ref="T3523:T3586" si="221">RIGHT(P3523,(LEN(P3523)-SEARCH("/",P3523)))</f>
        <v>indie rock</v>
      </c>
      <c r="Y3523">
        <f t="shared" ref="Y3523:Y3586" si="222">SEARCH("/",P3523)</f>
        <v>6</v>
      </c>
      <c r="Z3523">
        <f t="shared" ref="Z3523:Z3586" si="223">LEN(P3523)</f>
        <v>16</v>
      </c>
    </row>
    <row r="3524" spans="1:26" ht="28.8" x14ac:dyDescent="0.3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 s="11">
        <f t="shared" si="218"/>
        <v>41833.123993055553</v>
      </c>
      <c r="K3524">
        <v>1402657113</v>
      </c>
      <c r="L3524" s="11">
        <f t="shared" si="219"/>
        <v>41803.123993055553</v>
      </c>
      <c r="M3524" t="b">
        <v>0</v>
      </c>
      <c r="N3524">
        <v>55</v>
      </c>
      <c r="O3524" t="b">
        <v>1</v>
      </c>
      <c r="P3524" t="s">
        <v>8305</v>
      </c>
      <c r="Q3524" s="6">
        <f>E3524/D3524</f>
        <v>1.3333333333333333</v>
      </c>
      <c r="R3524" s="7">
        <f>IFERROR(E3524/N3524,"N/A")</f>
        <v>36.363636363636367</v>
      </c>
      <c r="S3524" t="str">
        <f t="shared" si="220"/>
        <v>theater</v>
      </c>
      <c r="T3524" t="str">
        <f t="shared" si="221"/>
        <v>musical</v>
      </c>
      <c r="Y3524">
        <f t="shared" si="222"/>
        <v>8</v>
      </c>
      <c r="Z3524">
        <f t="shared" si="223"/>
        <v>15</v>
      </c>
    </row>
    <row r="3525" spans="1:26" ht="28.8" x14ac:dyDescent="0.3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 s="11">
        <f t="shared" si="218"/>
        <v>41117.75</v>
      </c>
      <c r="K3525">
        <v>1342545994</v>
      </c>
      <c r="L3525" s="11">
        <f t="shared" si="219"/>
        <v>41107.393449074072</v>
      </c>
      <c r="M3525" t="b">
        <v>0</v>
      </c>
      <c r="N3525">
        <v>16</v>
      </c>
      <c r="O3525" t="b">
        <v>1</v>
      </c>
      <c r="P3525" t="s">
        <v>8279</v>
      </c>
      <c r="Q3525" s="6">
        <f>E3525/D3525</f>
        <v>1.3344333333333334</v>
      </c>
      <c r="R3525" s="7">
        <f>IFERROR(E3525/N3525,"N/A")</f>
        <v>25.020624999999999</v>
      </c>
      <c r="S3525" t="str">
        <f t="shared" si="220"/>
        <v>music</v>
      </c>
      <c r="T3525" t="str">
        <f t="shared" si="221"/>
        <v>indie rock</v>
      </c>
      <c r="Y3525">
        <f t="shared" si="222"/>
        <v>6</v>
      </c>
      <c r="Z3525">
        <f t="shared" si="223"/>
        <v>16</v>
      </c>
    </row>
    <row r="3526" spans="1:26" ht="43.2" x14ac:dyDescent="0.3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 s="11">
        <f t="shared" si="218"/>
        <v>41676.375972222217</v>
      </c>
      <c r="K3526">
        <v>1389891684</v>
      </c>
      <c r="L3526" s="11">
        <f t="shared" si="219"/>
        <v>41655.375972222217</v>
      </c>
      <c r="M3526" t="b">
        <v>0</v>
      </c>
      <c r="N3526">
        <v>19</v>
      </c>
      <c r="O3526" t="b">
        <v>1</v>
      </c>
      <c r="P3526" t="s">
        <v>8276</v>
      </c>
      <c r="Q3526" s="6">
        <f>E3526/D3526</f>
        <v>1.3346666666666667</v>
      </c>
      <c r="R3526" s="7">
        <f>IFERROR(E3526/N3526,"N/A")</f>
        <v>52.684210526315788</v>
      </c>
      <c r="S3526" t="str">
        <f t="shared" si="220"/>
        <v>music</v>
      </c>
      <c r="T3526" t="str">
        <f t="shared" si="221"/>
        <v>rock</v>
      </c>
      <c r="Y3526">
        <f t="shared" si="222"/>
        <v>6</v>
      </c>
      <c r="Z3526">
        <f t="shared" si="223"/>
        <v>10</v>
      </c>
    </row>
    <row r="3527" spans="1:26" ht="43.2" x14ac:dyDescent="0.3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 s="11">
        <f t="shared" si="218"/>
        <v>42582.957638888889</v>
      </c>
      <c r="K3527">
        <v>1466185176</v>
      </c>
      <c r="L3527" s="11">
        <f t="shared" si="219"/>
        <v>42538.402500000004</v>
      </c>
      <c r="M3527" t="b">
        <v>0</v>
      </c>
      <c r="N3527">
        <v>70</v>
      </c>
      <c r="O3527" t="b">
        <v>1</v>
      </c>
      <c r="P3527" t="s">
        <v>8271</v>
      </c>
      <c r="Q3527" s="6">
        <f>E3527/D3527</f>
        <v>1.3346666666666667</v>
      </c>
      <c r="R3527" s="7">
        <f>IFERROR(E3527/N3527,"N/A")</f>
        <v>57.2</v>
      </c>
      <c r="S3527" t="str">
        <f t="shared" si="220"/>
        <v>theater</v>
      </c>
      <c r="T3527" t="str">
        <f t="shared" si="221"/>
        <v>plays</v>
      </c>
      <c r="Y3527">
        <f t="shared" si="222"/>
        <v>8</v>
      </c>
      <c r="Z3527">
        <f t="shared" si="223"/>
        <v>13</v>
      </c>
    </row>
    <row r="3528" spans="1:26" ht="43.2" x14ac:dyDescent="0.3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 s="11">
        <f t="shared" si="218"/>
        <v>40926.625</v>
      </c>
      <c r="K3528">
        <v>1323221761</v>
      </c>
      <c r="L3528" s="11">
        <f t="shared" si="219"/>
        <v>40883.733344907407</v>
      </c>
      <c r="M3528" t="b">
        <v>1</v>
      </c>
      <c r="N3528">
        <v>52</v>
      </c>
      <c r="O3528" t="b">
        <v>1</v>
      </c>
      <c r="P3528" t="s">
        <v>8271</v>
      </c>
      <c r="Q3528" s="6">
        <f>E3528/D3528</f>
        <v>1.3348133333333334</v>
      </c>
      <c r="R3528" s="7">
        <f>IFERROR(E3528/N3528,"N/A")</f>
        <v>38.504230769230773</v>
      </c>
      <c r="S3528" t="str">
        <f t="shared" si="220"/>
        <v>theater</v>
      </c>
      <c r="T3528" t="str">
        <f t="shared" si="221"/>
        <v>plays</v>
      </c>
      <c r="Y3528">
        <f t="shared" si="222"/>
        <v>8</v>
      </c>
      <c r="Z3528">
        <f t="shared" si="223"/>
        <v>13</v>
      </c>
    </row>
    <row r="3529" spans="1:26" ht="28.8" x14ac:dyDescent="0.3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 s="11">
        <f t="shared" si="218"/>
        <v>41749.832638888889</v>
      </c>
      <c r="K3529">
        <v>1394127585</v>
      </c>
      <c r="L3529" s="11">
        <f t="shared" si="219"/>
        <v>41704.402604166666</v>
      </c>
      <c r="M3529" t="b">
        <v>1</v>
      </c>
      <c r="N3529">
        <v>454</v>
      </c>
      <c r="O3529" t="b">
        <v>1</v>
      </c>
      <c r="P3529" t="s">
        <v>8295</v>
      </c>
      <c r="Q3529" s="6">
        <f>E3529/D3529</f>
        <v>1.3348307999999998</v>
      </c>
      <c r="R3529" s="7">
        <f>IFERROR(E3529/N3529,"N/A")</f>
        <v>73.503898678414089</v>
      </c>
      <c r="S3529" t="str">
        <f t="shared" si="220"/>
        <v>technology</v>
      </c>
      <c r="T3529" t="str">
        <f t="shared" si="221"/>
        <v>hardware</v>
      </c>
      <c r="Y3529">
        <f t="shared" si="222"/>
        <v>11</v>
      </c>
      <c r="Z3529">
        <f t="shared" si="223"/>
        <v>19</v>
      </c>
    </row>
    <row r="3530" spans="1:26" ht="43.2" x14ac:dyDescent="0.3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 s="11">
        <f t="shared" si="218"/>
        <v>42367.624999999993</v>
      </c>
      <c r="K3530">
        <v>1448914500</v>
      </c>
      <c r="L3530" s="11">
        <f t="shared" si="219"/>
        <v>42338.510416666664</v>
      </c>
      <c r="M3530" t="b">
        <v>0</v>
      </c>
      <c r="N3530">
        <v>15</v>
      </c>
      <c r="O3530" t="b">
        <v>1</v>
      </c>
      <c r="P3530" t="s">
        <v>8298</v>
      </c>
      <c r="Q3530" s="6">
        <f>E3530/D3530</f>
        <v>1.335</v>
      </c>
      <c r="R3530" s="7">
        <f>IFERROR(E3530/N3530,"N/A")</f>
        <v>53.4</v>
      </c>
      <c r="S3530" t="str">
        <f t="shared" si="220"/>
        <v>food</v>
      </c>
      <c r="T3530" t="str">
        <f t="shared" si="221"/>
        <v>small batch</v>
      </c>
      <c r="Y3530">
        <f t="shared" si="222"/>
        <v>5</v>
      </c>
      <c r="Z3530">
        <f t="shared" si="223"/>
        <v>16</v>
      </c>
    </row>
    <row r="3531" spans="1:26" ht="43.2" x14ac:dyDescent="0.3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 s="11">
        <f t="shared" si="218"/>
        <v>41343.666666666664</v>
      </c>
      <c r="K3531">
        <v>1359946188</v>
      </c>
      <c r="L3531" s="11">
        <f t="shared" si="219"/>
        <v>41308.784583333334</v>
      </c>
      <c r="M3531" t="b">
        <v>0</v>
      </c>
      <c r="N3531">
        <v>42</v>
      </c>
      <c r="O3531" t="b">
        <v>1</v>
      </c>
      <c r="P3531" t="s">
        <v>8274</v>
      </c>
      <c r="Q3531" s="6">
        <f>E3531/D3531</f>
        <v>1.3360000000000001</v>
      </c>
      <c r="R3531" s="7">
        <f>IFERROR(E3531/N3531,"N/A")</f>
        <v>31.80952380952381</v>
      </c>
      <c r="S3531" t="str">
        <f t="shared" si="220"/>
        <v>publishing</v>
      </c>
      <c r="T3531" t="str">
        <f t="shared" si="221"/>
        <v>nonfiction</v>
      </c>
      <c r="Y3531">
        <f t="shared" si="222"/>
        <v>11</v>
      </c>
      <c r="Z3531">
        <f t="shared" si="223"/>
        <v>21</v>
      </c>
    </row>
    <row r="3532" spans="1:26" ht="28.8" x14ac:dyDescent="0.3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 s="11">
        <f t="shared" si="218"/>
        <v>41445.813611111109</v>
      </c>
      <c r="K3532">
        <v>1369193496</v>
      </c>
      <c r="L3532" s="11">
        <f t="shared" si="219"/>
        <v>41415.813611111109</v>
      </c>
      <c r="M3532" t="b">
        <v>1</v>
      </c>
      <c r="N3532">
        <v>211</v>
      </c>
      <c r="O3532" t="b">
        <v>1</v>
      </c>
      <c r="P3532" t="s">
        <v>8279</v>
      </c>
      <c r="Q3532" s="6">
        <f>E3532/D3532</f>
        <v>1.336044</v>
      </c>
      <c r="R3532" s="7">
        <f>IFERROR(E3532/N3532,"N/A")</f>
        <v>31.659810426540286</v>
      </c>
      <c r="S3532" t="str">
        <f t="shared" si="220"/>
        <v>music</v>
      </c>
      <c r="T3532" t="str">
        <f t="shared" si="221"/>
        <v>indie rock</v>
      </c>
      <c r="Y3532">
        <f t="shared" si="222"/>
        <v>6</v>
      </c>
      <c r="Z3532">
        <f t="shared" si="223"/>
        <v>16</v>
      </c>
    </row>
    <row r="3533" spans="1:26" ht="43.2" x14ac:dyDescent="0.3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 s="11">
        <f t="shared" si="218"/>
        <v>41403.356932870367</v>
      </c>
      <c r="K3533">
        <v>1365525239</v>
      </c>
      <c r="L3533" s="11">
        <f t="shared" si="219"/>
        <v>41373.356932870367</v>
      </c>
      <c r="M3533" t="b">
        <v>0</v>
      </c>
      <c r="N3533">
        <v>75</v>
      </c>
      <c r="O3533" t="b">
        <v>1</v>
      </c>
      <c r="P3533" t="s">
        <v>8279</v>
      </c>
      <c r="Q3533" s="6">
        <f>E3533/D3533</f>
        <v>1.3367142857142857</v>
      </c>
      <c r="R3533" s="7">
        <f>IFERROR(E3533/N3533,"N/A")</f>
        <v>62.38</v>
      </c>
      <c r="S3533" t="str">
        <f t="shared" si="220"/>
        <v>music</v>
      </c>
      <c r="T3533" t="str">
        <f t="shared" si="221"/>
        <v>indie rock</v>
      </c>
      <c r="Y3533">
        <f t="shared" si="222"/>
        <v>6</v>
      </c>
      <c r="Z3533">
        <f t="shared" si="223"/>
        <v>16</v>
      </c>
    </row>
    <row r="3534" spans="1:26" ht="43.2" x14ac:dyDescent="0.3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 s="11">
        <f t="shared" si="218"/>
        <v>41798.875</v>
      </c>
      <c r="K3534">
        <v>1399666342</v>
      </c>
      <c r="L3534" s="11">
        <f t="shared" si="219"/>
        <v>41768.508587962962</v>
      </c>
      <c r="M3534" t="b">
        <v>0</v>
      </c>
      <c r="N3534">
        <v>38</v>
      </c>
      <c r="O3534" t="b">
        <v>1</v>
      </c>
      <c r="P3534" t="s">
        <v>8276</v>
      </c>
      <c r="Q3534" s="6">
        <f>E3534/D3534</f>
        <v>1.3405</v>
      </c>
      <c r="R3534" s="7">
        <f>IFERROR(E3534/N3534,"N/A")</f>
        <v>70.55263157894737</v>
      </c>
      <c r="S3534" t="str">
        <f t="shared" si="220"/>
        <v>music</v>
      </c>
      <c r="T3534" t="str">
        <f t="shared" si="221"/>
        <v>rock</v>
      </c>
      <c r="Y3534">
        <f t="shared" si="222"/>
        <v>6</v>
      </c>
      <c r="Z3534">
        <f t="shared" si="223"/>
        <v>10</v>
      </c>
    </row>
    <row r="3535" spans="1:26" ht="57.6" x14ac:dyDescent="0.3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 s="11">
        <f t="shared" si="218"/>
        <v>40466.818749999999</v>
      </c>
      <c r="K3535">
        <v>1284042614</v>
      </c>
      <c r="L3535" s="11">
        <f t="shared" si="219"/>
        <v>40430.270995370367</v>
      </c>
      <c r="M3535" t="b">
        <v>1</v>
      </c>
      <c r="N3535">
        <v>62</v>
      </c>
      <c r="O3535" t="b">
        <v>1</v>
      </c>
      <c r="P3535" t="s">
        <v>8269</v>
      </c>
      <c r="Q3535" s="6">
        <f>E3535/D3535</f>
        <v>1.341</v>
      </c>
      <c r="R3535" s="7">
        <f>IFERROR(E3535/N3535,"N/A")</f>
        <v>108.14516129032258</v>
      </c>
      <c r="S3535" t="str">
        <f t="shared" si="220"/>
        <v>film &amp; video</v>
      </c>
      <c r="T3535" t="str">
        <f t="shared" si="221"/>
        <v>documentary</v>
      </c>
      <c r="Y3535">
        <f t="shared" si="222"/>
        <v>13</v>
      </c>
      <c r="Z3535">
        <f t="shared" si="223"/>
        <v>24</v>
      </c>
    </row>
    <row r="3536" spans="1:26" ht="57.6" x14ac:dyDescent="0.3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 s="11">
        <f t="shared" si="218"/>
        <v>40285.957638888889</v>
      </c>
      <c r="K3536">
        <v>1268459318</v>
      </c>
      <c r="L3536" s="11">
        <f t="shared" si="219"/>
        <v>40249.908773148149</v>
      </c>
      <c r="M3536" t="b">
        <v>0</v>
      </c>
      <c r="N3536">
        <v>54</v>
      </c>
      <c r="O3536" t="b">
        <v>1</v>
      </c>
      <c r="P3536" t="s">
        <v>8276</v>
      </c>
      <c r="Q3536" s="6">
        <f>E3536/D3536</f>
        <v>1.3438124999999999</v>
      </c>
      <c r="R3536" s="7">
        <f>IFERROR(E3536/N3536,"N/A")</f>
        <v>39.816666666666663</v>
      </c>
      <c r="S3536" t="str">
        <f t="shared" si="220"/>
        <v>music</v>
      </c>
      <c r="T3536" t="str">
        <f t="shared" si="221"/>
        <v>rock</v>
      </c>
      <c r="Y3536">
        <f t="shared" si="222"/>
        <v>6</v>
      </c>
      <c r="Z3536">
        <f t="shared" si="223"/>
        <v>10</v>
      </c>
    </row>
    <row r="3537" spans="1:26" ht="43.2" x14ac:dyDescent="0.3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 s="11">
        <f t="shared" si="218"/>
        <v>41867.012465277774</v>
      </c>
      <c r="K3537">
        <v>1406362677</v>
      </c>
      <c r="L3537" s="11">
        <f t="shared" si="219"/>
        <v>41846.012465277774</v>
      </c>
      <c r="M3537" t="b">
        <v>0</v>
      </c>
      <c r="N3537">
        <v>480</v>
      </c>
      <c r="O3537" t="b">
        <v>1</v>
      </c>
      <c r="P3537" t="s">
        <v>8297</v>
      </c>
      <c r="Q3537" s="6">
        <f>E3537/D3537</f>
        <v>1.3444929411764706</v>
      </c>
      <c r="R3537" s="7">
        <f>IFERROR(E3537/N3537,"N/A")</f>
        <v>23.808729166666669</v>
      </c>
      <c r="S3537" t="str">
        <f t="shared" si="220"/>
        <v>games</v>
      </c>
      <c r="T3537" t="str">
        <f t="shared" si="221"/>
        <v>tabletop games</v>
      </c>
      <c r="Y3537">
        <f t="shared" si="222"/>
        <v>6</v>
      </c>
      <c r="Z3537">
        <f t="shared" si="223"/>
        <v>20</v>
      </c>
    </row>
    <row r="3538" spans="1:26" ht="28.8" x14ac:dyDescent="0.3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 s="11">
        <f t="shared" si="218"/>
        <v>40748.506203703699</v>
      </c>
      <c r="K3538">
        <v>1308946136</v>
      </c>
      <c r="L3538" s="11">
        <f t="shared" si="219"/>
        <v>40718.506203703699</v>
      </c>
      <c r="M3538" t="b">
        <v>0</v>
      </c>
      <c r="N3538">
        <v>17</v>
      </c>
      <c r="O3538" t="b">
        <v>1</v>
      </c>
      <c r="P3538" t="s">
        <v>8279</v>
      </c>
      <c r="Q3538" s="6">
        <f>E3538/D3538</f>
        <v>1.3461099999999999</v>
      </c>
      <c r="R3538" s="7">
        <f>IFERROR(E3538/N3538,"N/A")</f>
        <v>79.182941176470578</v>
      </c>
      <c r="S3538" t="str">
        <f t="shared" si="220"/>
        <v>music</v>
      </c>
      <c r="T3538" t="str">
        <f t="shared" si="221"/>
        <v>indie rock</v>
      </c>
      <c r="Y3538">
        <f t="shared" si="222"/>
        <v>6</v>
      </c>
      <c r="Z3538">
        <f t="shared" si="223"/>
        <v>16</v>
      </c>
    </row>
    <row r="3539" spans="1:26" ht="28.8" x14ac:dyDescent="0.3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 s="11">
        <f t="shared" si="218"/>
        <v>42387.874305555553</v>
      </c>
      <c r="K3539">
        <v>1452030730</v>
      </c>
      <c r="L3539" s="11">
        <f t="shared" si="219"/>
        <v>42374.577893518515</v>
      </c>
      <c r="M3539" t="b">
        <v>0</v>
      </c>
      <c r="N3539">
        <v>18</v>
      </c>
      <c r="O3539" t="b">
        <v>1</v>
      </c>
      <c r="P3539" t="s">
        <v>8271</v>
      </c>
      <c r="Q3539" s="6">
        <f>E3539/D3539</f>
        <v>1.3467833333333334</v>
      </c>
      <c r="R3539" s="7">
        <f>IFERROR(E3539/N3539,"N/A")</f>
        <v>89.785555555555561</v>
      </c>
      <c r="S3539" t="str">
        <f t="shared" si="220"/>
        <v>theater</v>
      </c>
      <c r="T3539" t="str">
        <f t="shared" si="221"/>
        <v>plays</v>
      </c>
      <c r="Y3539">
        <f t="shared" si="222"/>
        <v>8</v>
      </c>
      <c r="Z3539">
        <f t="shared" si="223"/>
        <v>13</v>
      </c>
    </row>
    <row r="3540" spans="1:26" ht="43.2" x14ac:dyDescent="0.3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 s="11">
        <f t="shared" si="218"/>
        <v>42660.343055555553</v>
      </c>
      <c r="K3540">
        <v>1474469117</v>
      </c>
      <c r="L3540" s="11">
        <f t="shared" si="219"/>
        <v>42634.281446759262</v>
      </c>
      <c r="M3540" t="b">
        <v>0</v>
      </c>
      <c r="N3540">
        <v>112</v>
      </c>
      <c r="O3540" t="b">
        <v>1</v>
      </c>
      <c r="P3540" t="s">
        <v>8276</v>
      </c>
      <c r="Q3540" s="6">
        <f>E3540/D3540</f>
        <v>1.348074</v>
      </c>
      <c r="R3540" s="7">
        <f>IFERROR(E3540/N3540,"N/A")</f>
        <v>60.181874999999998</v>
      </c>
      <c r="S3540" t="str">
        <f t="shared" si="220"/>
        <v>music</v>
      </c>
      <c r="T3540" t="str">
        <f t="shared" si="221"/>
        <v>rock</v>
      </c>
      <c r="Y3540">
        <f t="shared" si="222"/>
        <v>6</v>
      </c>
      <c r="Z3540">
        <f t="shared" si="223"/>
        <v>10</v>
      </c>
    </row>
    <row r="3541" spans="1:26" ht="57.6" x14ac:dyDescent="0.3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 s="11">
        <f t="shared" si="218"/>
        <v>42300.433969907412</v>
      </c>
      <c r="K3541">
        <v>1443464695</v>
      </c>
      <c r="L3541" s="11">
        <f t="shared" si="219"/>
        <v>42275.433969907412</v>
      </c>
      <c r="M3541" t="b">
        <v>1</v>
      </c>
      <c r="N3541">
        <v>874</v>
      </c>
      <c r="O3541" t="b">
        <v>1</v>
      </c>
      <c r="P3541" t="s">
        <v>8285</v>
      </c>
      <c r="Q3541" s="6">
        <f>E3541/D3541</f>
        <v>1.3482571428571428</v>
      </c>
      <c r="R3541" s="7">
        <f>IFERROR(E3541/N3541,"N/A")</f>
        <v>53.991990846681922</v>
      </c>
      <c r="S3541" t="str">
        <f t="shared" si="220"/>
        <v>photography</v>
      </c>
      <c r="T3541" t="str">
        <f t="shared" si="221"/>
        <v>photobooks</v>
      </c>
      <c r="Y3541">
        <f t="shared" si="222"/>
        <v>12</v>
      </c>
      <c r="Z3541">
        <f t="shared" si="223"/>
        <v>22</v>
      </c>
    </row>
    <row r="3542" spans="1:26" ht="43.2" x14ac:dyDescent="0.3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 s="11">
        <f t="shared" si="218"/>
        <v>40970.985729166663</v>
      </c>
      <c r="K3542">
        <v>1326872367</v>
      </c>
      <c r="L3542" s="11">
        <f t="shared" si="219"/>
        <v>40925.985729166663</v>
      </c>
      <c r="M3542" t="b">
        <v>0</v>
      </c>
      <c r="N3542">
        <v>57</v>
      </c>
      <c r="O3542" t="b">
        <v>1</v>
      </c>
      <c r="P3542" t="s">
        <v>8276</v>
      </c>
      <c r="Q3542" s="6">
        <f>E3542/D3542</f>
        <v>1.3489</v>
      </c>
      <c r="R3542" s="7">
        <f>IFERROR(E3542/N3542,"N/A")</f>
        <v>59.162280701754383</v>
      </c>
      <c r="S3542" t="str">
        <f t="shared" si="220"/>
        <v>music</v>
      </c>
      <c r="T3542" t="str">
        <f t="shared" si="221"/>
        <v>rock</v>
      </c>
      <c r="Y3542">
        <f t="shared" si="222"/>
        <v>6</v>
      </c>
      <c r="Z3542">
        <f t="shared" si="223"/>
        <v>10</v>
      </c>
    </row>
    <row r="3543" spans="1:26" ht="28.8" x14ac:dyDescent="0.3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 s="11">
        <f t="shared" si="218"/>
        <v>41882.332465277774</v>
      </c>
      <c r="K3543">
        <v>1406908725</v>
      </c>
      <c r="L3543" s="11">
        <f t="shared" si="219"/>
        <v>41852.332465277774</v>
      </c>
      <c r="M3543" t="b">
        <v>0</v>
      </c>
      <c r="N3543">
        <v>13</v>
      </c>
      <c r="O3543" t="b">
        <v>1</v>
      </c>
      <c r="P3543" t="s">
        <v>8285</v>
      </c>
      <c r="Q3543" s="6">
        <f>E3543/D3543</f>
        <v>1.35</v>
      </c>
      <c r="R3543" s="7">
        <f>IFERROR(E3543/N3543,"N/A")</f>
        <v>51.92307692307692</v>
      </c>
      <c r="S3543" t="str">
        <f t="shared" si="220"/>
        <v>photography</v>
      </c>
      <c r="T3543" t="str">
        <f t="shared" si="221"/>
        <v>photobooks</v>
      </c>
      <c r="Y3543">
        <f t="shared" si="222"/>
        <v>12</v>
      </c>
      <c r="Z3543">
        <f t="shared" si="223"/>
        <v>22</v>
      </c>
    </row>
    <row r="3544" spans="1:26" ht="57.6" x14ac:dyDescent="0.3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 s="11">
        <f t="shared" si="218"/>
        <v>42358.041666666664</v>
      </c>
      <c r="K3544">
        <v>1445415653</v>
      </c>
      <c r="L3544" s="11">
        <f t="shared" si="219"/>
        <v>42298.014502314814</v>
      </c>
      <c r="M3544" t="b">
        <v>0</v>
      </c>
      <c r="N3544">
        <v>170</v>
      </c>
      <c r="O3544" t="b">
        <v>1</v>
      </c>
      <c r="P3544" t="s">
        <v>8285</v>
      </c>
      <c r="Q3544" s="6">
        <f>E3544/D3544</f>
        <v>1.35</v>
      </c>
      <c r="R3544" s="7">
        <f>IFERROR(E3544/N3544,"N/A")</f>
        <v>79.411764705882348</v>
      </c>
      <c r="S3544" t="str">
        <f t="shared" si="220"/>
        <v>photography</v>
      </c>
      <c r="T3544" t="str">
        <f t="shared" si="221"/>
        <v>photobooks</v>
      </c>
      <c r="Y3544">
        <f t="shared" si="222"/>
        <v>12</v>
      </c>
      <c r="Z3544">
        <f t="shared" si="223"/>
        <v>22</v>
      </c>
    </row>
    <row r="3545" spans="1:26" ht="43.2" x14ac:dyDescent="0.3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 s="11">
        <f t="shared" si="218"/>
        <v>42522.456249999996</v>
      </c>
      <c r="K3545">
        <v>1461427938</v>
      </c>
      <c r="L3545" s="11">
        <f t="shared" si="219"/>
        <v>42483.341874999998</v>
      </c>
      <c r="M3545" t="b">
        <v>0</v>
      </c>
      <c r="N3545">
        <v>24</v>
      </c>
      <c r="O3545" t="b">
        <v>1</v>
      </c>
      <c r="P3545" t="s">
        <v>8271</v>
      </c>
      <c r="Q3545" s="6">
        <f>E3545/D3545</f>
        <v>1.35</v>
      </c>
      <c r="R3545" s="7">
        <f>IFERROR(E3545/N3545,"N/A")</f>
        <v>168.75</v>
      </c>
      <c r="S3545" t="str">
        <f t="shared" si="220"/>
        <v>theater</v>
      </c>
      <c r="T3545" t="str">
        <f t="shared" si="221"/>
        <v>plays</v>
      </c>
      <c r="Y3545">
        <f t="shared" si="222"/>
        <v>8</v>
      </c>
      <c r="Z3545">
        <f t="shared" si="223"/>
        <v>13</v>
      </c>
    </row>
    <row r="3546" spans="1:26" ht="43.2" x14ac:dyDescent="0.3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 s="11">
        <f t="shared" si="218"/>
        <v>41240.166666666664</v>
      </c>
      <c r="K3546">
        <v>1350967535</v>
      </c>
      <c r="L3546" s="11">
        <f t="shared" si="219"/>
        <v>41204.864988425921</v>
      </c>
      <c r="M3546" t="b">
        <v>0</v>
      </c>
      <c r="N3546">
        <v>26</v>
      </c>
      <c r="O3546" t="b">
        <v>1</v>
      </c>
      <c r="P3546" t="s">
        <v>8279</v>
      </c>
      <c r="Q3546" s="6">
        <f>E3546/D3546</f>
        <v>1.351</v>
      </c>
      <c r="R3546" s="7">
        <f>IFERROR(E3546/N3546,"N/A")</f>
        <v>51.96153846153846</v>
      </c>
      <c r="S3546" t="str">
        <f t="shared" si="220"/>
        <v>music</v>
      </c>
      <c r="T3546" t="str">
        <f t="shared" si="221"/>
        <v>indie rock</v>
      </c>
      <c r="Y3546">
        <f t="shared" si="222"/>
        <v>6</v>
      </c>
      <c r="Z3546">
        <f t="shared" si="223"/>
        <v>16</v>
      </c>
    </row>
    <row r="3547" spans="1:26" ht="57.6" x14ac:dyDescent="0.3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 s="11">
        <f t="shared" si="218"/>
        <v>40424.710416666661</v>
      </c>
      <c r="K3547">
        <v>1277433980</v>
      </c>
      <c r="L3547" s="11">
        <f t="shared" si="219"/>
        <v>40353.782175925924</v>
      </c>
      <c r="M3547" t="b">
        <v>0</v>
      </c>
      <c r="N3547">
        <v>104</v>
      </c>
      <c r="O3547" t="b">
        <v>1</v>
      </c>
      <c r="P3547" t="s">
        <v>8279</v>
      </c>
      <c r="Q3547" s="6">
        <f>E3547/D3547</f>
        <v>1.3576026666666667</v>
      </c>
      <c r="R3547" s="7">
        <f>IFERROR(E3547/N3547,"N/A")</f>
        <v>97.904038461538462</v>
      </c>
      <c r="S3547" t="str">
        <f t="shared" si="220"/>
        <v>music</v>
      </c>
      <c r="T3547" t="str">
        <f t="shared" si="221"/>
        <v>indie rock</v>
      </c>
      <c r="Y3547">
        <f t="shared" si="222"/>
        <v>6</v>
      </c>
      <c r="Z3547">
        <f t="shared" si="223"/>
        <v>16</v>
      </c>
    </row>
    <row r="3548" spans="1:26" ht="43.2" x14ac:dyDescent="0.3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 s="11">
        <f t="shared" si="218"/>
        <v>42738.585868055547</v>
      </c>
      <c r="K3548">
        <v>1480629819</v>
      </c>
      <c r="L3548" s="11">
        <f t="shared" si="219"/>
        <v>42705.585868055547</v>
      </c>
      <c r="M3548" t="b">
        <v>0</v>
      </c>
      <c r="N3548">
        <v>284</v>
      </c>
      <c r="O3548" t="b">
        <v>1</v>
      </c>
      <c r="P3548" t="s">
        <v>8285</v>
      </c>
      <c r="Q3548" s="6">
        <f>E3548/D3548</f>
        <v>1.359861</v>
      </c>
      <c r="R3548" s="7">
        <f>IFERROR(E3548/N3548,"N/A")</f>
        <v>95.764859154929582</v>
      </c>
      <c r="S3548" t="str">
        <f t="shared" si="220"/>
        <v>photography</v>
      </c>
      <c r="T3548" t="str">
        <f t="shared" si="221"/>
        <v>photobooks</v>
      </c>
      <c r="Y3548">
        <f t="shared" si="222"/>
        <v>12</v>
      </c>
      <c r="Z3548">
        <f t="shared" si="223"/>
        <v>22</v>
      </c>
    </row>
    <row r="3549" spans="1:26" ht="43.2" x14ac:dyDescent="0.3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 s="11">
        <f t="shared" si="218"/>
        <v>40668.535277777773</v>
      </c>
      <c r="K3549">
        <v>1302036648</v>
      </c>
      <c r="L3549" s="11">
        <f t="shared" si="219"/>
        <v>40638.535277777773</v>
      </c>
      <c r="M3549" t="b">
        <v>0</v>
      </c>
      <c r="N3549">
        <v>38</v>
      </c>
      <c r="O3549" t="b">
        <v>1</v>
      </c>
      <c r="P3549" t="s">
        <v>8279</v>
      </c>
      <c r="Q3549" s="6">
        <f>E3549/D3549</f>
        <v>1.36</v>
      </c>
      <c r="R3549" s="7">
        <f>IFERROR(E3549/N3549,"N/A")</f>
        <v>35.789473684210527</v>
      </c>
      <c r="S3549" t="str">
        <f t="shared" si="220"/>
        <v>music</v>
      </c>
      <c r="T3549" t="str">
        <f t="shared" si="221"/>
        <v>indie rock</v>
      </c>
      <c r="Y3549">
        <f t="shared" si="222"/>
        <v>6</v>
      </c>
      <c r="Z3549">
        <f t="shared" si="223"/>
        <v>16</v>
      </c>
    </row>
    <row r="3550" spans="1:26" ht="43.2" x14ac:dyDescent="0.3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 s="11">
        <f t="shared" si="218"/>
        <v>42425.666666666664</v>
      </c>
      <c r="K3550">
        <v>1454337589</v>
      </c>
      <c r="L3550" s="11">
        <f t="shared" si="219"/>
        <v>42401.277650462966</v>
      </c>
      <c r="M3550" t="b">
        <v>0</v>
      </c>
      <c r="N3550">
        <v>20</v>
      </c>
      <c r="O3550" t="b">
        <v>1</v>
      </c>
      <c r="P3550" t="s">
        <v>8271</v>
      </c>
      <c r="Q3550" s="6">
        <f>E3550/D3550</f>
        <v>1.36</v>
      </c>
      <c r="R3550" s="7">
        <f>IFERROR(E3550/N3550,"N/A")</f>
        <v>13.6</v>
      </c>
      <c r="S3550" t="str">
        <f t="shared" si="220"/>
        <v>theater</v>
      </c>
      <c r="T3550" t="str">
        <f t="shared" si="221"/>
        <v>plays</v>
      </c>
      <c r="Y3550">
        <f t="shared" si="222"/>
        <v>8</v>
      </c>
      <c r="Z3550">
        <f t="shared" si="223"/>
        <v>13</v>
      </c>
    </row>
    <row r="3551" spans="1:26" ht="43.2" x14ac:dyDescent="0.3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 s="11">
        <f t="shared" si="218"/>
        <v>42102.037048611113</v>
      </c>
      <c r="K3551">
        <v>1425891201</v>
      </c>
      <c r="L3551" s="11">
        <f t="shared" si="219"/>
        <v>42072.037048611113</v>
      </c>
      <c r="M3551" t="b">
        <v>0</v>
      </c>
      <c r="N3551">
        <v>51</v>
      </c>
      <c r="O3551" t="b">
        <v>1</v>
      </c>
      <c r="P3551" t="s">
        <v>8271</v>
      </c>
      <c r="Q3551" s="6">
        <f>E3551/D3551</f>
        <v>1.36</v>
      </c>
      <c r="R3551" s="7">
        <f>IFERROR(E3551/N3551,"N/A")</f>
        <v>66.666666666666671</v>
      </c>
      <c r="S3551" t="str">
        <f t="shared" si="220"/>
        <v>theater</v>
      </c>
      <c r="T3551" t="str">
        <f t="shared" si="221"/>
        <v>plays</v>
      </c>
      <c r="Y3551">
        <f t="shared" si="222"/>
        <v>8</v>
      </c>
      <c r="Z3551">
        <f t="shared" si="223"/>
        <v>13</v>
      </c>
    </row>
    <row r="3552" spans="1:26" ht="43.2" x14ac:dyDescent="0.3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 s="11">
        <f t="shared" si="218"/>
        <v>42251.832638888889</v>
      </c>
      <c r="K3552">
        <v>1436968366</v>
      </c>
      <c r="L3552" s="11">
        <f t="shared" si="219"/>
        <v>42200.244976851849</v>
      </c>
      <c r="M3552" t="b">
        <v>0</v>
      </c>
      <c r="N3552">
        <v>227</v>
      </c>
      <c r="O3552" t="b">
        <v>1</v>
      </c>
      <c r="P3552" t="s">
        <v>8274</v>
      </c>
      <c r="Q3552" s="6">
        <f>E3552/D3552</f>
        <v>1.3613999999999999</v>
      </c>
      <c r="R3552" s="7">
        <f>IFERROR(E3552/N3552,"N/A")</f>
        <v>59.973568281938327</v>
      </c>
      <c r="S3552" t="str">
        <f t="shared" si="220"/>
        <v>publishing</v>
      </c>
      <c r="T3552" t="str">
        <f t="shared" si="221"/>
        <v>nonfiction</v>
      </c>
      <c r="Y3552">
        <f t="shared" si="222"/>
        <v>11</v>
      </c>
      <c r="Z3552">
        <f t="shared" si="223"/>
        <v>21</v>
      </c>
    </row>
    <row r="3553" spans="1:26" ht="43.2" x14ac:dyDescent="0.3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 s="11">
        <f t="shared" si="218"/>
        <v>42123.410439814812</v>
      </c>
      <c r="K3553">
        <v>1428515462</v>
      </c>
      <c r="L3553" s="11">
        <f t="shared" si="219"/>
        <v>42102.410439814812</v>
      </c>
      <c r="M3553" t="b">
        <v>0</v>
      </c>
      <c r="N3553">
        <v>88</v>
      </c>
      <c r="O3553" t="b">
        <v>1</v>
      </c>
      <c r="P3553" t="s">
        <v>8271</v>
      </c>
      <c r="Q3553" s="6">
        <f>E3553/D3553</f>
        <v>1.3616666666666666</v>
      </c>
      <c r="R3553" s="7">
        <f>IFERROR(E3553/N3553,"N/A")</f>
        <v>46.420454545454547</v>
      </c>
      <c r="S3553" t="str">
        <f t="shared" si="220"/>
        <v>theater</v>
      </c>
      <c r="T3553" t="str">
        <f t="shared" si="221"/>
        <v>plays</v>
      </c>
      <c r="Y3553">
        <f t="shared" si="222"/>
        <v>8</v>
      </c>
      <c r="Z3553">
        <f t="shared" si="223"/>
        <v>13</v>
      </c>
    </row>
    <row r="3554" spans="1:26" ht="28.8" x14ac:dyDescent="0.3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 s="11">
        <f t="shared" si="218"/>
        <v>42704.874305555553</v>
      </c>
      <c r="K3554">
        <v>1477996325</v>
      </c>
      <c r="L3554" s="11">
        <f t="shared" si="219"/>
        <v>42675.10561342592</v>
      </c>
      <c r="M3554" t="b">
        <v>1</v>
      </c>
      <c r="N3554">
        <v>379</v>
      </c>
      <c r="O3554" t="b">
        <v>1</v>
      </c>
      <c r="P3554" t="s">
        <v>8295</v>
      </c>
      <c r="Q3554" s="6">
        <f>E3554/D3554</f>
        <v>1.362168</v>
      </c>
      <c r="R3554" s="7">
        <f>IFERROR(E3554/N3554,"N/A")</f>
        <v>449.26385224274406</v>
      </c>
      <c r="S3554" t="str">
        <f t="shared" si="220"/>
        <v>technology</v>
      </c>
      <c r="T3554" t="str">
        <f t="shared" si="221"/>
        <v>hardware</v>
      </c>
      <c r="Y3554">
        <f t="shared" si="222"/>
        <v>11</v>
      </c>
      <c r="Z3554">
        <f t="shared" si="223"/>
        <v>19</v>
      </c>
    </row>
    <row r="3555" spans="1:26" ht="43.2" x14ac:dyDescent="0.3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 s="11">
        <f t="shared" si="218"/>
        <v>42521.356412037036</v>
      </c>
      <c r="K3555">
        <v>1459528394</v>
      </c>
      <c r="L3555" s="11">
        <f t="shared" si="219"/>
        <v>42461.356412037036</v>
      </c>
      <c r="M3555" t="b">
        <v>0</v>
      </c>
      <c r="N3555">
        <v>27</v>
      </c>
      <c r="O3555" t="b">
        <v>1</v>
      </c>
      <c r="P3555" t="s">
        <v>8271</v>
      </c>
      <c r="Q3555" s="6">
        <f>E3555/D3555</f>
        <v>1.3633666666666666</v>
      </c>
      <c r="R3555" s="7">
        <f>IFERROR(E3555/N3555,"N/A")</f>
        <v>15.148518518518518</v>
      </c>
      <c r="S3555" t="str">
        <f t="shared" si="220"/>
        <v>theater</v>
      </c>
      <c r="T3555" t="str">
        <f t="shared" si="221"/>
        <v>plays</v>
      </c>
      <c r="Y3555">
        <f t="shared" si="222"/>
        <v>8</v>
      </c>
      <c r="Z3555">
        <f t="shared" si="223"/>
        <v>13</v>
      </c>
    </row>
    <row r="3556" spans="1:26" ht="43.2" x14ac:dyDescent="0.3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 s="11">
        <f t="shared" si="218"/>
        <v>42084.999999999993</v>
      </c>
      <c r="K3556">
        <v>1424669929</v>
      </c>
      <c r="L3556" s="11">
        <f t="shared" si="219"/>
        <v>42057.901956018519</v>
      </c>
      <c r="M3556" t="b">
        <v>1</v>
      </c>
      <c r="N3556">
        <v>34</v>
      </c>
      <c r="O3556" t="b">
        <v>1</v>
      </c>
      <c r="P3556" t="s">
        <v>8269</v>
      </c>
      <c r="Q3556" s="6">
        <f>E3556/D3556</f>
        <v>1.3640000000000001</v>
      </c>
      <c r="R3556" s="7">
        <f>IFERROR(E3556/N3556,"N/A")</f>
        <v>160.47058823529412</v>
      </c>
      <c r="S3556" t="str">
        <f t="shared" si="220"/>
        <v>film &amp; video</v>
      </c>
      <c r="T3556" t="str">
        <f t="shared" si="221"/>
        <v>documentary</v>
      </c>
      <c r="Y3556">
        <f t="shared" si="222"/>
        <v>13</v>
      </c>
      <c r="Z3556">
        <f t="shared" si="223"/>
        <v>24</v>
      </c>
    </row>
    <row r="3557" spans="1:26" ht="43.2" x14ac:dyDescent="0.3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 s="11">
        <f t="shared" si="218"/>
        <v>40701.304178240738</v>
      </c>
      <c r="K3557">
        <v>1304867881</v>
      </c>
      <c r="L3557" s="11">
        <f t="shared" si="219"/>
        <v>40671.304178240738</v>
      </c>
      <c r="M3557" t="b">
        <v>0</v>
      </c>
      <c r="N3557">
        <v>26</v>
      </c>
      <c r="O3557" t="b">
        <v>1</v>
      </c>
      <c r="P3557" t="s">
        <v>8279</v>
      </c>
      <c r="Q3557" s="6">
        <f>E3557/D3557</f>
        <v>1.3660000000000001</v>
      </c>
      <c r="R3557" s="7">
        <f>IFERROR(E3557/N3557,"N/A")</f>
        <v>26.26923076923077</v>
      </c>
      <c r="S3557" t="str">
        <f t="shared" si="220"/>
        <v>music</v>
      </c>
      <c r="T3557" t="str">
        <f t="shared" si="221"/>
        <v>indie rock</v>
      </c>
      <c r="Y3557">
        <f t="shared" si="222"/>
        <v>6</v>
      </c>
      <c r="Z3557">
        <f t="shared" si="223"/>
        <v>16</v>
      </c>
    </row>
    <row r="3558" spans="1:26" ht="43.2" x14ac:dyDescent="0.3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 s="11">
        <f t="shared" si="218"/>
        <v>42157.854166666664</v>
      </c>
      <c r="K3558">
        <v>1430604395</v>
      </c>
      <c r="L3558" s="11">
        <f t="shared" si="219"/>
        <v>42126.587905092594</v>
      </c>
      <c r="M3558" t="b">
        <v>0</v>
      </c>
      <c r="N3558">
        <v>78</v>
      </c>
      <c r="O3558" t="b">
        <v>1</v>
      </c>
      <c r="P3558" t="s">
        <v>8276</v>
      </c>
      <c r="Q3558" s="6">
        <f>E3558/D3558</f>
        <v>1.36625</v>
      </c>
      <c r="R3558" s="7">
        <f>IFERROR(E3558/N3558,"N/A")</f>
        <v>70.064102564102569</v>
      </c>
      <c r="S3558" t="str">
        <f t="shared" si="220"/>
        <v>music</v>
      </c>
      <c r="T3558" t="str">
        <f t="shared" si="221"/>
        <v>rock</v>
      </c>
      <c r="Y3558">
        <f t="shared" si="222"/>
        <v>6</v>
      </c>
      <c r="Z3558">
        <f t="shared" si="223"/>
        <v>10</v>
      </c>
    </row>
    <row r="3559" spans="1:26" ht="43.2" x14ac:dyDescent="0.3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 s="11">
        <f t="shared" si="218"/>
        <v>41089.832638888889</v>
      </c>
      <c r="K3559">
        <v>1339704141</v>
      </c>
      <c r="L3559" s="11">
        <f t="shared" si="219"/>
        <v>41074.50163194444</v>
      </c>
      <c r="M3559" t="b">
        <v>0</v>
      </c>
      <c r="N3559">
        <v>27</v>
      </c>
      <c r="O3559" t="b">
        <v>1</v>
      </c>
      <c r="P3559" t="s">
        <v>8279</v>
      </c>
      <c r="Q3559" s="6">
        <f>E3559/D3559</f>
        <v>1.3666666666666667</v>
      </c>
      <c r="R3559" s="7">
        <f>IFERROR(E3559/N3559,"N/A")</f>
        <v>30.37037037037037</v>
      </c>
      <c r="S3559" t="str">
        <f t="shared" si="220"/>
        <v>music</v>
      </c>
      <c r="T3559" t="str">
        <f t="shared" si="221"/>
        <v>indie rock</v>
      </c>
      <c r="Y3559">
        <f t="shared" si="222"/>
        <v>6</v>
      </c>
      <c r="Z3559">
        <f t="shared" si="223"/>
        <v>16</v>
      </c>
    </row>
    <row r="3560" spans="1:26" ht="43.2" x14ac:dyDescent="0.3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 s="11">
        <f t="shared" si="218"/>
        <v>42573.529444444437</v>
      </c>
      <c r="K3560">
        <v>1466628144</v>
      </c>
      <c r="L3560" s="11">
        <f t="shared" si="219"/>
        <v>42543.529444444437</v>
      </c>
      <c r="M3560" t="b">
        <v>0</v>
      </c>
      <c r="N3560">
        <v>15</v>
      </c>
      <c r="O3560" t="b">
        <v>1</v>
      </c>
      <c r="P3560" t="s">
        <v>8269</v>
      </c>
      <c r="Q3560" s="6">
        <f>E3560/D3560</f>
        <v>1.3680000000000001</v>
      </c>
      <c r="R3560" s="7">
        <f>IFERROR(E3560/N3560,"N/A")</f>
        <v>45.6</v>
      </c>
      <c r="S3560" t="str">
        <f t="shared" si="220"/>
        <v>film &amp; video</v>
      </c>
      <c r="T3560" t="str">
        <f t="shared" si="221"/>
        <v>documentary</v>
      </c>
      <c r="Y3560">
        <f t="shared" si="222"/>
        <v>13</v>
      </c>
      <c r="Z3560">
        <f t="shared" si="223"/>
        <v>24</v>
      </c>
    </row>
    <row r="3561" spans="1:26" ht="28.8" x14ac:dyDescent="0.3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 s="11">
        <f t="shared" si="218"/>
        <v>41103.888229166667</v>
      </c>
      <c r="K3561">
        <v>1339651143</v>
      </c>
      <c r="L3561" s="11">
        <f t="shared" si="219"/>
        <v>41073.888229166667</v>
      </c>
      <c r="M3561" t="b">
        <v>0</v>
      </c>
      <c r="N3561">
        <v>38</v>
      </c>
      <c r="O3561" t="b">
        <v>1</v>
      </c>
      <c r="P3561" t="s">
        <v>8279</v>
      </c>
      <c r="Q3561" s="6">
        <f>E3561/D3561</f>
        <v>1.3680000000000001</v>
      </c>
      <c r="R3561" s="7">
        <f>IFERROR(E3561/N3561,"N/A")</f>
        <v>54</v>
      </c>
      <c r="S3561" t="str">
        <f t="shared" si="220"/>
        <v>music</v>
      </c>
      <c r="T3561" t="str">
        <f t="shared" si="221"/>
        <v>indie rock</v>
      </c>
      <c r="Y3561">
        <f t="shared" si="222"/>
        <v>6</v>
      </c>
      <c r="Z3561">
        <f t="shared" si="223"/>
        <v>16</v>
      </c>
    </row>
    <row r="3562" spans="1:26" ht="43.2" x14ac:dyDescent="0.3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 s="11">
        <f t="shared" si="218"/>
        <v>42207.791666666664</v>
      </c>
      <c r="K3562">
        <v>1434931811</v>
      </c>
      <c r="L3562" s="11">
        <f t="shared" si="219"/>
        <v>42176.673738425925</v>
      </c>
      <c r="M3562" t="b">
        <v>0</v>
      </c>
      <c r="N3562">
        <v>182</v>
      </c>
      <c r="O3562" t="b">
        <v>1</v>
      </c>
      <c r="P3562" t="s">
        <v>8265</v>
      </c>
      <c r="Q3562" s="6">
        <f>E3562/D3562</f>
        <v>1.3685882352941177</v>
      </c>
      <c r="R3562" s="7">
        <f>IFERROR(E3562/N3562,"N/A")</f>
        <v>63.917582417582416</v>
      </c>
      <c r="S3562" t="str">
        <f t="shared" si="220"/>
        <v>film &amp; video</v>
      </c>
      <c r="T3562" t="str">
        <f t="shared" si="221"/>
        <v>television</v>
      </c>
      <c r="Y3562">
        <f t="shared" si="222"/>
        <v>13</v>
      </c>
      <c r="Z3562">
        <f t="shared" si="223"/>
        <v>23</v>
      </c>
    </row>
    <row r="3563" spans="1:26" ht="43.2" x14ac:dyDescent="0.3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 s="11">
        <f t="shared" si="218"/>
        <v>42518.728460648148</v>
      </c>
      <c r="K3563">
        <v>1462325339</v>
      </c>
      <c r="L3563" s="11">
        <f t="shared" si="219"/>
        <v>42493.728460648148</v>
      </c>
      <c r="M3563" t="b">
        <v>0</v>
      </c>
      <c r="N3563">
        <v>42</v>
      </c>
      <c r="O3563" t="b">
        <v>1</v>
      </c>
      <c r="P3563" t="s">
        <v>8301</v>
      </c>
      <c r="Q3563" s="6">
        <f>E3563/D3563</f>
        <v>1.3700934579439252</v>
      </c>
      <c r="R3563" s="7">
        <f>IFERROR(E3563/N3563,"N/A")</f>
        <v>34.904761904761905</v>
      </c>
      <c r="S3563" t="str">
        <f t="shared" si="220"/>
        <v>technology</v>
      </c>
      <c r="T3563" t="str">
        <f t="shared" si="221"/>
        <v>space exploration</v>
      </c>
      <c r="Y3563">
        <f t="shared" si="222"/>
        <v>11</v>
      </c>
      <c r="Z3563">
        <f t="shared" si="223"/>
        <v>28</v>
      </c>
    </row>
    <row r="3564" spans="1:26" ht="43.2" x14ac:dyDescent="0.3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 s="11">
        <f t="shared" si="218"/>
        <v>40978.874305555553</v>
      </c>
      <c r="K3564">
        <v>1326810211</v>
      </c>
      <c r="L3564" s="11">
        <f t="shared" si="219"/>
        <v>40925.266331018516</v>
      </c>
      <c r="M3564" t="b">
        <v>0</v>
      </c>
      <c r="N3564">
        <v>23</v>
      </c>
      <c r="O3564" t="b">
        <v>1</v>
      </c>
      <c r="P3564" t="s">
        <v>8276</v>
      </c>
      <c r="Q3564" s="6">
        <f>E3564/D3564</f>
        <v>1.3711066666666665</v>
      </c>
      <c r="R3564" s="7">
        <f>IFERROR(E3564/N3564,"N/A")</f>
        <v>89.419999999999987</v>
      </c>
      <c r="S3564" t="str">
        <f t="shared" si="220"/>
        <v>music</v>
      </c>
      <c r="T3564" t="str">
        <f t="shared" si="221"/>
        <v>rock</v>
      </c>
      <c r="Y3564">
        <f t="shared" si="222"/>
        <v>6</v>
      </c>
      <c r="Z3564">
        <f t="shared" si="223"/>
        <v>10</v>
      </c>
    </row>
    <row r="3565" spans="1:26" ht="43.2" x14ac:dyDescent="0.3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 s="11">
        <f t="shared" si="218"/>
        <v>41768.832638888889</v>
      </c>
      <c r="K3565">
        <v>1398448389</v>
      </c>
      <c r="L3565" s="11">
        <f t="shared" si="219"/>
        <v>41754.411909722221</v>
      </c>
      <c r="M3565" t="b">
        <v>1</v>
      </c>
      <c r="N3565">
        <v>71</v>
      </c>
      <c r="O3565" t="b">
        <v>1</v>
      </c>
      <c r="P3565" t="s">
        <v>8288</v>
      </c>
      <c r="Q3565" s="6">
        <f>E3565/D3565</f>
        <v>1.37375</v>
      </c>
      <c r="R3565" s="7">
        <f>IFERROR(E3565/N3565,"N/A")</f>
        <v>30.95774647887324</v>
      </c>
      <c r="S3565" t="str">
        <f t="shared" si="220"/>
        <v>publishing</v>
      </c>
      <c r="T3565" t="str">
        <f t="shared" si="221"/>
        <v>radio &amp; podcasts</v>
      </c>
      <c r="Y3565">
        <f t="shared" si="222"/>
        <v>11</v>
      </c>
      <c r="Z3565">
        <f t="shared" si="223"/>
        <v>27</v>
      </c>
    </row>
    <row r="3566" spans="1:26" ht="28.8" x14ac:dyDescent="0.3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 s="11">
        <f t="shared" si="218"/>
        <v>42804.28837962963</v>
      </c>
      <c r="K3566">
        <v>1486565716</v>
      </c>
      <c r="L3566" s="11">
        <f t="shared" si="219"/>
        <v>42774.28837962963</v>
      </c>
      <c r="M3566" t="b">
        <v>0</v>
      </c>
      <c r="N3566">
        <v>79</v>
      </c>
      <c r="O3566" t="b">
        <v>1</v>
      </c>
      <c r="P3566" t="s">
        <v>8297</v>
      </c>
      <c r="Q3566" s="6">
        <f>E3566/D3566</f>
        <v>1.3740000000000001</v>
      </c>
      <c r="R3566" s="7">
        <f>IFERROR(E3566/N3566,"N/A")</f>
        <v>69.569620253164558</v>
      </c>
      <c r="S3566" t="str">
        <f t="shared" si="220"/>
        <v>games</v>
      </c>
      <c r="T3566" t="str">
        <f t="shared" si="221"/>
        <v>tabletop games</v>
      </c>
      <c r="Y3566">
        <f t="shared" si="222"/>
        <v>6</v>
      </c>
      <c r="Z3566">
        <f t="shared" si="223"/>
        <v>20</v>
      </c>
    </row>
    <row r="3567" spans="1:26" ht="28.8" x14ac:dyDescent="0.3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 s="11">
        <f t="shared" si="218"/>
        <v>40832.585416666661</v>
      </c>
      <c r="K3567">
        <v>1316194540</v>
      </c>
      <c r="L3567" s="11">
        <f t="shared" si="219"/>
        <v>40802.399768518517</v>
      </c>
      <c r="M3567" t="b">
        <v>0</v>
      </c>
      <c r="N3567">
        <v>34</v>
      </c>
      <c r="O3567" t="b">
        <v>1</v>
      </c>
      <c r="P3567" t="s">
        <v>8292</v>
      </c>
      <c r="Q3567" s="6">
        <f>E3567/D3567</f>
        <v>1.37416</v>
      </c>
      <c r="R3567" s="7">
        <f>IFERROR(E3567/N3567,"N/A")</f>
        <v>40.416470588235299</v>
      </c>
      <c r="S3567" t="str">
        <f t="shared" si="220"/>
        <v>music</v>
      </c>
      <c r="T3567" t="str">
        <f t="shared" si="221"/>
        <v>pop</v>
      </c>
      <c r="Y3567">
        <f t="shared" si="222"/>
        <v>6</v>
      </c>
      <c r="Z3567">
        <f t="shared" si="223"/>
        <v>9</v>
      </c>
    </row>
    <row r="3568" spans="1:26" ht="43.2" x14ac:dyDescent="0.3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 s="11">
        <f t="shared" si="218"/>
        <v>41061.737800925926</v>
      </c>
      <c r="K3568">
        <v>1336009346</v>
      </c>
      <c r="L3568" s="11">
        <f t="shared" si="219"/>
        <v>41031.737800925926</v>
      </c>
      <c r="M3568" t="b">
        <v>1</v>
      </c>
      <c r="N3568">
        <v>82</v>
      </c>
      <c r="O3568" t="b">
        <v>1</v>
      </c>
      <c r="P3568" t="s">
        <v>8269</v>
      </c>
      <c r="Q3568" s="6">
        <f>E3568/D3568</f>
        <v>1.3746666666666667</v>
      </c>
      <c r="R3568" s="7">
        <f>IFERROR(E3568/N3568,"N/A")</f>
        <v>50.292682926829265</v>
      </c>
      <c r="S3568" t="str">
        <f t="shared" si="220"/>
        <v>film &amp; video</v>
      </c>
      <c r="T3568" t="str">
        <f t="shared" si="221"/>
        <v>documentary</v>
      </c>
      <c r="Y3568">
        <f t="shared" si="222"/>
        <v>13</v>
      </c>
      <c r="Z3568">
        <f t="shared" si="223"/>
        <v>24</v>
      </c>
    </row>
    <row r="3569" spans="1:26" ht="43.2" x14ac:dyDescent="0.3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 s="11">
        <f t="shared" si="218"/>
        <v>42430.665972222218</v>
      </c>
      <c r="K3569">
        <v>1455063886</v>
      </c>
      <c r="L3569" s="11">
        <f t="shared" si="219"/>
        <v>42409.683865740742</v>
      </c>
      <c r="M3569" t="b">
        <v>0</v>
      </c>
      <c r="N3569">
        <v>17</v>
      </c>
      <c r="O3569" t="b">
        <v>1</v>
      </c>
      <c r="P3569" t="s">
        <v>8271</v>
      </c>
      <c r="Q3569" s="6">
        <f>E3569/D3569</f>
        <v>1.3757142857142857</v>
      </c>
      <c r="R3569" s="7">
        <f>IFERROR(E3569/N3569,"N/A")</f>
        <v>28.323529411764707</v>
      </c>
      <c r="S3569" t="str">
        <f t="shared" si="220"/>
        <v>theater</v>
      </c>
      <c r="T3569" t="str">
        <f t="shared" si="221"/>
        <v>plays</v>
      </c>
      <c r="Y3569">
        <f t="shared" si="222"/>
        <v>8</v>
      </c>
      <c r="Z3569">
        <f t="shared" si="223"/>
        <v>13</v>
      </c>
    </row>
    <row r="3570" spans="1:26" ht="43.2" x14ac:dyDescent="0.3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 s="11">
        <f t="shared" si="218"/>
        <v>41571.654733796291</v>
      </c>
      <c r="K3570">
        <v>1380238969</v>
      </c>
      <c r="L3570" s="11">
        <f t="shared" si="219"/>
        <v>41543.654733796291</v>
      </c>
      <c r="M3570" t="b">
        <v>1</v>
      </c>
      <c r="N3570">
        <v>141</v>
      </c>
      <c r="O3570" t="b">
        <v>1</v>
      </c>
      <c r="P3570" t="s">
        <v>8276</v>
      </c>
      <c r="Q3570" s="6">
        <f>E3570/D3570</f>
        <v>1.3765714285714286</v>
      </c>
      <c r="R3570" s="7">
        <f>IFERROR(E3570/N3570,"N/A")</f>
        <v>34.170212765957444</v>
      </c>
      <c r="S3570" t="str">
        <f t="shared" si="220"/>
        <v>music</v>
      </c>
      <c r="T3570" t="str">
        <f t="shared" si="221"/>
        <v>rock</v>
      </c>
      <c r="Y3570">
        <f t="shared" si="222"/>
        <v>6</v>
      </c>
      <c r="Z3570">
        <f t="shared" si="223"/>
        <v>10</v>
      </c>
    </row>
    <row r="3571" spans="1:26" ht="43.2" x14ac:dyDescent="0.3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 s="11">
        <f t="shared" si="218"/>
        <v>41258.316863425927</v>
      </c>
      <c r="K3571">
        <v>1352993777</v>
      </c>
      <c r="L3571" s="11">
        <f t="shared" si="219"/>
        <v>41228.316863425927</v>
      </c>
      <c r="M3571" t="b">
        <v>0</v>
      </c>
      <c r="N3571">
        <v>209</v>
      </c>
      <c r="O3571" t="b">
        <v>1</v>
      </c>
      <c r="P3571" t="s">
        <v>8276</v>
      </c>
      <c r="Q3571" s="6">
        <f>E3571/D3571</f>
        <v>1.3792666666666666</v>
      </c>
      <c r="R3571" s="7">
        <f>IFERROR(E3571/N3571,"N/A")</f>
        <v>98.990430622009569</v>
      </c>
      <c r="S3571" t="str">
        <f t="shared" si="220"/>
        <v>music</v>
      </c>
      <c r="T3571" t="str">
        <f t="shared" si="221"/>
        <v>rock</v>
      </c>
      <c r="Y3571">
        <f t="shared" si="222"/>
        <v>6</v>
      </c>
      <c r="Z3571">
        <f t="shared" si="223"/>
        <v>10</v>
      </c>
    </row>
    <row r="3572" spans="1:26" ht="43.2" x14ac:dyDescent="0.3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 s="11">
        <f t="shared" si="218"/>
        <v>42413.666666666664</v>
      </c>
      <c r="K3572">
        <v>1454638202</v>
      </c>
      <c r="L3572" s="11">
        <f t="shared" si="219"/>
        <v>42404.756967592592</v>
      </c>
      <c r="M3572" t="b">
        <v>0</v>
      </c>
      <c r="N3572">
        <v>34</v>
      </c>
      <c r="O3572" t="b">
        <v>1</v>
      </c>
      <c r="P3572" t="s">
        <v>8271</v>
      </c>
      <c r="Q3572" s="6">
        <f>E3572/D3572</f>
        <v>1.38</v>
      </c>
      <c r="R3572" s="7">
        <f>IFERROR(E3572/N3572,"N/A")</f>
        <v>28.411764705882351</v>
      </c>
      <c r="S3572" t="str">
        <f t="shared" si="220"/>
        <v>theater</v>
      </c>
      <c r="T3572" t="str">
        <f t="shared" si="221"/>
        <v>plays</v>
      </c>
      <c r="Y3572">
        <f t="shared" si="222"/>
        <v>8</v>
      </c>
      <c r="Z3572">
        <f t="shared" si="223"/>
        <v>13</v>
      </c>
    </row>
    <row r="3573" spans="1:26" ht="43.2" x14ac:dyDescent="0.3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 s="11">
        <f t="shared" si="218"/>
        <v>42710.640671296293</v>
      </c>
      <c r="K3573">
        <v>1478906554</v>
      </c>
      <c r="L3573" s="11">
        <f t="shared" si="219"/>
        <v>42685.640671296293</v>
      </c>
      <c r="M3573" t="b">
        <v>0</v>
      </c>
      <c r="N3573">
        <v>38</v>
      </c>
      <c r="O3573" t="b">
        <v>1</v>
      </c>
      <c r="P3573" t="s">
        <v>8271</v>
      </c>
      <c r="Q3573" s="6">
        <f>E3573/D3573</f>
        <v>1.3816666666666666</v>
      </c>
      <c r="R3573" s="7">
        <f>IFERROR(E3573/N3573,"N/A")</f>
        <v>109.07894736842105</v>
      </c>
      <c r="S3573" t="str">
        <f t="shared" si="220"/>
        <v>theater</v>
      </c>
      <c r="T3573" t="str">
        <f t="shared" si="221"/>
        <v>plays</v>
      </c>
      <c r="Y3573">
        <f t="shared" si="222"/>
        <v>8</v>
      </c>
      <c r="Z3573">
        <f t="shared" si="223"/>
        <v>13</v>
      </c>
    </row>
    <row r="3574" spans="1:26" ht="43.2" x14ac:dyDescent="0.3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 s="11">
        <f t="shared" si="218"/>
        <v>42166.341863425921</v>
      </c>
      <c r="K3574">
        <v>1431447137</v>
      </c>
      <c r="L3574" s="11">
        <f t="shared" si="219"/>
        <v>42136.341863425921</v>
      </c>
      <c r="M3574" t="b">
        <v>0</v>
      </c>
      <c r="N3574">
        <v>17</v>
      </c>
      <c r="O3574" t="b">
        <v>1</v>
      </c>
      <c r="P3574" t="s">
        <v>8271</v>
      </c>
      <c r="Q3574" s="6">
        <f>E3574/D3574</f>
        <v>1.3819999999999999</v>
      </c>
      <c r="R3574" s="7">
        <f>IFERROR(E3574/N3574,"N/A")</f>
        <v>81.294117647058826</v>
      </c>
      <c r="S3574" t="str">
        <f t="shared" si="220"/>
        <v>theater</v>
      </c>
      <c r="T3574" t="str">
        <f t="shared" si="221"/>
        <v>plays</v>
      </c>
      <c r="Y3574">
        <f t="shared" si="222"/>
        <v>8</v>
      </c>
      <c r="Z3574">
        <f t="shared" si="223"/>
        <v>13</v>
      </c>
    </row>
    <row r="3575" spans="1:26" ht="43.2" x14ac:dyDescent="0.3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 s="11">
        <f t="shared" si="218"/>
        <v>41826.438263888886</v>
      </c>
      <c r="K3575">
        <v>1402079466</v>
      </c>
      <c r="L3575" s="11">
        <f t="shared" si="219"/>
        <v>41796.438263888886</v>
      </c>
      <c r="M3575" t="b">
        <v>0</v>
      </c>
      <c r="N3575">
        <v>80</v>
      </c>
      <c r="O3575" t="b">
        <v>1</v>
      </c>
      <c r="P3575" t="s">
        <v>8271</v>
      </c>
      <c r="Q3575" s="6">
        <f>E3575/D3575</f>
        <v>1.3833333333333333</v>
      </c>
      <c r="R3575" s="7">
        <f>IFERROR(E3575/N3575,"N/A")</f>
        <v>51.875</v>
      </c>
      <c r="S3575" t="str">
        <f t="shared" si="220"/>
        <v>theater</v>
      </c>
      <c r="T3575" t="str">
        <f t="shared" si="221"/>
        <v>plays</v>
      </c>
      <c r="Y3575">
        <f t="shared" si="222"/>
        <v>8</v>
      </c>
      <c r="Z3575">
        <f t="shared" si="223"/>
        <v>13</v>
      </c>
    </row>
    <row r="3576" spans="1:26" ht="43.2" x14ac:dyDescent="0.3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 s="11">
        <f t="shared" si="218"/>
        <v>40728.494675925926</v>
      </c>
      <c r="K3576">
        <v>1302033140</v>
      </c>
      <c r="L3576" s="11">
        <f t="shared" si="219"/>
        <v>40638.494675925926</v>
      </c>
      <c r="M3576" t="b">
        <v>1</v>
      </c>
      <c r="N3576">
        <v>95</v>
      </c>
      <c r="O3576" t="b">
        <v>1</v>
      </c>
      <c r="P3576" t="s">
        <v>8295</v>
      </c>
      <c r="Q3576" s="6">
        <f>E3576/D3576</f>
        <v>1.3844033333333334</v>
      </c>
      <c r="R3576" s="7">
        <f>IFERROR(E3576/N3576,"N/A")</f>
        <v>87.436000000000007</v>
      </c>
      <c r="S3576" t="str">
        <f t="shared" si="220"/>
        <v>technology</v>
      </c>
      <c r="T3576" t="str">
        <f t="shared" si="221"/>
        <v>hardware</v>
      </c>
      <c r="Y3576">
        <f t="shared" si="222"/>
        <v>11</v>
      </c>
      <c r="Z3576">
        <f t="shared" si="223"/>
        <v>19</v>
      </c>
    </row>
    <row r="3577" spans="1:26" ht="28.8" x14ac:dyDescent="0.3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 s="11">
        <f t="shared" si="218"/>
        <v>42340.541261574072</v>
      </c>
      <c r="K3577">
        <v>1446670765</v>
      </c>
      <c r="L3577" s="11">
        <f t="shared" si="219"/>
        <v>42312.541261574072</v>
      </c>
      <c r="M3577" t="b">
        <v>0</v>
      </c>
      <c r="N3577">
        <v>9</v>
      </c>
      <c r="O3577" t="b">
        <v>1</v>
      </c>
      <c r="P3577" t="s">
        <v>8271</v>
      </c>
      <c r="Q3577" s="6">
        <f>E3577/D3577</f>
        <v>1.385</v>
      </c>
      <c r="R3577" s="7">
        <f>IFERROR(E3577/N3577,"N/A")</f>
        <v>30.777777777777779</v>
      </c>
      <c r="S3577" t="str">
        <f t="shared" si="220"/>
        <v>theater</v>
      </c>
      <c r="T3577" t="str">
        <f t="shared" si="221"/>
        <v>plays</v>
      </c>
      <c r="Y3577">
        <f t="shared" si="222"/>
        <v>8</v>
      </c>
      <c r="Z3577">
        <f t="shared" si="223"/>
        <v>13</v>
      </c>
    </row>
    <row r="3578" spans="1:26" ht="28.8" x14ac:dyDescent="0.3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 s="11">
        <f t="shared" si="218"/>
        <v>42215.187754629624</v>
      </c>
      <c r="K3578">
        <v>1435667422</v>
      </c>
      <c r="L3578" s="11">
        <f t="shared" si="219"/>
        <v>42185.187754629624</v>
      </c>
      <c r="M3578" t="b">
        <v>0</v>
      </c>
      <c r="N3578">
        <v>46</v>
      </c>
      <c r="O3578" t="b">
        <v>1</v>
      </c>
      <c r="P3578" t="s">
        <v>8271</v>
      </c>
      <c r="Q3578" s="6">
        <f>E3578/D3578</f>
        <v>1.3862051149573753</v>
      </c>
      <c r="R3578" s="7">
        <f>IFERROR(E3578/N3578,"N/A")</f>
        <v>116.65217391304348</v>
      </c>
      <c r="S3578" t="str">
        <f t="shared" si="220"/>
        <v>theater</v>
      </c>
      <c r="T3578" t="str">
        <f t="shared" si="221"/>
        <v>plays</v>
      </c>
      <c r="Y3578">
        <f t="shared" si="222"/>
        <v>8</v>
      </c>
      <c r="Z3578">
        <f t="shared" si="223"/>
        <v>13</v>
      </c>
    </row>
    <row r="3579" spans="1:26" ht="43.2" x14ac:dyDescent="0.3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 s="11">
        <f t="shared" si="218"/>
        <v>42468.292071759257</v>
      </c>
      <c r="K3579">
        <v>1457539235</v>
      </c>
      <c r="L3579" s="11">
        <f t="shared" si="219"/>
        <v>42438.333738425928</v>
      </c>
      <c r="M3579" t="b">
        <v>0</v>
      </c>
      <c r="N3579">
        <v>117</v>
      </c>
      <c r="O3579" t="b">
        <v>1</v>
      </c>
      <c r="P3579" t="s">
        <v>8276</v>
      </c>
      <c r="Q3579" s="6">
        <f>E3579/D3579</f>
        <v>1.3864000000000001</v>
      </c>
      <c r="R3579" s="7">
        <f>IFERROR(E3579/N3579,"N/A")</f>
        <v>29.623931623931625</v>
      </c>
      <c r="S3579" t="str">
        <f t="shared" si="220"/>
        <v>music</v>
      </c>
      <c r="T3579" t="str">
        <f t="shared" si="221"/>
        <v>rock</v>
      </c>
      <c r="Y3579">
        <f t="shared" si="222"/>
        <v>6</v>
      </c>
      <c r="Z3579">
        <f t="shared" si="223"/>
        <v>10</v>
      </c>
    </row>
    <row r="3580" spans="1:26" ht="43.2" x14ac:dyDescent="0.3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 s="11">
        <f t="shared" si="218"/>
        <v>42753.303206018514</v>
      </c>
      <c r="K3580">
        <v>1482160597</v>
      </c>
      <c r="L3580" s="11">
        <f t="shared" si="219"/>
        <v>42723.303206018514</v>
      </c>
      <c r="M3580" t="b">
        <v>0</v>
      </c>
      <c r="N3580">
        <v>859</v>
      </c>
      <c r="O3580" t="b">
        <v>1</v>
      </c>
      <c r="P3580" t="s">
        <v>8276</v>
      </c>
      <c r="Q3580" s="6">
        <f>E3580/D3580</f>
        <v>1.3864000000000001</v>
      </c>
      <c r="R3580" s="7">
        <f>IFERROR(E3580/N3580,"N/A")</f>
        <v>40.349243306169967</v>
      </c>
      <c r="S3580" t="str">
        <f t="shared" si="220"/>
        <v>music</v>
      </c>
      <c r="T3580" t="str">
        <f t="shared" si="221"/>
        <v>rock</v>
      </c>
      <c r="Y3580">
        <f t="shared" si="222"/>
        <v>6</v>
      </c>
      <c r="Z3580">
        <f t="shared" si="223"/>
        <v>10</v>
      </c>
    </row>
    <row r="3581" spans="1:26" ht="57.6" x14ac:dyDescent="0.3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 s="11">
        <f t="shared" si="218"/>
        <v>41563.20952546296</v>
      </c>
      <c r="K3581">
        <v>1379336503</v>
      </c>
      <c r="L3581" s="11">
        <f t="shared" si="219"/>
        <v>41533.20952546296</v>
      </c>
      <c r="M3581" t="b">
        <v>1</v>
      </c>
      <c r="N3581">
        <v>336</v>
      </c>
      <c r="O3581" t="b">
        <v>1</v>
      </c>
      <c r="P3581" t="s">
        <v>8288</v>
      </c>
      <c r="Q3581" s="6">
        <f>E3581/D3581</f>
        <v>1.3870400000000001</v>
      </c>
      <c r="R3581" s="7">
        <f>IFERROR(E3581/N3581,"N/A")</f>
        <v>103.20238095238095</v>
      </c>
      <c r="S3581" t="str">
        <f t="shared" si="220"/>
        <v>publishing</v>
      </c>
      <c r="T3581" t="str">
        <f t="shared" si="221"/>
        <v>radio &amp; podcasts</v>
      </c>
      <c r="Y3581">
        <f t="shared" si="222"/>
        <v>11</v>
      </c>
      <c r="Z3581">
        <f t="shared" si="223"/>
        <v>27</v>
      </c>
    </row>
    <row r="3582" spans="1:26" ht="57.6" x14ac:dyDescent="0.3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 s="11">
        <f t="shared" si="218"/>
        <v>41929.496979166666</v>
      </c>
      <c r="K3582">
        <v>1410983739</v>
      </c>
      <c r="L3582" s="11">
        <f t="shared" si="219"/>
        <v>41899.496979166666</v>
      </c>
      <c r="M3582" t="b">
        <v>1</v>
      </c>
      <c r="N3582">
        <v>452</v>
      </c>
      <c r="O3582" t="b">
        <v>1</v>
      </c>
      <c r="P3582" t="s">
        <v>8285</v>
      </c>
      <c r="Q3582" s="6">
        <f>E3582/D3582</f>
        <v>1.3896574712643677</v>
      </c>
      <c r="R3582" s="7">
        <f>IFERROR(E3582/N3582,"N/A")</f>
        <v>133.7391592920354</v>
      </c>
      <c r="S3582" t="str">
        <f t="shared" si="220"/>
        <v>photography</v>
      </c>
      <c r="T3582" t="str">
        <f t="shared" si="221"/>
        <v>photobooks</v>
      </c>
      <c r="Y3582">
        <f t="shared" si="222"/>
        <v>12</v>
      </c>
      <c r="Z3582">
        <f t="shared" si="223"/>
        <v>22</v>
      </c>
    </row>
    <row r="3583" spans="1:26" ht="43.2" x14ac:dyDescent="0.3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 s="11">
        <f t="shared" si="218"/>
        <v>42671.791666666664</v>
      </c>
      <c r="K3583">
        <v>1475248279</v>
      </c>
      <c r="L3583" s="11">
        <f t="shared" si="219"/>
        <v>42643.299525462957</v>
      </c>
      <c r="M3583" t="b">
        <v>0</v>
      </c>
      <c r="N3583">
        <v>12</v>
      </c>
      <c r="O3583" t="b">
        <v>1</v>
      </c>
      <c r="P3583" t="s">
        <v>8271</v>
      </c>
      <c r="Q3583" s="6">
        <f>E3583/D3583</f>
        <v>1.39</v>
      </c>
      <c r="R3583" s="7">
        <f>IFERROR(E3583/N3583,"N/A")</f>
        <v>57.916666666666664</v>
      </c>
      <c r="S3583" t="str">
        <f t="shared" si="220"/>
        <v>theater</v>
      </c>
      <c r="T3583" t="str">
        <f t="shared" si="221"/>
        <v>plays</v>
      </c>
      <c r="Y3583">
        <f t="shared" si="222"/>
        <v>8</v>
      </c>
      <c r="Z3583">
        <f t="shared" si="223"/>
        <v>13</v>
      </c>
    </row>
    <row r="3584" spans="1:26" ht="43.2" x14ac:dyDescent="0.3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 s="11">
        <f t="shared" si="218"/>
        <v>42248.84706018518</v>
      </c>
      <c r="K3584">
        <v>1438575586</v>
      </c>
      <c r="L3584" s="11">
        <f t="shared" si="219"/>
        <v>42218.84706018518</v>
      </c>
      <c r="M3584" t="b">
        <v>0</v>
      </c>
      <c r="N3584">
        <v>23</v>
      </c>
      <c r="O3584" t="b">
        <v>1</v>
      </c>
      <c r="P3584" t="s">
        <v>8271</v>
      </c>
      <c r="Q3584" s="6">
        <f>E3584/D3584</f>
        <v>1.3906666666666667</v>
      </c>
      <c r="R3584" s="7">
        <f>IFERROR(E3584/N3584,"N/A")</f>
        <v>45.347826086956523</v>
      </c>
      <c r="S3584" t="str">
        <f t="shared" si="220"/>
        <v>theater</v>
      </c>
      <c r="T3584" t="str">
        <f t="shared" si="221"/>
        <v>plays</v>
      </c>
      <c r="Y3584">
        <f t="shared" si="222"/>
        <v>8</v>
      </c>
      <c r="Z3584">
        <f t="shared" si="223"/>
        <v>13</v>
      </c>
    </row>
    <row r="3585" spans="1:26" ht="43.2" x14ac:dyDescent="0.3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 s="11">
        <f t="shared" si="218"/>
        <v>41349.435960648145</v>
      </c>
      <c r="K3585">
        <v>1360866467</v>
      </c>
      <c r="L3585" s="11">
        <f t="shared" si="219"/>
        <v>41319.435960648145</v>
      </c>
      <c r="M3585" t="b">
        <v>1</v>
      </c>
      <c r="N3585">
        <v>275</v>
      </c>
      <c r="O3585" t="b">
        <v>1</v>
      </c>
      <c r="P3585" t="s">
        <v>8269</v>
      </c>
      <c r="Q3585" s="6">
        <f>E3585/D3585</f>
        <v>1.391</v>
      </c>
      <c r="R3585" s="7">
        <f>IFERROR(E3585/N3585,"N/A")</f>
        <v>65.756363636363631</v>
      </c>
      <c r="S3585" t="str">
        <f t="shared" si="220"/>
        <v>film &amp; video</v>
      </c>
      <c r="T3585" t="str">
        <f t="shared" si="221"/>
        <v>documentary</v>
      </c>
      <c r="Y3585">
        <f t="shared" si="222"/>
        <v>13</v>
      </c>
      <c r="Z3585">
        <f t="shared" si="223"/>
        <v>24</v>
      </c>
    </row>
    <row r="3586" spans="1:26" ht="43.2" x14ac:dyDescent="0.3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 s="11">
        <f t="shared" si="218"/>
        <v>41805.957638888889</v>
      </c>
      <c r="K3586">
        <v>1399998418</v>
      </c>
      <c r="L3586" s="11">
        <f t="shared" si="219"/>
        <v>41772.352060185185</v>
      </c>
      <c r="M3586" t="b">
        <v>0</v>
      </c>
      <c r="N3586">
        <v>67</v>
      </c>
      <c r="O3586" t="b">
        <v>1</v>
      </c>
      <c r="P3586" t="s">
        <v>8271</v>
      </c>
      <c r="Q3586" s="6">
        <f>E3586/D3586</f>
        <v>1.3919999999999999</v>
      </c>
      <c r="R3586" s="7">
        <f>IFERROR(E3586/N3586,"N/A")</f>
        <v>62.328358208955223</v>
      </c>
      <c r="S3586" t="str">
        <f t="shared" si="220"/>
        <v>theater</v>
      </c>
      <c r="T3586" t="str">
        <f t="shared" si="221"/>
        <v>plays</v>
      </c>
      <c r="Y3586">
        <f t="shared" si="222"/>
        <v>8</v>
      </c>
      <c r="Z3586">
        <f t="shared" si="223"/>
        <v>13</v>
      </c>
    </row>
    <row r="3587" spans="1:26" ht="57.6" x14ac:dyDescent="0.3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 s="11">
        <f t="shared" ref="J3587:J3650" si="224">(((I3587/60)/60)/24)+DATE(1970,1,1)+(-8/24)</f>
        <v>42521.551805555551</v>
      </c>
      <c r="K3587">
        <v>1459545276</v>
      </c>
      <c r="L3587" s="11">
        <f t="shared" ref="L3587:L3650" si="225">(((K3587/60)/60)/24)+DATE(1970,1,1)+(-8/24)</f>
        <v>42461.551805555551</v>
      </c>
      <c r="M3587" t="b">
        <v>0</v>
      </c>
      <c r="N3587">
        <v>52</v>
      </c>
      <c r="O3587" t="b">
        <v>1</v>
      </c>
      <c r="P3587" t="s">
        <v>8292</v>
      </c>
      <c r="Q3587" s="6">
        <f>E3587/D3587</f>
        <v>1.3975</v>
      </c>
      <c r="R3587" s="7">
        <f>IFERROR(E3587/N3587,"N/A")</f>
        <v>53.75</v>
      </c>
      <c r="S3587" t="str">
        <f t="shared" ref="S3587:S3650" si="226">LEFT(P3587,SEARCH("/",P3587,1)-1)</f>
        <v>music</v>
      </c>
      <c r="T3587" t="str">
        <f t="shared" ref="T3587:T3650" si="227">RIGHT(P3587,(LEN(P3587)-SEARCH("/",P3587)))</f>
        <v>pop</v>
      </c>
      <c r="Y3587">
        <f t="shared" ref="Y3587:Y3650" si="228">SEARCH("/",P3587)</f>
        <v>6</v>
      </c>
      <c r="Z3587">
        <f t="shared" ref="Z3587:Z3650" si="229">LEN(P3587)</f>
        <v>9</v>
      </c>
    </row>
    <row r="3588" spans="1:26" ht="43.2" x14ac:dyDescent="0.3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 s="11">
        <f t="shared" si="224"/>
        <v>41898.578854166662</v>
      </c>
      <c r="K3588">
        <v>1409090013</v>
      </c>
      <c r="L3588" s="11">
        <f t="shared" si="225"/>
        <v>41877.578854166662</v>
      </c>
      <c r="M3588" t="b">
        <v>0</v>
      </c>
      <c r="N3588">
        <v>82</v>
      </c>
      <c r="O3588" t="b">
        <v>1</v>
      </c>
      <c r="P3588" t="s">
        <v>8273</v>
      </c>
      <c r="Q3588" s="6">
        <f>E3588/D3588</f>
        <v>1.3996</v>
      </c>
      <c r="R3588" s="7">
        <f>IFERROR(E3588/N3588,"N/A")</f>
        <v>42.670731707317074</v>
      </c>
      <c r="S3588" t="str">
        <f t="shared" si="226"/>
        <v>technology</v>
      </c>
      <c r="T3588" t="str">
        <f t="shared" si="227"/>
        <v>wearables</v>
      </c>
      <c r="Y3588">
        <f t="shared" si="228"/>
        <v>11</v>
      </c>
      <c r="Z3588">
        <f t="shared" si="229"/>
        <v>20</v>
      </c>
    </row>
    <row r="3589" spans="1:26" ht="43.2" x14ac:dyDescent="0.3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 s="11">
        <f t="shared" si="224"/>
        <v>42118.578020833331</v>
      </c>
      <c r="K3589">
        <v>1427320341</v>
      </c>
      <c r="L3589" s="11">
        <f t="shared" si="225"/>
        <v>42088.578020833331</v>
      </c>
      <c r="M3589" t="b">
        <v>0</v>
      </c>
      <c r="N3589">
        <v>10</v>
      </c>
      <c r="O3589" t="b">
        <v>1</v>
      </c>
      <c r="P3589" t="s">
        <v>8271</v>
      </c>
      <c r="Q3589" s="6">
        <f>E3589/D3589</f>
        <v>1.4</v>
      </c>
      <c r="R3589" s="7">
        <f>IFERROR(E3589/N3589,"N/A")</f>
        <v>35</v>
      </c>
      <c r="S3589" t="str">
        <f t="shared" si="226"/>
        <v>theater</v>
      </c>
      <c r="T3589" t="str">
        <f t="shared" si="227"/>
        <v>plays</v>
      </c>
      <c r="Y3589">
        <f t="shared" si="228"/>
        <v>8</v>
      </c>
      <c r="Z3589">
        <f t="shared" si="229"/>
        <v>13</v>
      </c>
    </row>
    <row r="3590" spans="1:26" ht="43.2" x14ac:dyDescent="0.3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 s="11">
        <f t="shared" si="224"/>
        <v>42505.624999999993</v>
      </c>
      <c r="K3590">
        <v>1462285182</v>
      </c>
      <c r="L3590" s="11">
        <f t="shared" si="225"/>
        <v>42493.263680555552</v>
      </c>
      <c r="M3590" t="b">
        <v>0</v>
      </c>
      <c r="N3590">
        <v>3</v>
      </c>
      <c r="O3590" t="b">
        <v>1</v>
      </c>
      <c r="P3590" t="s">
        <v>8271</v>
      </c>
      <c r="Q3590" s="6">
        <f>E3590/D3590</f>
        <v>1.4</v>
      </c>
      <c r="R3590" s="7">
        <f>IFERROR(E3590/N3590,"N/A")</f>
        <v>23.333333333333332</v>
      </c>
      <c r="S3590" t="str">
        <f t="shared" si="226"/>
        <v>theater</v>
      </c>
      <c r="T3590" t="str">
        <f t="shared" si="227"/>
        <v>plays</v>
      </c>
      <c r="Y3590">
        <f t="shared" si="228"/>
        <v>8</v>
      </c>
      <c r="Z3590">
        <f t="shared" si="229"/>
        <v>13</v>
      </c>
    </row>
    <row r="3591" spans="1:26" ht="43.2" x14ac:dyDescent="0.3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 s="11">
        <f t="shared" si="224"/>
        <v>42004.547314814808</v>
      </c>
      <c r="K3591">
        <v>1414872488</v>
      </c>
      <c r="L3591" s="11">
        <f t="shared" si="225"/>
        <v>41944.505648148144</v>
      </c>
      <c r="M3591" t="b">
        <v>0</v>
      </c>
      <c r="N3591">
        <v>176</v>
      </c>
      <c r="O3591" t="b">
        <v>1</v>
      </c>
      <c r="P3591" t="s">
        <v>8295</v>
      </c>
      <c r="Q3591" s="6">
        <f>E3591/D3591</f>
        <v>1.4005000000000001</v>
      </c>
      <c r="R3591" s="7">
        <f>IFERROR(E3591/N3591,"N/A")</f>
        <v>95.48863636363636</v>
      </c>
      <c r="S3591" t="str">
        <f t="shared" si="226"/>
        <v>technology</v>
      </c>
      <c r="T3591" t="str">
        <f t="shared" si="227"/>
        <v>hardware</v>
      </c>
      <c r="Y3591">
        <f t="shared" si="228"/>
        <v>11</v>
      </c>
      <c r="Z3591">
        <f t="shared" si="229"/>
        <v>19</v>
      </c>
    </row>
    <row r="3592" spans="1:26" ht="43.2" x14ac:dyDescent="0.3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 s="11">
        <f t="shared" si="224"/>
        <v>42094.832638888889</v>
      </c>
      <c r="K3592">
        <v>1424727712</v>
      </c>
      <c r="L3592" s="11">
        <f t="shared" si="225"/>
        <v>42058.570740740739</v>
      </c>
      <c r="M3592" t="b">
        <v>0</v>
      </c>
      <c r="N3592">
        <v>34</v>
      </c>
      <c r="O3592" t="b">
        <v>1</v>
      </c>
      <c r="P3592" t="s">
        <v>8271</v>
      </c>
      <c r="Q3592" s="6">
        <f>E3592/D3592</f>
        <v>1.4013333333333333</v>
      </c>
      <c r="R3592" s="7">
        <f>IFERROR(E3592/N3592,"N/A")</f>
        <v>61.823529411764703</v>
      </c>
      <c r="S3592" t="str">
        <f t="shared" si="226"/>
        <v>theater</v>
      </c>
      <c r="T3592" t="str">
        <f t="shared" si="227"/>
        <v>plays</v>
      </c>
      <c r="Y3592">
        <f t="shared" si="228"/>
        <v>8</v>
      </c>
      <c r="Z3592">
        <f t="shared" si="229"/>
        <v>13</v>
      </c>
    </row>
    <row r="3593" spans="1:26" ht="28.8" x14ac:dyDescent="0.3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 s="11">
        <f t="shared" si="224"/>
        <v>42046.915972222218</v>
      </c>
      <c r="K3593">
        <v>1421081857</v>
      </c>
      <c r="L3593" s="11">
        <f t="shared" si="225"/>
        <v>42016.373344907406</v>
      </c>
      <c r="M3593" t="b">
        <v>0</v>
      </c>
      <c r="N3593">
        <v>55</v>
      </c>
      <c r="O3593" t="b">
        <v>1</v>
      </c>
      <c r="P3593" t="s">
        <v>8271</v>
      </c>
      <c r="Q3593" s="6">
        <f>E3593/D3593</f>
        <v>1.4019999999999999</v>
      </c>
      <c r="R3593" s="7">
        <f>IFERROR(E3593/N3593,"N/A")</f>
        <v>50.981818181818184</v>
      </c>
      <c r="S3593" t="str">
        <f t="shared" si="226"/>
        <v>theater</v>
      </c>
      <c r="T3593" t="str">
        <f t="shared" si="227"/>
        <v>plays</v>
      </c>
      <c r="Y3593">
        <f t="shared" si="228"/>
        <v>8</v>
      </c>
      <c r="Z3593">
        <f t="shared" si="229"/>
        <v>13</v>
      </c>
    </row>
    <row r="3594" spans="1:26" x14ac:dyDescent="0.3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 s="11">
        <f t="shared" si="224"/>
        <v>40943.405601851846</v>
      </c>
      <c r="K3594">
        <v>1326217444</v>
      </c>
      <c r="L3594" s="11">
        <f t="shared" si="225"/>
        <v>40918.405601851846</v>
      </c>
      <c r="M3594" t="b">
        <v>0</v>
      </c>
      <c r="N3594">
        <v>22</v>
      </c>
      <c r="O3594" t="b">
        <v>1</v>
      </c>
      <c r="P3594" t="s">
        <v>8266</v>
      </c>
      <c r="Q3594" s="6">
        <f>E3594/D3594</f>
        <v>1.4044444444444444</v>
      </c>
      <c r="R3594" s="7">
        <f>IFERROR(E3594/N3594,"N/A")</f>
        <v>28.727272727272727</v>
      </c>
      <c r="S3594" t="str">
        <f t="shared" si="226"/>
        <v>film &amp; video</v>
      </c>
      <c r="T3594" t="str">
        <f t="shared" si="227"/>
        <v>shorts</v>
      </c>
      <c r="Y3594">
        <f t="shared" si="228"/>
        <v>13</v>
      </c>
      <c r="Z3594">
        <f t="shared" si="229"/>
        <v>19</v>
      </c>
    </row>
    <row r="3595" spans="1:26" ht="28.8" x14ac:dyDescent="0.3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 s="11">
        <f t="shared" si="224"/>
        <v>40761.291666666664</v>
      </c>
      <c r="K3595">
        <v>1311963128</v>
      </c>
      <c r="L3595" s="11">
        <f t="shared" si="225"/>
        <v>40753.425092592588</v>
      </c>
      <c r="M3595" t="b">
        <v>0</v>
      </c>
      <c r="N3595">
        <v>78</v>
      </c>
      <c r="O3595" t="b">
        <v>1</v>
      </c>
      <c r="P3595" t="s">
        <v>8266</v>
      </c>
      <c r="Q3595" s="6">
        <f>E3595/D3595</f>
        <v>1.41</v>
      </c>
      <c r="R3595" s="7">
        <f>IFERROR(E3595/N3595,"N/A")</f>
        <v>90.384615384615387</v>
      </c>
      <c r="S3595" t="str">
        <f t="shared" si="226"/>
        <v>film &amp; video</v>
      </c>
      <c r="T3595" t="str">
        <f t="shared" si="227"/>
        <v>shorts</v>
      </c>
      <c r="Y3595">
        <f t="shared" si="228"/>
        <v>13</v>
      </c>
      <c r="Z3595">
        <f t="shared" si="229"/>
        <v>19</v>
      </c>
    </row>
    <row r="3596" spans="1:26" ht="43.2" x14ac:dyDescent="0.3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 s="11">
        <f t="shared" si="224"/>
        <v>40966.345173611109</v>
      </c>
      <c r="K3596">
        <v>1327767423</v>
      </c>
      <c r="L3596" s="11">
        <f t="shared" si="225"/>
        <v>40936.345173611109</v>
      </c>
      <c r="M3596" t="b">
        <v>0</v>
      </c>
      <c r="N3596">
        <v>207</v>
      </c>
      <c r="O3596" t="b">
        <v>1</v>
      </c>
      <c r="P3596" t="s">
        <v>8297</v>
      </c>
      <c r="Q3596" s="6">
        <f>E3596/D3596</f>
        <v>1.4108235294117648</v>
      </c>
      <c r="R3596" s="7">
        <f>IFERROR(E3596/N3596,"N/A")</f>
        <v>57.932367149758456</v>
      </c>
      <c r="S3596" t="str">
        <f t="shared" si="226"/>
        <v>games</v>
      </c>
      <c r="T3596" t="str">
        <f t="shared" si="227"/>
        <v>tabletop games</v>
      </c>
      <c r="Y3596">
        <f t="shared" si="228"/>
        <v>6</v>
      </c>
      <c r="Z3596">
        <f t="shared" si="229"/>
        <v>20</v>
      </c>
    </row>
    <row r="3597" spans="1:26" ht="28.8" x14ac:dyDescent="0.3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 s="11">
        <f t="shared" si="224"/>
        <v>42097.242916666662</v>
      </c>
      <c r="K3597">
        <v>1425908988</v>
      </c>
      <c r="L3597" s="11">
        <f t="shared" si="225"/>
        <v>42072.242916666662</v>
      </c>
      <c r="M3597" t="b">
        <v>0</v>
      </c>
      <c r="N3597">
        <v>27</v>
      </c>
      <c r="O3597" t="b">
        <v>1</v>
      </c>
      <c r="P3597" t="s">
        <v>8271</v>
      </c>
      <c r="Q3597" s="6">
        <f>E3597/D3597</f>
        <v>1.4115384615384616</v>
      </c>
      <c r="R3597" s="7">
        <f>IFERROR(E3597/N3597,"N/A")</f>
        <v>67.962962962962962</v>
      </c>
      <c r="S3597" t="str">
        <f t="shared" si="226"/>
        <v>theater</v>
      </c>
      <c r="T3597" t="str">
        <f t="shared" si="227"/>
        <v>plays</v>
      </c>
      <c r="Y3597">
        <f t="shared" si="228"/>
        <v>8</v>
      </c>
      <c r="Z3597">
        <f t="shared" si="229"/>
        <v>13</v>
      </c>
    </row>
    <row r="3598" spans="1:26" ht="57.6" x14ac:dyDescent="0.3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 s="11">
        <f t="shared" si="224"/>
        <v>42442.675613425927</v>
      </c>
      <c r="K3598">
        <v>1456189973</v>
      </c>
      <c r="L3598" s="11">
        <f t="shared" si="225"/>
        <v>42422.717280092591</v>
      </c>
      <c r="M3598" t="b">
        <v>0</v>
      </c>
      <c r="N3598">
        <v>23</v>
      </c>
      <c r="O3598" t="b">
        <v>1</v>
      </c>
      <c r="P3598" t="s">
        <v>8271</v>
      </c>
      <c r="Q3598" s="6">
        <f>E3598/D3598</f>
        <v>1.411764705882353</v>
      </c>
      <c r="R3598" s="7">
        <f>IFERROR(E3598/N3598,"N/A")</f>
        <v>52.173913043478258</v>
      </c>
      <c r="S3598" t="str">
        <f t="shared" si="226"/>
        <v>theater</v>
      </c>
      <c r="T3598" t="str">
        <f t="shared" si="227"/>
        <v>plays</v>
      </c>
      <c r="Y3598">
        <f t="shared" si="228"/>
        <v>8</v>
      </c>
      <c r="Z3598">
        <f t="shared" si="229"/>
        <v>13</v>
      </c>
    </row>
    <row r="3599" spans="1:26" ht="43.2" x14ac:dyDescent="0.3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 s="11">
        <f t="shared" si="224"/>
        <v>42603.957638888889</v>
      </c>
      <c r="K3599">
        <v>1468444125</v>
      </c>
      <c r="L3599" s="11">
        <f t="shared" si="225"/>
        <v>42564.547743055555</v>
      </c>
      <c r="M3599" t="b">
        <v>1</v>
      </c>
      <c r="N3599">
        <v>577</v>
      </c>
      <c r="O3599" t="b">
        <v>1</v>
      </c>
      <c r="P3599" t="s">
        <v>8301</v>
      </c>
      <c r="Q3599" s="6">
        <f>E3599/D3599</f>
        <v>1.4132510432681749</v>
      </c>
      <c r="R3599" s="7">
        <f>IFERROR(E3599/N3599,"N/A")</f>
        <v>55.758509532062391</v>
      </c>
      <c r="S3599" t="str">
        <f t="shared" si="226"/>
        <v>technology</v>
      </c>
      <c r="T3599" t="str">
        <f t="shared" si="227"/>
        <v>space exploration</v>
      </c>
      <c r="Y3599">
        <f t="shared" si="228"/>
        <v>11</v>
      </c>
      <c r="Z3599">
        <f t="shared" si="229"/>
        <v>28</v>
      </c>
    </row>
    <row r="3600" spans="1:26" ht="57.6" x14ac:dyDescent="0.3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 s="11">
        <f t="shared" si="224"/>
        <v>42236.285185185181</v>
      </c>
      <c r="K3600">
        <v>1436885440</v>
      </c>
      <c r="L3600" s="11">
        <f t="shared" si="225"/>
        <v>42199.285185185181</v>
      </c>
      <c r="M3600" t="b">
        <v>0</v>
      </c>
      <c r="N3600">
        <v>1107</v>
      </c>
      <c r="O3600" t="b">
        <v>1</v>
      </c>
      <c r="P3600" t="s">
        <v>8273</v>
      </c>
      <c r="Q3600" s="6">
        <f>E3600/D3600</f>
        <v>1.4144600000000001</v>
      </c>
      <c r="R3600" s="7">
        <f>IFERROR(E3600/N3600,"N/A")</f>
        <v>95.830623306233065</v>
      </c>
      <c r="S3600" t="str">
        <f t="shared" si="226"/>
        <v>technology</v>
      </c>
      <c r="T3600" t="str">
        <f t="shared" si="227"/>
        <v>wearables</v>
      </c>
      <c r="Y3600">
        <f t="shared" si="228"/>
        <v>11</v>
      </c>
      <c r="Z3600">
        <f t="shared" si="229"/>
        <v>20</v>
      </c>
    </row>
    <row r="3601" spans="1:26" ht="57.6" x14ac:dyDescent="0.3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 s="11">
        <f t="shared" si="224"/>
        <v>42392.386481481481</v>
      </c>
      <c r="K3601">
        <v>1451409392</v>
      </c>
      <c r="L3601" s="11">
        <f t="shared" si="225"/>
        <v>42367.386481481481</v>
      </c>
      <c r="M3601" t="b">
        <v>0</v>
      </c>
      <c r="N3601">
        <v>49</v>
      </c>
      <c r="O3601" t="b">
        <v>1</v>
      </c>
      <c r="P3601" t="s">
        <v>8269</v>
      </c>
      <c r="Q3601" s="6">
        <f>E3601/D3601</f>
        <v>1.415</v>
      </c>
      <c r="R3601" s="7">
        <f>IFERROR(E3601/N3601,"N/A")</f>
        <v>115.51020408163265</v>
      </c>
      <c r="S3601" t="str">
        <f t="shared" si="226"/>
        <v>film &amp; video</v>
      </c>
      <c r="T3601" t="str">
        <f t="shared" si="227"/>
        <v>documentary</v>
      </c>
      <c r="Y3601">
        <f t="shared" si="228"/>
        <v>13</v>
      </c>
      <c r="Z3601">
        <f t="shared" si="229"/>
        <v>24</v>
      </c>
    </row>
    <row r="3602" spans="1:26" ht="43.2" x14ac:dyDescent="0.3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 s="11">
        <f t="shared" si="224"/>
        <v>41556.102280092593</v>
      </c>
      <c r="K3602">
        <v>1378722437</v>
      </c>
      <c r="L3602" s="11">
        <f t="shared" si="225"/>
        <v>41526.102280092593</v>
      </c>
      <c r="M3602" t="b">
        <v>0</v>
      </c>
      <c r="N3602">
        <v>32</v>
      </c>
      <c r="O3602" t="b">
        <v>1</v>
      </c>
      <c r="P3602" t="s">
        <v>8292</v>
      </c>
      <c r="Q3602" s="6">
        <f>E3602/D3602</f>
        <v>1.4155</v>
      </c>
      <c r="R3602" s="7">
        <f>IFERROR(E3602/N3602,"N/A")</f>
        <v>88.46875</v>
      </c>
      <c r="S3602" t="str">
        <f t="shared" si="226"/>
        <v>music</v>
      </c>
      <c r="T3602" t="str">
        <f t="shared" si="227"/>
        <v>pop</v>
      </c>
      <c r="Y3602">
        <f t="shared" si="228"/>
        <v>6</v>
      </c>
      <c r="Z3602">
        <f t="shared" si="229"/>
        <v>9</v>
      </c>
    </row>
    <row r="3603" spans="1:26" ht="43.2" x14ac:dyDescent="0.3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 s="11">
        <f t="shared" si="224"/>
        <v>42218.333333333336</v>
      </c>
      <c r="K3603">
        <v>1435921992</v>
      </c>
      <c r="L3603" s="11">
        <f t="shared" si="225"/>
        <v>42188.134166666663</v>
      </c>
      <c r="M3603" t="b">
        <v>0</v>
      </c>
      <c r="N3603">
        <v>169</v>
      </c>
      <c r="O3603" t="b">
        <v>1</v>
      </c>
      <c r="P3603" t="s">
        <v>8271</v>
      </c>
      <c r="Q3603" s="6">
        <f>E3603/D3603</f>
        <v>1.4156666666666666</v>
      </c>
      <c r="R3603" s="7">
        <f>IFERROR(E3603/N3603,"N/A")</f>
        <v>25.130177514792898</v>
      </c>
      <c r="S3603" t="str">
        <f t="shared" si="226"/>
        <v>theater</v>
      </c>
      <c r="T3603" t="str">
        <f t="shared" si="227"/>
        <v>plays</v>
      </c>
      <c r="Y3603">
        <f t="shared" si="228"/>
        <v>8</v>
      </c>
      <c r="Z3603">
        <f t="shared" si="229"/>
        <v>13</v>
      </c>
    </row>
    <row r="3604" spans="1:26" ht="43.2" x14ac:dyDescent="0.3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 s="11">
        <f t="shared" si="224"/>
        <v>42313.247881944444</v>
      </c>
      <c r="K3604">
        <v>1444913817</v>
      </c>
      <c r="L3604" s="11">
        <f t="shared" si="225"/>
        <v>42292.206215277773</v>
      </c>
      <c r="M3604" t="b">
        <v>0</v>
      </c>
      <c r="N3604">
        <v>43</v>
      </c>
      <c r="O3604" t="b">
        <v>1</v>
      </c>
      <c r="P3604" t="s">
        <v>8269</v>
      </c>
      <c r="Q3604" s="6">
        <f>E3604/D3604</f>
        <v>1.4165000000000001</v>
      </c>
      <c r="R3604" s="7">
        <f>IFERROR(E3604/N3604,"N/A")</f>
        <v>65.883720930232556</v>
      </c>
      <c r="S3604" t="str">
        <f t="shared" si="226"/>
        <v>film &amp; video</v>
      </c>
      <c r="T3604" t="str">
        <f t="shared" si="227"/>
        <v>documentary</v>
      </c>
      <c r="Y3604">
        <f t="shared" si="228"/>
        <v>13</v>
      </c>
      <c r="Z3604">
        <f t="shared" si="229"/>
        <v>24</v>
      </c>
    </row>
    <row r="3605" spans="1:26" ht="43.2" x14ac:dyDescent="0.3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 s="11">
        <f t="shared" si="224"/>
        <v>42001.305856481478</v>
      </c>
      <c r="K3605">
        <v>1417188026</v>
      </c>
      <c r="L3605" s="11">
        <f t="shared" si="225"/>
        <v>41971.305856481478</v>
      </c>
      <c r="M3605" t="b">
        <v>0</v>
      </c>
      <c r="N3605">
        <v>169</v>
      </c>
      <c r="O3605" t="b">
        <v>1</v>
      </c>
      <c r="P3605" t="s">
        <v>8265</v>
      </c>
      <c r="Q3605" s="6">
        <f>E3605/D3605</f>
        <v>1.4185714285714286</v>
      </c>
      <c r="R3605" s="7">
        <f>IFERROR(E3605/N3605,"N/A")</f>
        <v>117.51479289940828</v>
      </c>
      <c r="S3605" t="str">
        <f t="shared" si="226"/>
        <v>film &amp; video</v>
      </c>
      <c r="T3605" t="str">
        <f t="shared" si="227"/>
        <v>television</v>
      </c>
      <c r="Y3605">
        <f t="shared" si="228"/>
        <v>13</v>
      </c>
      <c r="Z3605">
        <f t="shared" si="229"/>
        <v>23</v>
      </c>
    </row>
    <row r="3606" spans="1:26" ht="28.8" x14ac:dyDescent="0.3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 s="11">
        <f t="shared" si="224"/>
        <v>42097.93200231481</v>
      </c>
      <c r="K3606">
        <v>1425540125</v>
      </c>
      <c r="L3606" s="11">
        <f t="shared" si="225"/>
        <v>42067.973668981482</v>
      </c>
      <c r="M3606" t="b">
        <v>0</v>
      </c>
      <c r="N3606">
        <v>44</v>
      </c>
      <c r="O3606" t="b">
        <v>1</v>
      </c>
      <c r="P3606" t="s">
        <v>8265</v>
      </c>
      <c r="Q3606" s="6">
        <f>E3606/D3606</f>
        <v>1.4215</v>
      </c>
      <c r="R3606" s="7">
        <f>IFERROR(E3606/N3606,"N/A")</f>
        <v>193.84090909090909</v>
      </c>
      <c r="S3606" t="str">
        <f t="shared" si="226"/>
        <v>film &amp; video</v>
      </c>
      <c r="T3606" t="str">
        <f t="shared" si="227"/>
        <v>television</v>
      </c>
      <c r="Y3606">
        <f t="shared" si="228"/>
        <v>13</v>
      </c>
      <c r="Z3606">
        <f t="shared" si="229"/>
        <v>23</v>
      </c>
    </row>
    <row r="3607" spans="1:26" ht="43.2" x14ac:dyDescent="0.3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 s="11">
        <f t="shared" si="224"/>
        <v>41847.262094907404</v>
      </c>
      <c r="K3607">
        <v>1403878645</v>
      </c>
      <c r="L3607" s="11">
        <f t="shared" si="225"/>
        <v>41817.262094907404</v>
      </c>
      <c r="M3607" t="b">
        <v>0</v>
      </c>
      <c r="N3607">
        <v>27</v>
      </c>
      <c r="O3607" t="b">
        <v>1</v>
      </c>
      <c r="P3607" t="s">
        <v>8271</v>
      </c>
      <c r="Q3607" s="6">
        <f>E3607/D3607</f>
        <v>1.4236363636363636</v>
      </c>
      <c r="R3607" s="7">
        <f>IFERROR(E3607/N3607,"N/A")</f>
        <v>29</v>
      </c>
      <c r="S3607" t="str">
        <f t="shared" si="226"/>
        <v>theater</v>
      </c>
      <c r="T3607" t="str">
        <f t="shared" si="227"/>
        <v>plays</v>
      </c>
      <c r="Y3607">
        <f t="shared" si="228"/>
        <v>8</v>
      </c>
      <c r="Z3607">
        <f t="shared" si="229"/>
        <v>13</v>
      </c>
    </row>
    <row r="3608" spans="1:26" ht="28.8" x14ac:dyDescent="0.3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 s="11">
        <f t="shared" si="224"/>
        <v>42796.267164351848</v>
      </c>
      <c r="K3608">
        <v>1485872683</v>
      </c>
      <c r="L3608" s="11">
        <f t="shared" si="225"/>
        <v>42766.267164351848</v>
      </c>
      <c r="M3608" t="b">
        <v>0</v>
      </c>
      <c r="N3608">
        <v>79</v>
      </c>
      <c r="O3608" t="b">
        <v>1</v>
      </c>
      <c r="P3608" t="s">
        <v>8265</v>
      </c>
      <c r="Q3608" s="6">
        <f>E3608/D3608</f>
        <v>1.4260827250608272</v>
      </c>
      <c r="R3608" s="7">
        <f>IFERROR(E3608/N3608,"N/A")</f>
        <v>185.48101265822785</v>
      </c>
      <c r="S3608" t="str">
        <f t="shared" si="226"/>
        <v>film &amp; video</v>
      </c>
      <c r="T3608" t="str">
        <f t="shared" si="227"/>
        <v>television</v>
      </c>
      <c r="Y3608">
        <f t="shared" si="228"/>
        <v>13</v>
      </c>
      <c r="Z3608">
        <f t="shared" si="229"/>
        <v>23</v>
      </c>
    </row>
    <row r="3609" spans="1:26" ht="43.2" x14ac:dyDescent="0.3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 s="11">
        <f t="shared" si="224"/>
        <v>42195.541666666664</v>
      </c>
      <c r="K3609">
        <v>1434440227</v>
      </c>
      <c r="L3609" s="11">
        <f t="shared" si="225"/>
        <v>42170.984108796292</v>
      </c>
      <c r="M3609" t="b">
        <v>0</v>
      </c>
      <c r="N3609">
        <v>13</v>
      </c>
      <c r="O3609" t="b">
        <v>1</v>
      </c>
      <c r="P3609" t="s">
        <v>8271</v>
      </c>
      <c r="Q3609" s="6">
        <f>E3609/D3609</f>
        <v>1.4266666666666667</v>
      </c>
      <c r="R3609" s="7">
        <f>IFERROR(E3609/N3609,"N/A")</f>
        <v>164.61538461538461</v>
      </c>
      <c r="S3609" t="str">
        <f t="shared" si="226"/>
        <v>theater</v>
      </c>
      <c r="T3609" t="str">
        <f t="shared" si="227"/>
        <v>plays</v>
      </c>
      <c r="Y3609">
        <f t="shared" si="228"/>
        <v>8</v>
      </c>
      <c r="Z3609">
        <f t="shared" si="229"/>
        <v>13</v>
      </c>
    </row>
    <row r="3610" spans="1:26" ht="43.2" x14ac:dyDescent="0.3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 s="11">
        <f t="shared" si="224"/>
        <v>41040.32430555555</v>
      </c>
      <c r="K3610">
        <v>1331774434</v>
      </c>
      <c r="L3610" s="11">
        <f t="shared" si="225"/>
        <v>40982.722615740735</v>
      </c>
      <c r="M3610" t="b">
        <v>0</v>
      </c>
      <c r="N3610">
        <v>44</v>
      </c>
      <c r="O3610" t="b">
        <v>1</v>
      </c>
      <c r="P3610" t="s">
        <v>8276</v>
      </c>
      <c r="Q3610" s="6">
        <f>E3610/D3610</f>
        <v>1.4279999999999999</v>
      </c>
      <c r="R3610" s="7">
        <f>IFERROR(E3610/N3610,"N/A")</f>
        <v>162.27272727272728</v>
      </c>
      <c r="S3610" t="str">
        <f t="shared" si="226"/>
        <v>music</v>
      </c>
      <c r="T3610" t="str">
        <f t="shared" si="227"/>
        <v>rock</v>
      </c>
      <c r="Y3610">
        <f t="shared" si="228"/>
        <v>6</v>
      </c>
      <c r="Z3610">
        <f t="shared" si="229"/>
        <v>10</v>
      </c>
    </row>
    <row r="3611" spans="1:26" ht="43.2" x14ac:dyDescent="0.3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 s="11">
        <f t="shared" si="224"/>
        <v>40606.206331018519</v>
      </c>
      <c r="K3611">
        <v>1296651427</v>
      </c>
      <c r="L3611" s="11">
        <f t="shared" si="225"/>
        <v>40576.206331018519</v>
      </c>
      <c r="M3611" t="b">
        <v>0</v>
      </c>
      <c r="N3611">
        <v>20</v>
      </c>
      <c r="O3611" t="b">
        <v>1</v>
      </c>
      <c r="P3611" t="s">
        <v>8276</v>
      </c>
      <c r="Q3611" s="6">
        <f>E3611/D3611</f>
        <v>1.4285714285714286</v>
      </c>
      <c r="R3611" s="7">
        <f>IFERROR(E3611/N3611,"N/A")</f>
        <v>25</v>
      </c>
      <c r="S3611" t="str">
        <f t="shared" si="226"/>
        <v>music</v>
      </c>
      <c r="T3611" t="str">
        <f t="shared" si="227"/>
        <v>rock</v>
      </c>
      <c r="Y3611">
        <f t="shared" si="228"/>
        <v>6</v>
      </c>
      <c r="Z3611">
        <f t="shared" si="229"/>
        <v>10</v>
      </c>
    </row>
    <row r="3612" spans="1:26" ht="28.8" x14ac:dyDescent="0.3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 s="11">
        <f t="shared" si="224"/>
        <v>41004.416898148142</v>
      </c>
      <c r="K3612">
        <v>1331060420</v>
      </c>
      <c r="L3612" s="11">
        <f t="shared" si="225"/>
        <v>40974.458564814813</v>
      </c>
      <c r="M3612" t="b">
        <v>0</v>
      </c>
      <c r="N3612">
        <v>48</v>
      </c>
      <c r="O3612" t="b">
        <v>1</v>
      </c>
      <c r="P3612" t="s">
        <v>8292</v>
      </c>
      <c r="Q3612" s="6">
        <f>E3612/D3612</f>
        <v>1.4286666666666668</v>
      </c>
      <c r="R3612" s="7">
        <f>IFERROR(E3612/N3612,"N/A")</f>
        <v>44.645833333333336</v>
      </c>
      <c r="S3612" t="str">
        <f t="shared" si="226"/>
        <v>music</v>
      </c>
      <c r="T3612" t="str">
        <f t="shared" si="227"/>
        <v>pop</v>
      </c>
      <c r="Y3612">
        <f t="shared" si="228"/>
        <v>6</v>
      </c>
      <c r="Z3612">
        <f t="shared" si="229"/>
        <v>9</v>
      </c>
    </row>
    <row r="3613" spans="1:26" ht="43.2" x14ac:dyDescent="0.3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 s="11">
        <f t="shared" si="224"/>
        <v>41908.833333333328</v>
      </c>
      <c r="K3613">
        <v>1409884821</v>
      </c>
      <c r="L3613" s="11">
        <f t="shared" si="225"/>
        <v>41886.778020833335</v>
      </c>
      <c r="M3613" t="b">
        <v>0</v>
      </c>
      <c r="N3613">
        <v>59</v>
      </c>
      <c r="O3613" t="b">
        <v>1</v>
      </c>
      <c r="P3613" t="s">
        <v>8305</v>
      </c>
      <c r="Q3613" s="6">
        <f>E3613/D3613</f>
        <v>1.4319999999999999</v>
      </c>
      <c r="R3613" s="7">
        <f>IFERROR(E3613/N3613,"N/A")</f>
        <v>48.542372881355931</v>
      </c>
      <c r="S3613" t="str">
        <f t="shared" si="226"/>
        <v>theater</v>
      </c>
      <c r="T3613" t="str">
        <f t="shared" si="227"/>
        <v>musical</v>
      </c>
      <c r="Y3613">
        <f t="shared" si="228"/>
        <v>8</v>
      </c>
      <c r="Z3613">
        <f t="shared" si="229"/>
        <v>15</v>
      </c>
    </row>
    <row r="3614" spans="1:26" ht="57.6" x14ac:dyDescent="0.3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 s="11">
        <f t="shared" si="224"/>
        <v>42797.126064814809</v>
      </c>
      <c r="K3614">
        <v>1487329292</v>
      </c>
      <c r="L3614" s="11">
        <f t="shared" si="225"/>
        <v>42783.126064814809</v>
      </c>
      <c r="M3614" t="b">
        <v>0</v>
      </c>
      <c r="N3614">
        <v>25</v>
      </c>
      <c r="O3614" t="b">
        <v>1</v>
      </c>
      <c r="P3614" t="s">
        <v>8303</v>
      </c>
      <c r="Q3614" s="6">
        <f>E3614/D3614</f>
        <v>1.4333333333333333</v>
      </c>
      <c r="R3614" s="7">
        <f>IFERROR(E3614/N3614,"N/A")</f>
        <v>51.6</v>
      </c>
      <c r="S3614" t="str">
        <f t="shared" si="226"/>
        <v>theater</v>
      </c>
      <c r="T3614" t="str">
        <f t="shared" si="227"/>
        <v>spaces</v>
      </c>
      <c r="Y3614">
        <f t="shared" si="228"/>
        <v>8</v>
      </c>
      <c r="Z3614">
        <f t="shared" si="229"/>
        <v>14</v>
      </c>
    </row>
    <row r="3615" spans="1:26" ht="43.2" x14ac:dyDescent="0.3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 s="11">
        <f t="shared" si="224"/>
        <v>42190.318483796298</v>
      </c>
      <c r="K3615">
        <v>1433518717</v>
      </c>
      <c r="L3615" s="11">
        <f t="shared" si="225"/>
        <v>42160.318483796298</v>
      </c>
      <c r="M3615" t="b">
        <v>0</v>
      </c>
      <c r="N3615">
        <v>20</v>
      </c>
      <c r="O3615" t="b">
        <v>1</v>
      </c>
      <c r="P3615" t="s">
        <v>8271</v>
      </c>
      <c r="Q3615" s="6">
        <f>E3615/D3615</f>
        <v>1.4333333333333333</v>
      </c>
      <c r="R3615" s="7">
        <f>IFERROR(E3615/N3615,"N/A")</f>
        <v>21.5</v>
      </c>
      <c r="S3615" t="str">
        <f t="shared" si="226"/>
        <v>theater</v>
      </c>
      <c r="T3615" t="str">
        <f t="shared" si="227"/>
        <v>plays</v>
      </c>
      <c r="Y3615">
        <f t="shared" si="228"/>
        <v>8</v>
      </c>
      <c r="Z3615">
        <f t="shared" si="229"/>
        <v>13</v>
      </c>
    </row>
    <row r="3616" spans="1:26" ht="43.2" x14ac:dyDescent="0.3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 s="11">
        <f t="shared" si="224"/>
        <v>42400.582638888889</v>
      </c>
      <c r="K3616">
        <v>1450880854</v>
      </c>
      <c r="L3616" s="11">
        <f t="shared" si="225"/>
        <v>42361.269143518519</v>
      </c>
      <c r="M3616" t="b">
        <v>0</v>
      </c>
      <c r="N3616">
        <v>375</v>
      </c>
      <c r="O3616" t="b">
        <v>1</v>
      </c>
      <c r="P3616" t="s">
        <v>8295</v>
      </c>
      <c r="Q3616" s="6">
        <f>E3616/D3616</f>
        <v>1.4345666666666668</v>
      </c>
      <c r="R3616" s="7">
        <f>IFERROR(E3616/N3616,"N/A")</f>
        <v>114.76533333333333</v>
      </c>
      <c r="S3616" t="str">
        <f t="shared" si="226"/>
        <v>technology</v>
      </c>
      <c r="T3616" t="str">
        <f t="shared" si="227"/>
        <v>hardware</v>
      </c>
      <c r="Y3616">
        <f t="shared" si="228"/>
        <v>11</v>
      </c>
      <c r="Z3616">
        <f t="shared" si="229"/>
        <v>19</v>
      </c>
    </row>
    <row r="3617" spans="1:26" ht="43.2" x14ac:dyDescent="0.3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 s="11">
        <f t="shared" si="224"/>
        <v>42287.708333333336</v>
      </c>
      <c r="K3617">
        <v>1441339242</v>
      </c>
      <c r="L3617" s="11">
        <f t="shared" si="225"/>
        <v>42250.833819444444</v>
      </c>
      <c r="M3617" t="b">
        <v>1</v>
      </c>
      <c r="N3617">
        <v>1251</v>
      </c>
      <c r="O3617" t="b">
        <v>1</v>
      </c>
      <c r="P3617" t="s">
        <v>8301</v>
      </c>
      <c r="Q3617" s="6">
        <f>E3617/D3617</f>
        <v>1.436523076923077</v>
      </c>
      <c r="R3617" s="7">
        <f>IFERROR(E3617/N3617,"N/A")</f>
        <v>74.639488409272587</v>
      </c>
      <c r="S3617" t="str">
        <f t="shared" si="226"/>
        <v>technology</v>
      </c>
      <c r="T3617" t="str">
        <f t="shared" si="227"/>
        <v>space exploration</v>
      </c>
      <c r="Y3617">
        <f t="shared" si="228"/>
        <v>11</v>
      </c>
      <c r="Z3617">
        <f t="shared" si="229"/>
        <v>28</v>
      </c>
    </row>
    <row r="3618" spans="1:26" ht="43.2" x14ac:dyDescent="0.3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 s="11">
        <f t="shared" si="224"/>
        <v>40937.315868055557</v>
      </c>
      <c r="K3618">
        <v>1325432091</v>
      </c>
      <c r="L3618" s="11">
        <f t="shared" si="225"/>
        <v>40909.315868055557</v>
      </c>
      <c r="M3618" t="b">
        <v>0</v>
      </c>
      <c r="N3618">
        <v>41</v>
      </c>
      <c r="O3618" t="b">
        <v>1</v>
      </c>
      <c r="P3618" t="s">
        <v>8274</v>
      </c>
      <c r="Q3618" s="6">
        <f>E3618/D3618</f>
        <v>1.4394736842105262</v>
      </c>
      <c r="R3618" s="7">
        <f>IFERROR(E3618/N3618,"N/A")</f>
        <v>66.707317073170728</v>
      </c>
      <c r="S3618" t="str">
        <f t="shared" si="226"/>
        <v>publishing</v>
      </c>
      <c r="T3618" t="str">
        <f t="shared" si="227"/>
        <v>nonfiction</v>
      </c>
      <c r="Y3618">
        <f t="shared" si="228"/>
        <v>11</v>
      </c>
      <c r="Z3618">
        <f t="shared" si="229"/>
        <v>21</v>
      </c>
    </row>
    <row r="3619" spans="1:26" ht="43.2" x14ac:dyDescent="0.3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 s="11">
        <f t="shared" si="224"/>
        <v>42181.541666666664</v>
      </c>
      <c r="K3619">
        <v>1431718575</v>
      </c>
      <c r="L3619" s="11">
        <f t="shared" si="225"/>
        <v>42139.483506944445</v>
      </c>
      <c r="M3619" t="b">
        <v>0</v>
      </c>
      <c r="N3619">
        <v>22</v>
      </c>
      <c r="O3619" t="b">
        <v>1</v>
      </c>
      <c r="P3619" t="s">
        <v>8271</v>
      </c>
      <c r="Q3619" s="6">
        <f>E3619/D3619</f>
        <v>1.44</v>
      </c>
      <c r="R3619" s="7">
        <f>IFERROR(E3619/N3619,"N/A")</f>
        <v>22.90909090909091</v>
      </c>
      <c r="S3619" t="str">
        <f t="shared" si="226"/>
        <v>theater</v>
      </c>
      <c r="T3619" t="str">
        <f t="shared" si="227"/>
        <v>plays</v>
      </c>
      <c r="Y3619">
        <f t="shared" si="228"/>
        <v>8</v>
      </c>
      <c r="Z3619">
        <f t="shared" si="229"/>
        <v>13</v>
      </c>
    </row>
    <row r="3620" spans="1:26" ht="43.2" x14ac:dyDescent="0.3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 s="11">
        <f t="shared" si="224"/>
        <v>42109.624305555553</v>
      </c>
      <c r="K3620">
        <v>1426528418</v>
      </c>
      <c r="L3620" s="11">
        <f t="shared" si="225"/>
        <v>42079.412245370368</v>
      </c>
      <c r="M3620" t="b">
        <v>0</v>
      </c>
      <c r="N3620">
        <v>76</v>
      </c>
      <c r="O3620" t="b">
        <v>1</v>
      </c>
      <c r="P3620" t="s">
        <v>8277</v>
      </c>
      <c r="Q3620" s="6">
        <f>E3620/D3620</f>
        <v>1.4400583333333332</v>
      </c>
      <c r="R3620" s="7">
        <f>IFERROR(E3620/N3620,"N/A")</f>
        <v>22.737763157894737</v>
      </c>
      <c r="S3620" t="str">
        <f t="shared" si="226"/>
        <v>music</v>
      </c>
      <c r="T3620" t="str">
        <f t="shared" si="227"/>
        <v>metal</v>
      </c>
      <c r="Y3620">
        <f t="shared" si="228"/>
        <v>6</v>
      </c>
      <c r="Z3620">
        <f t="shared" si="229"/>
        <v>11</v>
      </c>
    </row>
    <row r="3621" spans="1:26" ht="43.2" x14ac:dyDescent="0.3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 s="11">
        <f t="shared" si="224"/>
        <v>42330.583333333336</v>
      </c>
      <c r="K3621">
        <v>1446401372</v>
      </c>
      <c r="L3621" s="11">
        <f t="shared" si="225"/>
        <v>42309.42328703704</v>
      </c>
      <c r="M3621" t="b">
        <v>0</v>
      </c>
      <c r="N3621">
        <v>47</v>
      </c>
      <c r="O3621" t="b">
        <v>1</v>
      </c>
      <c r="P3621" t="s">
        <v>8271</v>
      </c>
      <c r="Q3621" s="6">
        <f>E3621/D3621</f>
        <v>1.4406666666666668</v>
      </c>
      <c r="R3621" s="7">
        <f>IFERROR(E3621/N3621,"N/A")</f>
        <v>45.978723404255319</v>
      </c>
      <c r="S3621" t="str">
        <f t="shared" si="226"/>
        <v>theater</v>
      </c>
      <c r="T3621" t="str">
        <f t="shared" si="227"/>
        <v>plays</v>
      </c>
      <c r="Y3621">
        <f t="shared" si="228"/>
        <v>8</v>
      </c>
      <c r="Z3621">
        <f t="shared" si="229"/>
        <v>13</v>
      </c>
    </row>
    <row r="3622" spans="1:26" ht="43.2" x14ac:dyDescent="0.3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 s="11">
        <f t="shared" si="224"/>
        <v>42698.624999999993</v>
      </c>
      <c r="K3622">
        <v>1478685915</v>
      </c>
      <c r="L3622" s="11">
        <f t="shared" si="225"/>
        <v>42683.08697916667</v>
      </c>
      <c r="M3622" t="b">
        <v>0</v>
      </c>
      <c r="N3622">
        <v>2</v>
      </c>
      <c r="O3622" t="b">
        <v>1</v>
      </c>
      <c r="P3622" t="s">
        <v>8273</v>
      </c>
      <c r="Q3622" s="6">
        <f>E3622/D3622</f>
        <v>1.4428571428571428</v>
      </c>
      <c r="R3622" s="7">
        <f>IFERROR(E3622/N3622,"N/A")</f>
        <v>50.5</v>
      </c>
      <c r="S3622" t="str">
        <f t="shared" si="226"/>
        <v>technology</v>
      </c>
      <c r="T3622" t="str">
        <f t="shared" si="227"/>
        <v>wearables</v>
      </c>
      <c r="Y3622">
        <f t="shared" si="228"/>
        <v>11</v>
      </c>
      <c r="Z3622">
        <f t="shared" si="229"/>
        <v>20</v>
      </c>
    </row>
    <row r="3623" spans="1:26" ht="43.2" x14ac:dyDescent="0.3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 s="11">
        <f t="shared" si="224"/>
        <v>41868.672337962962</v>
      </c>
      <c r="K3623">
        <v>1405728490</v>
      </c>
      <c r="L3623" s="11">
        <f t="shared" si="225"/>
        <v>41838.672337962962</v>
      </c>
      <c r="M3623" t="b">
        <v>1</v>
      </c>
      <c r="N3623">
        <v>283</v>
      </c>
      <c r="O3623" t="b">
        <v>1</v>
      </c>
      <c r="P3623" t="s">
        <v>8298</v>
      </c>
      <c r="Q3623" s="6">
        <f>E3623/D3623</f>
        <v>1.4431375</v>
      </c>
      <c r="R3623" s="7">
        <f>IFERROR(E3623/N3623,"N/A")</f>
        <v>40.795406360424032</v>
      </c>
      <c r="S3623" t="str">
        <f t="shared" si="226"/>
        <v>food</v>
      </c>
      <c r="T3623" t="str">
        <f t="shared" si="227"/>
        <v>small batch</v>
      </c>
      <c r="Y3623">
        <f t="shared" si="228"/>
        <v>5</v>
      </c>
      <c r="Z3623">
        <f t="shared" si="229"/>
        <v>16</v>
      </c>
    </row>
    <row r="3624" spans="1:26" ht="43.2" x14ac:dyDescent="0.3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 s="11">
        <f t="shared" si="224"/>
        <v>41305.714571759258</v>
      </c>
      <c r="K3624">
        <v>1357088939</v>
      </c>
      <c r="L3624" s="11">
        <f t="shared" si="225"/>
        <v>41275.714571759258</v>
      </c>
      <c r="M3624" t="b">
        <v>0</v>
      </c>
      <c r="N3624">
        <v>156</v>
      </c>
      <c r="O3624" t="b">
        <v>1</v>
      </c>
      <c r="P3624" t="s">
        <v>8276</v>
      </c>
      <c r="Q3624" s="6">
        <f>E3624/D3624</f>
        <v>1.443746</v>
      </c>
      <c r="R3624" s="7">
        <f>IFERROR(E3624/N3624,"N/A")</f>
        <v>92.547820512820508</v>
      </c>
      <c r="S3624" t="str">
        <f t="shared" si="226"/>
        <v>music</v>
      </c>
      <c r="T3624" t="str">
        <f t="shared" si="227"/>
        <v>rock</v>
      </c>
      <c r="Y3624">
        <f t="shared" si="228"/>
        <v>6</v>
      </c>
      <c r="Z3624">
        <f t="shared" si="229"/>
        <v>10</v>
      </c>
    </row>
    <row r="3625" spans="1:26" ht="43.2" x14ac:dyDescent="0.3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 s="11">
        <f t="shared" si="224"/>
        <v>41799.393645833334</v>
      </c>
      <c r="K3625">
        <v>1401470811</v>
      </c>
      <c r="L3625" s="11">
        <f t="shared" si="225"/>
        <v>41789.393645833334</v>
      </c>
      <c r="M3625" t="b">
        <v>0</v>
      </c>
      <c r="N3625">
        <v>57</v>
      </c>
      <c r="O3625" t="b">
        <v>1</v>
      </c>
      <c r="P3625" t="s">
        <v>8271</v>
      </c>
      <c r="Q3625" s="6">
        <f>E3625/D3625</f>
        <v>1.444</v>
      </c>
      <c r="R3625" s="7">
        <f>IFERROR(E3625/N3625,"N/A")</f>
        <v>126.66666666666667</v>
      </c>
      <c r="S3625" t="str">
        <f t="shared" si="226"/>
        <v>theater</v>
      </c>
      <c r="T3625" t="str">
        <f t="shared" si="227"/>
        <v>plays</v>
      </c>
      <c r="Y3625">
        <f t="shared" si="228"/>
        <v>8</v>
      </c>
      <c r="Z3625">
        <f t="shared" si="229"/>
        <v>13</v>
      </c>
    </row>
    <row r="3626" spans="1:26" ht="43.2" x14ac:dyDescent="0.3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 s="11">
        <f t="shared" si="224"/>
        <v>42401.416666666664</v>
      </c>
      <c r="K3626">
        <v>1451277473</v>
      </c>
      <c r="L3626" s="11">
        <f t="shared" si="225"/>
        <v>42365.8596412037</v>
      </c>
      <c r="M3626" t="b">
        <v>0</v>
      </c>
      <c r="N3626">
        <v>21</v>
      </c>
      <c r="O3626" t="b">
        <v>1</v>
      </c>
      <c r="P3626" t="s">
        <v>8279</v>
      </c>
      <c r="Q3626" s="6">
        <f>E3626/D3626</f>
        <v>1.4450000000000001</v>
      </c>
      <c r="R3626" s="7">
        <f>IFERROR(E3626/N3626,"N/A")</f>
        <v>68.80952380952381</v>
      </c>
      <c r="S3626" t="str">
        <f t="shared" si="226"/>
        <v>music</v>
      </c>
      <c r="T3626" t="str">
        <f t="shared" si="227"/>
        <v>indie rock</v>
      </c>
      <c r="Y3626">
        <f t="shared" si="228"/>
        <v>6</v>
      </c>
      <c r="Z3626">
        <f t="shared" si="229"/>
        <v>16</v>
      </c>
    </row>
    <row r="3627" spans="1:26" ht="43.2" x14ac:dyDescent="0.3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 s="11">
        <f t="shared" si="224"/>
        <v>42795.41128472222</v>
      </c>
      <c r="K3627">
        <v>1484070735</v>
      </c>
      <c r="L3627" s="11">
        <f t="shared" si="225"/>
        <v>42745.41128472222</v>
      </c>
      <c r="M3627" t="b">
        <v>0</v>
      </c>
      <c r="N3627">
        <v>113</v>
      </c>
      <c r="O3627" t="b">
        <v>1</v>
      </c>
      <c r="P3627" t="s">
        <v>8295</v>
      </c>
      <c r="Q3627" s="6">
        <f>E3627/D3627</f>
        <v>1.445425</v>
      </c>
      <c r="R3627" s="7">
        <f>IFERROR(E3627/N3627,"N/A")</f>
        <v>511.65486725663715</v>
      </c>
      <c r="S3627" t="str">
        <f t="shared" si="226"/>
        <v>technology</v>
      </c>
      <c r="T3627" t="str">
        <f t="shared" si="227"/>
        <v>hardware</v>
      </c>
      <c r="Y3627">
        <f t="shared" si="228"/>
        <v>11</v>
      </c>
      <c r="Z3627">
        <f t="shared" si="229"/>
        <v>19</v>
      </c>
    </row>
    <row r="3628" spans="1:26" ht="43.2" x14ac:dyDescent="0.3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 s="11">
        <f t="shared" si="224"/>
        <v>41258.452870370369</v>
      </c>
      <c r="K3628">
        <v>1353005528</v>
      </c>
      <c r="L3628" s="11">
        <f t="shared" si="225"/>
        <v>41228.452870370369</v>
      </c>
      <c r="M3628" t="b">
        <v>0</v>
      </c>
      <c r="N3628">
        <v>246</v>
      </c>
      <c r="O3628" t="b">
        <v>1</v>
      </c>
      <c r="P3628" t="s">
        <v>8279</v>
      </c>
      <c r="Q3628" s="6">
        <f>E3628/D3628</f>
        <v>1.4458441666666668</v>
      </c>
      <c r="R3628" s="7">
        <f>IFERROR(E3628/N3628,"N/A")</f>
        <v>70.5289837398374</v>
      </c>
      <c r="S3628" t="str">
        <f t="shared" si="226"/>
        <v>music</v>
      </c>
      <c r="T3628" t="str">
        <f t="shared" si="227"/>
        <v>indie rock</v>
      </c>
      <c r="Y3628">
        <f t="shared" si="228"/>
        <v>6</v>
      </c>
      <c r="Z3628">
        <f t="shared" si="229"/>
        <v>16</v>
      </c>
    </row>
    <row r="3629" spans="1:26" ht="43.2" x14ac:dyDescent="0.3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 s="11">
        <f t="shared" si="224"/>
        <v>41074.475127314814</v>
      </c>
      <c r="K3629">
        <v>1337887451</v>
      </c>
      <c r="L3629" s="11">
        <f t="shared" si="225"/>
        <v>41053.475127314814</v>
      </c>
      <c r="M3629" t="b">
        <v>0</v>
      </c>
      <c r="N3629">
        <v>205</v>
      </c>
      <c r="O3629" t="b">
        <v>1</v>
      </c>
      <c r="P3629" t="s">
        <v>8276</v>
      </c>
      <c r="Q3629" s="6">
        <f>E3629/D3629</f>
        <v>1.4511000000000001</v>
      </c>
      <c r="R3629" s="7">
        <f>IFERROR(E3629/N3629,"N/A")</f>
        <v>70.785365853658533</v>
      </c>
      <c r="S3629" t="str">
        <f t="shared" si="226"/>
        <v>music</v>
      </c>
      <c r="T3629" t="str">
        <f t="shared" si="227"/>
        <v>rock</v>
      </c>
      <c r="Y3629">
        <f t="shared" si="228"/>
        <v>6</v>
      </c>
      <c r="Z3629">
        <f t="shared" si="229"/>
        <v>10</v>
      </c>
    </row>
    <row r="3630" spans="1:26" ht="43.2" x14ac:dyDescent="0.3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 s="11">
        <f t="shared" si="224"/>
        <v>42491.832638888889</v>
      </c>
      <c r="K3630">
        <v>1457913777</v>
      </c>
      <c r="L3630" s="11">
        <f t="shared" si="225"/>
        <v>42442.668715277774</v>
      </c>
      <c r="M3630" t="b">
        <v>1</v>
      </c>
      <c r="N3630">
        <v>740</v>
      </c>
      <c r="O3630" t="b">
        <v>1</v>
      </c>
      <c r="P3630" t="s">
        <v>8285</v>
      </c>
      <c r="Q3630" s="6">
        <f>E3630/D3630</f>
        <v>1.4514</v>
      </c>
      <c r="R3630" s="7">
        <f>IFERROR(E3630/N3630,"N/A")</f>
        <v>88.26081081081081</v>
      </c>
      <c r="S3630" t="str">
        <f t="shared" si="226"/>
        <v>photography</v>
      </c>
      <c r="T3630" t="str">
        <f t="shared" si="227"/>
        <v>photobooks</v>
      </c>
      <c r="Y3630">
        <f t="shared" si="228"/>
        <v>12</v>
      </c>
      <c r="Z3630">
        <f t="shared" si="229"/>
        <v>22</v>
      </c>
    </row>
    <row r="3631" spans="1:26" ht="43.2" x14ac:dyDescent="0.3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 s="11">
        <f t="shared" si="224"/>
        <v>42205.483032407406</v>
      </c>
      <c r="K3631">
        <v>1434828934</v>
      </c>
      <c r="L3631" s="11">
        <f t="shared" si="225"/>
        <v>42175.483032407406</v>
      </c>
      <c r="M3631" t="b">
        <v>0</v>
      </c>
      <c r="N3631">
        <v>22</v>
      </c>
      <c r="O3631" t="b">
        <v>1</v>
      </c>
      <c r="P3631" t="s">
        <v>8265</v>
      </c>
      <c r="Q3631" s="6">
        <f>E3631/D3631</f>
        <v>1.4529411764705882</v>
      </c>
      <c r="R3631" s="7">
        <f>IFERROR(E3631/N3631,"N/A")</f>
        <v>56.136363636363633</v>
      </c>
      <c r="S3631" t="str">
        <f t="shared" si="226"/>
        <v>film &amp; video</v>
      </c>
      <c r="T3631" t="str">
        <f t="shared" si="227"/>
        <v>television</v>
      </c>
      <c r="Y3631">
        <f t="shared" si="228"/>
        <v>13</v>
      </c>
      <c r="Z3631">
        <f t="shared" si="229"/>
        <v>23</v>
      </c>
    </row>
    <row r="3632" spans="1:26" ht="43.2" x14ac:dyDescent="0.3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 s="11">
        <f t="shared" si="224"/>
        <v>42447.856747685182</v>
      </c>
      <c r="K3632">
        <v>1455773623</v>
      </c>
      <c r="L3632" s="11">
        <f t="shared" si="225"/>
        <v>42417.898414351854</v>
      </c>
      <c r="M3632" t="b">
        <v>0</v>
      </c>
      <c r="N3632">
        <v>61</v>
      </c>
      <c r="O3632" t="b">
        <v>1</v>
      </c>
      <c r="P3632" t="s">
        <v>8280</v>
      </c>
      <c r="Q3632" s="6">
        <f>E3632/D3632</f>
        <v>1.4533333333333334</v>
      </c>
      <c r="R3632" s="7">
        <f>IFERROR(E3632/N3632,"N/A")</f>
        <v>35.73770491803279</v>
      </c>
      <c r="S3632" t="str">
        <f t="shared" si="226"/>
        <v>music</v>
      </c>
      <c r="T3632" t="str">
        <f t="shared" si="227"/>
        <v>electronic music</v>
      </c>
      <c r="Y3632">
        <f t="shared" si="228"/>
        <v>6</v>
      </c>
      <c r="Z3632">
        <f t="shared" si="229"/>
        <v>22</v>
      </c>
    </row>
    <row r="3633" spans="1:26" ht="43.2" x14ac:dyDescent="0.3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 s="11">
        <f t="shared" si="224"/>
        <v>40925.564641203702</v>
      </c>
      <c r="K3633">
        <v>1324243985</v>
      </c>
      <c r="L3633" s="11">
        <f t="shared" si="225"/>
        <v>40895.564641203702</v>
      </c>
      <c r="M3633" t="b">
        <v>0</v>
      </c>
      <c r="N3633">
        <v>61</v>
      </c>
      <c r="O3633" t="b">
        <v>1</v>
      </c>
      <c r="P3633" t="s">
        <v>8276</v>
      </c>
      <c r="Q3633" s="6">
        <f>E3633/D3633</f>
        <v>1.454</v>
      </c>
      <c r="R3633" s="7">
        <f>IFERROR(E3633/N3633,"N/A")</f>
        <v>47.672131147540981</v>
      </c>
      <c r="S3633" t="str">
        <f t="shared" si="226"/>
        <v>music</v>
      </c>
      <c r="T3633" t="str">
        <f t="shared" si="227"/>
        <v>rock</v>
      </c>
      <c r="Y3633">
        <f t="shared" si="228"/>
        <v>6</v>
      </c>
      <c r="Z3633">
        <f t="shared" si="229"/>
        <v>10</v>
      </c>
    </row>
    <row r="3634" spans="1:26" ht="28.8" x14ac:dyDescent="0.3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 s="11">
        <f t="shared" si="224"/>
        <v>42595.147650462961</v>
      </c>
      <c r="K3634">
        <v>1468495957</v>
      </c>
      <c r="L3634" s="11">
        <f t="shared" si="225"/>
        <v>42565.147650462961</v>
      </c>
      <c r="M3634" t="b">
        <v>0</v>
      </c>
      <c r="N3634">
        <v>34</v>
      </c>
      <c r="O3634" t="b">
        <v>1</v>
      </c>
      <c r="P3634" t="s">
        <v>8276</v>
      </c>
      <c r="Q3634" s="6">
        <f>E3634/D3634</f>
        <v>1.454</v>
      </c>
      <c r="R3634" s="7">
        <f>IFERROR(E3634/N3634,"N/A")</f>
        <v>21.382352941176471</v>
      </c>
      <c r="S3634" t="str">
        <f t="shared" si="226"/>
        <v>music</v>
      </c>
      <c r="T3634" t="str">
        <f t="shared" si="227"/>
        <v>rock</v>
      </c>
      <c r="Y3634">
        <f t="shared" si="228"/>
        <v>6</v>
      </c>
      <c r="Z3634">
        <f t="shared" si="229"/>
        <v>10</v>
      </c>
    </row>
    <row r="3635" spans="1:26" ht="57.6" x14ac:dyDescent="0.3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 s="11">
        <f t="shared" si="224"/>
        <v>40290.82708333333</v>
      </c>
      <c r="K3635">
        <v>1264565507</v>
      </c>
      <c r="L3635" s="11">
        <f t="shared" si="225"/>
        <v>40204.841516203705</v>
      </c>
      <c r="M3635" t="b">
        <v>1</v>
      </c>
      <c r="N3635">
        <v>36</v>
      </c>
      <c r="O3635" t="b">
        <v>1</v>
      </c>
      <c r="P3635" t="s">
        <v>8269</v>
      </c>
      <c r="Q3635" s="6">
        <f>E3635/D3635</f>
        <v>1.4550000000000001</v>
      </c>
      <c r="R3635" s="7">
        <f>IFERROR(E3635/N3635,"N/A")</f>
        <v>40.416666666666664</v>
      </c>
      <c r="S3635" t="str">
        <f t="shared" si="226"/>
        <v>film &amp; video</v>
      </c>
      <c r="T3635" t="str">
        <f t="shared" si="227"/>
        <v>documentary</v>
      </c>
      <c r="Y3635">
        <f t="shared" si="228"/>
        <v>13</v>
      </c>
      <c r="Z3635">
        <f t="shared" si="229"/>
        <v>24</v>
      </c>
    </row>
    <row r="3636" spans="1:26" ht="28.8" x14ac:dyDescent="0.3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 s="11">
        <f t="shared" si="224"/>
        <v>42279.627083333333</v>
      </c>
      <c r="K3636">
        <v>1441032457</v>
      </c>
      <c r="L3636" s="11">
        <f t="shared" si="225"/>
        <v>42247.283067129632</v>
      </c>
      <c r="M3636" t="b">
        <v>0</v>
      </c>
      <c r="N3636">
        <v>222</v>
      </c>
      <c r="O3636" t="b">
        <v>1</v>
      </c>
      <c r="P3636" t="s">
        <v>8285</v>
      </c>
      <c r="Q3636" s="6">
        <f>E3636/D3636</f>
        <v>1.4570000000000001</v>
      </c>
      <c r="R3636" s="7">
        <f>IFERROR(E3636/N3636,"N/A")</f>
        <v>91.882882882882882</v>
      </c>
      <c r="S3636" t="str">
        <f t="shared" si="226"/>
        <v>photography</v>
      </c>
      <c r="T3636" t="str">
        <f t="shared" si="227"/>
        <v>photobooks</v>
      </c>
      <c r="Y3636">
        <f t="shared" si="228"/>
        <v>12</v>
      </c>
      <c r="Z3636">
        <f t="shared" si="229"/>
        <v>22</v>
      </c>
    </row>
    <row r="3637" spans="1:26" ht="43.2" x14ac:dyDescent="0.3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 s="11">
        <f t="shared" si="224"/>
        <v>42100.958333333336</v>
      </c>
      <c r="K3637">
        <v>1425224391</v>
      </c>
      <c r="L3637" s="11">
        <f t="shared" si="225"/>
        <v>42064.319340277776</v>
      </c>
      <c r="M3637" t="b">
        <v>0</v>
      </c>
      <c r="N3637">
        <v>42</v>
      </c>
      <c r="O3637" t="b">
        <v>1</v>
      </c>
      <c r="P3637" t="s">
        <v>8271</v>
      </c>
      <c r="Q3637" s="6">
        <f>E3637/D3637</f>
        <v>1.4570000000000001</v>
      </c>
      <c r="R3637" s="7">
        <f>IFERROR(E3637/N3637,"N/A")</f>
        <v>104.07142857142857</v>
      </c>
      <c r="S3637" t="str">
        <f t="shared" si="226"/>
        <v>theater</v>
      </c>
      <c r="T3637" t="str">
        <f t="shared" si="227"/>
        <v>plays</v>
      </c>
      <c r="Y3637">
        <f t="shared" si="228"/>
        <v>8</v>
      </c>
      <c r="Z3637">
        <f t="shared" si="229"/>
        <v>13</v>
      </c>
    </row>
    <row r="3638" spans="1:26" ht="28.8" x14ac:dyDescent="0.3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 s="11">
        <f t="shared" si="224"/>
        <v>41579.458333333328</v>
      </c>
      <c r="K3638">
        <v>1380470188</v>
      </c>
      <c r="L3638" s="11">
        <f t="shared" si="225"/>
        <v>41546.330879629626</v>
      </c>
      <c r="M3638" t="b">
        <v>0</v>
      </c>
      <c r="N3638">
        <v>158</v>
      </c>
      <c r="O3638" t="b">
        <v>1</v>
      </c>
      <c r="P3638" t="s">
        <v>8276</v>
      </c>
      <c r="Q3638" s="6">
        <f>E3638/D3638</f>
        <v>1.4585714285714286</v>
      </c>
      <c r="R3638" s="7">
        <f>IFERROR(E3638/N3638,"N/A")</f>
        <v>64.620253164556956</v>
      </c>
      <c r="S3638" t="str">
        <f t="shared" si="226"/>
        <v>music</v>
      </c>
      <c r="T3638" t="str">
        <f t="shared" si="227"/>
        <v>rock</v>
      </c>
      <c r="Y3638">
        <f t="shared" si="228"/>
        <v>6</v>
      </c>
      <c r="Z3638">
        <f t="shared" si="229"/>
        <v>10</v>
      </c>
    </row>
    <row r="3639" spans="1:26" ht="43.2" x14ac:dyDescent="0.3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 s="11">
        <f t="shared" si="224"/>
        <v>42145.414212962954</v>
      </c>
      <c r="K3639">
        <v>1429638988</v>
      </c>
      <c r="L3639" s="11">
        <f t="shared" si="225"/>
        <v>42115.414212962954</v>
      </c>
      <c r="M3639" t="b">
        <v>1</v>
      </c>
      <c r="N3639">
        <v>465</v>
      </c>
      <c r="O3639" t="b">
        <v>1</v>
      </c>
      <c r="P3639" t="s">
        <v>8301</v>
      </c>
      <c r="Q3639" s="6">
        <f>E3639/D3639</f>
        <v>1.4588000000000001</v>
      </c>
      <c r="R3639" s="7">
        <f>IFERROR(E3639/N3639,"N/A")</f>
        <v>47.058064516129029</v>
      </c>
      <c r="S3639" t="str">
        <f t="shared" si="226"/>
        <v>technology</v>
      </c>
      <c r="T3639" t="str">
        <f t="shared" si="227"/>
        <v>space exploration</v>
      </c>
      <c r="Y3639">
        <f t="shared" si="228"/>
        <v>11</v>
      </c>
      <c r="Z3639">
        <f t="shared" si="229"/>
        <v>28</v>
      </c>
    </row>
    <row r="3640" spans="1:26" ht="28.8" x14ac:dyDescent="0.3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 s="11">
        <f t="shared" si="224"/>
        <v>42507.666666666664</v>
      </c>
      <c r="K3640">
        <v>1462307652</v>
      </c>
      <c r="L3640" s="11">
        <f t="shared" si="225"/>
        <v>42493.52375</v>
      </c>
      <c r="M3640" t="b">
        <v>0</v>
      </c>
      <c r="N3640">
        <v>38</v>
      </c>
      <c r="O3640" t="b">
        <v>1</v>
      </c>
      <c r="P3640" t="s">
        <v>8305</v>
      </c>
      <c r="Q3640" s="6">
        <f>E3640/D3640</f>
        <v>1.46</v>
      </c>
      <c r="R3640" s="7">
        <f>IFERROR(E3640/N3640,"N/A")</f>
        <v>38.421052631578945</v>
      </c>
      <c r="S3640" t="str">
        <f t="shared" si="226"/>
        <v>theater</v>
      </c>
      <c r="T3640" t="str">
        <f t="shared" si="227"/>
        <v>musical</v>
      </c>
      <c r="Y3640">
        <f t="shared" si="228"/>
        <v>8</v>
      </c>
      <c r="Z3640">
        <f t="shared" si="229"/>
        <v>15</v>
      </c>
    </row>
    <row r="3641" spans="1:26" ht="43.2" x14ac:dyDescent="0.3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 s="11">
        <f t="shared" si="224"/>
        <v>41294.389814814815</v>
      </c>
      <c r="K3641">
        <v>1356110480</v>
      </c>
      <c r="L3641" s="11">
        <f t="shared" si="225"/>
        <v>41264.389814814815</v>
      </c>
      <c r="M3641" t="b">
        <v>0</v>
      </c>
      <c r="N3641">
        <v>112</v>
      </c>
      <c r="O3641" t="b">
        <v>1</v>
      </c>
      <c r="P3641" t="s">
        <v>8276</v>
      </c>
      <c r="Q3641" s="6">
        <f>E3641/D3641</f>
        <v>1.4608079999999999</v>
      </c>
      <c r="R3641" s="7">
        <f>IFERROR(E3641/N3641,"N/A")</f>
        <v>65.214642857142863</v>
      </c>
      <c r="S3641" t="str">
        <f t="shared" si="226"/>
        <v>music</v>
      </c>
      <c r="T3641" t="str">
        <f t="shared" si="227"/>
        <v>rock</v>
      </c>
      <c r="Y3641">
        <f t="shared" si="228"/>
        <v>6</v>
      </c>
      <c r="Z3641">
        <f t="shared" si="229"/>
        <v>10</v>
      </c>
    </row>
    <row r="3642" spans="1:26" ht="28.8" x14ac:dyDescent="0.3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 s="11">
        <f t="shared" si="224"/>
        <v>41222.463275462964</v>
      </c>
      <c r="K3642">
        <v>1349892427</v>
      </c>
      <c r="L3642" s="11">
        <f t="shared" si="225"/>
        <v>41192.421608796292</v>
      </c>
      <c r="M3642" t="b">
        <v>0</v>
      </c>
      <c r="N3642">
        <v>115</v>
      </c>
      <c r="O3642" t="b">
        <v>1</v>
      </c>
      <c r="P3642" t="s">
        <v>8279</v>
      </c>
      <c r="Q3642" s="6">
        <f>E3642/D3642</f>
        <v>1.4612318374694613</v>
      </c>
      <c r="R3642" s="7">
        <f>IFERROR(E3642/N3642,"N/A")</f>
        <v>98.817391304347822</v>
      </c>
      <c r="S3642" t="str">
        <f t="shared" si="226"/>
        <v>music</v>
      </c>
      <c r="T3642" t="str">
        <f t="shared" si="227"/>
        <v>indie rock</v>
      </c>
      <c r="Y3642">
        <f t="shared" si="228"/>
        <v>6</v>
      </c>
      <c r="Z3642">
        <f t="shared" si="229"/>
        <v>16</v>
      </c>
    </row>
    <row r="3643" spans="1:26" ht="43.2" x14ac:dyDescent="0.3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 s="11">
        <f t="shared" si="224"/>
        <v>41824.708333333328</v>
      </c>
      <c r="K3643">
        <v>1404308883</v>
      </c>
      <c r="L3643" s="11">
        <f t="shared" si="225"/>
        <v>41822.241701388884</v>
      </c>
      <c r="M3643" t="b">
        <v>0</v>
      </c>
      <c r="N3643">
        <v>9</v>
      </c>
      <c r="O3643" t="b">
        <v>1</v>
      </c>
      <c r="P3643" t="s">
        <v>8271</v>
      </c>
      <c r="Q3643" s="6">
        <f>E3643/D3643</f>
        <v>1.4638888888888888</v>
      </c>
      <c r="R3643" s="7">
        <f>IFERROR(E3643/N3643,"N/A")</f>
        <v>292.77777777777777</v>
      </c>
      <c r="S3643" t="str">
        <f t="shared" si="226"/>
        <v>theater</v>
      </c>
      <c r="T3643" t="str">
        <f t="shared" si="227"/>
        <v>plays</v>
      </c>
      <c r="Y3643">
        <f t="shared" si="228"/>
        <v>8</v>
      </c>
      <c r="Z3643">
        <f t="shared" si="229"/>
        <v>13</v>
      </c>
    </row>
    <row r="3644" spans="1:26" ht="28.8" x14ac:dyDescent="0.3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 s="11">
        <f t="shared" si="224"/>
        <v>42166.417673611104</v>
      </c>
      <c r="K3644">
        <v>1431453687</v>
      </c>
      <c r="L3644" s="11">
        <f t="shared" si="225"/>
        <v>42136.417673611104</v>
      </c>
      <c r="M3644" t="b">
        <v>0</v>
      </c>
      <c r="N3644">
        <v>205</v>
      </c>
      <c r="O3644" t="b">
        <v>1</v>
      </c>
      <c r="P3644" t="s">
        <v>8297</v>
      </c>
      <c r="Q3644" s="6">
        <f>E3644/D3644</f>
        <v>1.4650000000000001</v>
      </c>
      <c r="R3644" s="7">
        <f>IFERROR(E3644/N3644,"N/A")</f>
        <v>15.721951219512196</v>
      </c>
      <c r="S3644" t="str">
        <f t="shared" si="226"/>
        <v>games</v>
      </c>
      <c r="T3644" t="str">
        <f t="shared" si="227"/>
        <v>tabletop games</v>
      </c>
      <c r="Y3644">
        <f t="shared" si="228"/>
        <v>6</v>
      </c>
      <c r="Z3644">
        <f t="shared" si="229"/>
        <v>20</v>
      </c>
    </row>
    <row r="3645" spans="1:26" ht="43.2" x14ac:dyDescent="0.3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 s="11">
        <f t="shared" si="224"/>
        <v>42599.776909722219</v>
      </c>
      <c r="K3645">
        <v>1468895925</v>
      </c>
      <c r="L3645" s="11">
        <f t="shared" si="225"/>
        <v>42569.776909722219</v>
      </c>
      <c r="M3645" t="b">
        <v>0</v>
      </c>
      <c r="N3645">
        <v>23</v>
      </c>
      <c r="O3645" t="b">
        <v>1</v>
      </c>
      <c r="P3645" t="s">
        <v>8303</v>
      </c>
      <c r="Q3645" s="6">
        <f>E3645/D3645</f>
        <v>1.4653333333333334</v>
      </c>
      <c r="R3645" s="7">
        <f>IFERROR(E3645/N3645,"N/A")</f>
        <v>191.13043478260869</v>
      </c>
      <c r="S3645" t="str">
        <f t="shared" si="226"/>
        <v>theater</v>
      </c>
      <c r="T3645" t="str">
        <f t="shared" si="227"/>
        <v>spaces</v>
      </c>
      <c r="Y3645">
        <f t="shared" si="228"/>
        <v>8</v>
      </c>
      <c r="Z3645">
        <f t="shared" si="229"/>
        <v>14</v>
      </c>
    </row>
    <row r="3646" spans="1:26" ht="43.2" x14ac:dyDescent="0.3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 s="11">
        <f t="shared" si="224"/>
        <v>41954.340694444443</v>
      </c>
      <c r="K3646">
        <v>1410534636</v>
      </c>
      <c r="L3646" s="11">
        <f t="shared" si="225"/>
        <v>41894.299027777779</v>
      </c>
      <c r="M3646" t="b">
        <v>1</v>
      </c>
      <c r="N3646">
        <v>1095</v>
      </c>
      <c r="O3646" t="b">
        <v>1</v>
      </c>
      <c r="P3646" t="s">
        <v>8303</v>
      </c>
      <c r="Q3646" s="6">
        <f>E3646/D3646</f>
        <v>1.465395775862069</v>
      </c>
      <c r="R3646" s="7">
        <f>IFERROR(E3646/N3646,"N/A")</f>
        <v>155.23827397260274</v>
      </c>
      <c r="S3646" t="str">
        <f t="shared" si="226"/>
        <v>theater</v>
      </c>
      <c r="T3646" t="str">
        <f t="shared" si="227"/>
        <v>spaces</v>
      </c>
      <c r="Y3646">
        <f t="shared" si="228"/>
        <v>8</v>
      </c>
      <c r="Z3646">
        <f t="shared" si="229"/>
        <v>14</v>
      </c>
    </row>
    <row r="3647" spans="1:26" ht="57.6" x14ac:dyDescent="0.3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 s="11">
        <f t="shared" si="224"/>
        <v>41978.546504629623</v>
      </c>
      <c r="K3647">
        <v>1413922018</v>
      </c>
      <c r="L3647" s="11">
        <f t="shared" si="225"/>
        <v>41933.504837962959</v>
      </c>
      <c r="M3647" t="b">
        <v>0</v>
      </c>
      <c r="N3647">
        <v>32</v>
      </c>
      <c r="O3647" t="b">
        <v>1</v>
      </c>
      <c r="P3647" t="s">
        <v>8276</v>
      </c>
      <c r="Q3647" s="6">
        <f>E3647/D3647</f>
        <v>1.466</v>
      </c>
      <c r="R3647" s="7">
        <f>IFERROR(E3647/N3647,"N/A")</f>
        <v>91.625</v>
      </c>
      <c r="S3647" t="str">
        <f t="shared" si="226"/>
        <v>music</v>
      </c>
      <c r="T3647" t="str">
        <f t="shared" si="227"/>
        <v>rock</v>
      </c>
      <c r="Y3647">
        <f t="shared" si="228"/>
        <v>6</v>
      </c>
      <c r="Z3647">
        <f t="shared" si="229"/>
        <v>10</v>
      </c>
    </row>
    <row r="3648" spans="1:26" ht="43.2" x14ac:dyDescent="0.3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 s="11">
        <f t="shared" si="224"/>
        <v>42075.582314814812</v>
      </c>
      <c r="K3648">
        <v>1423609112</v>
      </c>
      <c r="L3648" s="11">
        <f t="shared" si="225"/>
        <v>42045.623981481483</v>
      </c>
      <c r="M3648" t="b">
        <v>0</v>
      </c>
      <c r="N3648">
        <v>274</v>
      </c>
      <c r="O3648" t="b">
        <v>1</v>
      </c>
      <c r="P3648" t="s">
        <v>8273</v>
      </c>
      <c r="Q3648" s="6">
        <f>E3648/D3648</f>
        <v>1.4688749999999999</v>
      </c>
      <c r="R3648" s="7">
        <f>IFERROR(E3648/N3648,"N/A")</f>
        <v>42.886861313868614</v>
      </c>
      <c r="S3648" t="str">
        <f t="shared" si="226"/>
        <v>technology</v>
      </c>
      <c r="T3648" t="str">
        <f t="shared" si="227"/>
        <v>wearables</v>
      </c>
      <c r="Y3648">
        <f t="shared" si="228"/>
        <v>11</v>
      </c>
      <c r="Z3648">
        <f t="shared" si="229"/>
        <v>20</v>
      </c>
    </row>
    <row r="3649" spans="1:26" ht="28.8" x14ac:dyDescent="0.3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 s="11">
        <f t="shared" si="224"/>
        <v>42292.083310185182</v>
      </c>
      <c r="K3649">
        <v>1442311198</v>
      </c>
      <c r="L3649" s="11">
        <f t="shared" si="225"/>
        <v>42262.083310185182</v>
      </c>
      <c r="M3649" t="b">
        <v>1</v>
      </c>
      <c r="N3649">
        <v>251</v>
      </c>
      <c r="O3649" t="b">
        <v>1</v>
      </c>
      <c r="P3649" t="s">
        <v>8297</v>
      </c>
      <c r="Q3649" s="6">
        <f>E3649/D3649</f>
        <v>1.4697777777777778</v>
      </c>
      <c r="R3649" s="7">
        <f>IFERROR(E3649/N3649,"N/A")</f>
        <v>52.701195219123505</v>
      </c>
      <c r="S3649" t="str">
        <f t="shared" si="226"/>
        <v>games</v>
      </c>
      <c r="T3649" t="str">
        <f t="shared" si="227"/>
        <v>tabletop games</v>
      </c>
      <c r="Y3649">
        <f t="shared" si="228"/>
        <v>6</v>
      </c>
      <c r="Z3649">
        <f t="shared" si="229"/>
        <v>20</v>
      </c>
    </row>
    <row r="3650" spans="1:26" ht="43.2" x14ac:dyDescent="0.3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 s="11">
        <f t="shared" si="224"/>
        <v>42787.863680555551</v>
      </c>
      <c r="K3650">
        <v>1485146622</v>
      </c>
      <c r="L3650" s="11">
        <f t="shared" si="225"/>
        <v>42757.863680555551</v>
      </c>
      <c r="M3650" t="b">
        <v>1</v>
      </c>
      <c r="N3650">
        <v>1596</v>
      </c>
      <c r="O3650" t="b">
        <v>1</v>
      </c>
      <c r="P3650" t="s">
        <v>8269</v>
      </c>
      <c r="Q3650" s="6">
        <f>E3650/D3650</f>
        <v>1.4723377</v>
      </c>
      <c r="R3650" s="7">
        <f>IFERROR(E3650/N3650,"N/A")</f>
        <v>92.251735588972423</v>
      </c>
      <c r="S3650" t="str">
        <f t="shared" si="226"/>
        <v>film &amp; video</v>
      </c>
      <c r="T3650" t="str">
        <f t="shared" si="227"/>
        <v>documentary</v>
      </c>
      <c r="Y3650">
        <f t="shared" si="228"/>
        <v>13</v>
      </c>
      <c r="Z3650">
        <f t="shared" si="229"/>
        <v>24</v>
      </c>
    </row>
    <row r="3651" spans="1:26" ht="43.2" x14ac:dyDescent="0.3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 s="11">
        <f t="shared" ref="J3651:J3714" si="230">(((I3651/60)/60)/24)+DATE(1970,1,1)+(-8/24)</f>
        <v>41451.742488425924</v>
      </c>
      <c r="K3651">
        <v>1369705751</v>
      </c>
      <c r="L3651" s="11">
        <f t="shared" ref="L3651:L3714" si="231">(((K3651/60)/60)/24)+DATE(1970,1,1)+(-8/24)</f>
        <v>41421.742488425924</v>
      </c>
      <c r="M3651" t="b">
        <v>0</v>
      </c>
      <c r="N3651">
        <v>149</v>
      </c>
      <c r="O3651" t="b">
        <v>1</v>
      </c>
      <c r="P3651" t="s">
        <v>8274</v>
      </c>
      <c r="Q3651" s="6">
        <f>E3651/D3651</f>
        <v>1.473265306122449</v>
      </c>
      <c r="R3651" s="7">
        <f>IFERROR(E3651/N3651,"N/A")</f>
        <v>48.449664429530202</v>
      </c>
      <c r="S3651" t="str">
        <f t="shared" ref="S3651:S3714" si="232">LEFT(P3651,SEARCH("/",P3651,1)-1)</f>
        <v>publishing</v>
      </c>
      <c r="T3651" t="str">
        <f t="shared" ref="T3651:T3714" si="233">RIGHT(P3651,(LEN(P3651)-SEARCH("/",P3651)))</f>
        <v>nonfiction</v>
      </c>
      <c r="Y3651">
        <f t="shared" ref="Y3651:Y3714" si="234">SEARCH("/",P3651)</f>
        <v>11</v>
      </c>
      <c r="Z3651">
        <f t="shared" ref="Z3651:Z3714" si="235">LEN(P3651)</f>
        <v>21</v>
      </c>
    </row>
    <row r="3652" spans="1:26" ht="43.2" x14ac:dyDescent="0.3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 s="11">
        <f t="shared" si="230"/>
        <v>41026.706874999996</v>
      </c>
      <c r="K3652">
        <v>1330394274</v>
      </c>
      <c r="L3652" s="11">
        <f t="shared" si="231"/>
        <v>40966.74854166666</v>
      </c>
      <c r="M3652" t="b">
        <v>1</v>
      </c>
      <c r="N3652">
        <v>62</v>
      </c>
      <c r="O3652" t="b">
        <v>1</v>
      </c>
      <c r="P3652" t="s">
        <v>8269</v>
      </c>
      <c r="Q3652" s="6">
        <f>E3652/D3652</f>
        <v>1.476</v>
      </c>
      <c r="R3652" s="7">
        <f>IFERROR(E3652/N3652,"N/A")</f>
        <v>95.225806451612897</v>
      </c>
      <c r="S3652" t="str">
        <f t="shared" si="232"/>
        <v>film &amp; video</v>
      </c>
      <c r="T3652" t="str">
        <f t="shared" si="233"/>
        <v>documentary</v>
      </c>
      <c r="Y3652">
        <f t="shared" si="234"/>
        <v>13</v>
      </c>
      <c r="Z3652">
        <f t="shared" si="235"/>
        <v>24</v>
      </c>
    </row>
    <row r="3653" spans="1:26" ht="43.2" x14ac:dyDescent="0.3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 s="11">
        <f t="shared" si="230"/>
        <v>41371.536319444444</v>
      </c>
      <c r="K3653">
        <v>1361483538</v>
      </c>
      <c r="L3653" s="11">
        <f t="shared" si="231"/>
        <v>41326.577986111108</v>
      </c>
      <c r="M3653" t="b">
        <v>1</v>
      </c>
      <c r="N3653">
        <v>25</v>
      </c>
      <c r="O3653" t="b">
        <v>1</v>
      </c>
      <c r="P3653" t="s">
        <v>8288</v>
      </c>
      <c r="Q3653" s="6">
        <f>E3653/D3653</f>
        <v>1.4766666666666666</v>
      </c>
      <c r="R3653" s="7">
        <f>IFERROR(E3653/N3653,"N/A")</f>
        <v>35.44</v>
      </c>
      <c r="S3653" t="str">
        <f t="shared" si="232"/>
        <v>publishing</v>
      </c>
      <c r="T3653" t="str">
        <f t="shared" si="233"/>
        <v>radio &amp; podcasts</v>
      </c>
      <c r="Y3653">
        <f t="shared" si="234"/>
        <v>11</v>
      </c>
      <c r="Z3653">
        <f t="shared" si="235"/>
        <v>27</v>
      </c>
    </row>
    <row r="3654" spans="1:26" ht="43.2" x14ac:dyDescent="0.3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 s="11">
        <f t="shared" si="230"/>
        <v>42303.874305555553</v>
      </c>
      <c r="K3654">
        <v>1444699549</v>
      </c>
      <c r="L3654" s="11">
        <f t="shared" si="231"/>
        <v>42289.726261574069</v>
      </c>
      <c r="M3654" t="b">
        <v>0</v>
      </c>
      <c r="N3654">
        <v>35</v>
      </c>
      <c r="O3654" t="b">
        <v>1</v>
      </c>
      <c r="P3654" t="s">
        <v>8279</v>
      </c>
      <c r="Q3654" s="6">
        <f>E3654/D3654</f>
        <v>1.4775</v>
      </c>
      <c r="R3654" s="7">
        <f>IFERROR(E3654/N3654,"N/A")</f>
        <v>50.657142857142858</v>
      </c>
      <c r="S3654" t="str">
        <f t="shared" si="232"/>
        <v>music</v>
      </c>
      <c r="T3654" t="str">
        <f t="shared" si="233"/>
        <v>indie rock</v>
      </c>
      <c r="Y3654">
        <f t="shared" si="234"/>
        <v>6</v>
      </c>
      <c r="Z3654">
        <f t="shared" si="235"/>
        <v>16</v>
      </c>
    </row>
    <row r="3655" spans="1:26" ht="43.2" x14ac:dyDescent="0.3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 s="11">
        <f t="shared" si="230"/>
        <v>42679.810231481482</v>
      </c>
      <c r="K3655">
        <v>1473218804</v>
      </c>
      <c r="L3655" s="11">
        <f t="shared" si="231"/>
        <v>42619.810231481482</v>
      </c>
      <c r="M3655" t="b">
        <v>0</v>
      </c>
      <c r="N3655">
        <v>15</v>
      </c>
      <c r="O3655" t="b">
        <v>1</v>
      </c>
      <c r="P3655" t="s">
        <v>8295</v>
      </c>
      <c r="Q3655" s="6">
        <f>E3655/D3655</f>
        <v>1.4794</v>
      </c>
      <c r="R3655" s="7">
        <f>IFERROR(E3655/N3655,"N/A")</f>
        <v>493.13333333333333</v>
      </c>
      <c r="S3655" t="str">
        <f t="shared" si="232"/>
        <v>technology</v>
      </c>
      <c r="T3655" t="str">
        <f t="shared" si="233"/>
        <v>hardware</v>
      </c>
      <c r="Y3655">
        <f t="shared" si="234"/>
        <v>11</v>
      </c>
      <c r="Z3655">
        <f t="shared" si="235"/>
        <v>19</v>
      </c>
    </row>
    <row r="3656" spans="1:26" ht="43.2" x14ac:dyDescent="0.3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 s="11">
        <f t="shared" si="230"/>
        <v>41015.541666666664</v>
      </c>
      <c r="K3656">
        <v>1332435685</v>
      </c>
      <c r="L3656" s="11">
        <f t="shared" si="231"/>
        <v>40990.375983796293</v>
      </c>
      <c r="M3656" t="b">
        <v>0</v>
      </c>
      <c r="N3656">
        <v>15</v>
      </c>
      <c r="O3656" t="b">
        <v>1</v>
      </c>
      <c r="P3656" t="s">
        <v>8274</v>
      </c>
      <c r="Q3656" s="6">
        <f>E3656/D3656</f>
        <v>1.48</v>
      </c>
      <c r="R3656" s="7">
        <f>IFERROR(E3656/N3656,"N/A")</f>
        <v>54.266666666666666</v>
      </c>
      <c r="S3656" t="str">
        <f t="shared" si="232"/>
        <v>publishing</v>
      </c>
      <c r="T3656" t="str">
        <f t="shared" si="233"/>
        <v>nonfiction</v>
      </c>
      <c r="Y3656">
        <f t="shared" si="234"/>
        <v>11</v>
      </c>
      <c r="Z3656">
        <f t="shared" si="235"/>
        <v>21</v>
      </c>
    </row>
    <row r="3657" spans="1:26" ht="28.8" x14ac:dyDescent="0.3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 s="11">
        <f t="shared" si="230"/>
        <v>42505.399317129624</v>
      </c>
      <c r="K3657">
        <v>1460482501</v>
      </c>
      <c r="L3657" s="11">
        <f t="shared" si="231"/>
        <v>42472.399317129624</v>
      </c>
      <c r="M3657" t="b">
        <v>0</v>
      </c>
      <c r="N3657">
        <v>49</v>
      </c>
      <c r="O3657" t="b">
        <v>1</v>
      </c>
      <c r="P3657" t="s">
        <v>8295</v>
      </c>
      <c r="Q3657" s="6">
        <f>E3657/D3657</f>
        <v>1.4804999999999999</v>
      </c>
      <c r="R3657" s="7">
        <f>IFERROR(E3657/N3657,"N/A")</f>
        <v>120.85714285714286</v>
      </c>
      <c r="S3657" t="str">
        <f t="shared" si="232"/>
        <v>technology</v>
      </c>
      <c r="T3657" t="str">
        <f t="shared" si="233"/>
        <v>hardware</v>
      </c>
      <c r="Y3657">
        <f t="shared" si="234"/>
        <v>11</v>
      </c>
      <c r="Z3657">
        <f t="shared" si="235"/>
        <v>19</v>
      </c>
    </row>
    <row r="3658" spans="1:26" ht="57.6" x14ac:dyDescent="0.3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 s="11">
        <f t="shared" si="230"/>
        <v>42697.749999999993</v>
      </c>
      <c r="K3658">
        <v>1477368867</v>
      </c>
      <c r="L3658" s="11">
        <f t="shared" si="231"/>
        <v>42667.843368055554</v>
      </c>
      <c r="M3658" t="b">
        <v>0</v>
      </c>
      <c r="N3658">
        <v>107</v>
      </c>
      <c r="O3658" t="b">
        <v>1</v>
      </c>
      <c r="P3658" t="s">
        <v>8285</v>
      </c>
      <c r="Q3658" s="6">
        <f>E3658/D3658</f>
        <v>1.4810000000000001</v>
      </c>
      <c r="R3658" s="7">
        <f>IFERROR(E3658/N3658,"N/A")</f>
        <v>207.61682242990653</v>
      </c>
      <c r="S3658" t="str">
        <f t="shared" si="232"/>
        <v>photography</v>
      </c>
      <c r="T3658" t="str">
        <f t="shared" si="233"/>
        <v>photobooks</v>
      </c>
      <c r="Y3658">
        <f t="shared" si="234"/>
        <v>12</v>
      </c>
      <c r="Z3658">
        <f t="shared" si="235"/>
        <v>22</v>
      </c>
    </row>
    <row r="3659" spans="1:26" ht="43.2" x14ac:dyDescent="0.3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 s="11">
        <f t="shared" si="230"/>
        <v>41026.583333333328</v>
      </c>
      <c r="K3659">
        <v>1332182049</v>
      </c>
      <c r="L3659" s="11">
        <f t="shared" si="231"/>
        <v>40987.440381944441</v>
      </c>
      <c r="M3659" t="b">
        <v>0</v>
      </c>
      <c r="N3659">
        <v>35</v>
      </c>
      <c r="O3659" t="b">
        <v>1</v>
      </c>
      <c r="P3659" t="s">
        <v>8276</v>
      </c>
      <c r="Q3659" s="6">
        <f>E3659/D3659</f>
        <v>1.4813333333333334</v>
      </c>
      <c r="R3659" s="7">
        <f>IFERROR(E3659/N3659,"N/A")</f>
        <v>63.485714285714288</v>
      </c>
      <c r="S3659" t="str">
        <f t="shared" si="232"/>
        <v>music</v>
      </c>
      <c r="T3659" t="str">
        <f t="shared" si="233"/>
        <v>rock</v>
      </c>
      <c r="Y3659">
        <f t="shared" si="234"/>
        <v>6</v>
      </c>
      <c r="Z3659">
        <f t="shared" si="235"/>
        <v>10</v>
      </c>
    </row>
    <row r="3660" spans="1:26" ht="43.2" x14ac:dyDescent="0.3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 s="11">
        <f t="shared" si="230"/>
        <v>41431.480983796297</v>
      </c>
      <c r="K3660">
        <v>1368646357</v>
      </c>
      <c r="L3660" s="11">
        <f t="shared" si="231"/>
        <v>41409.480983796297</v>
      </c>
      <c r="M3660" t="b">
        <v>0</v>
      </c>
      <c r="N3660">
        <v>23</v>
      </c>
      <c r="O3660" t="b">
        <v>1</v>
      </c>
      <c r="P3660" t="s">
        <v>8266</v>
      </c>
      <c r="Q3660" s="6">
        <f>E3660/D3660</f>
        <v>1.4830000000000001</v>
      </c>
      <c r="R3660" s="7">
        <f>IFERROR(E3660/N3660,"N/A")</f>
        <v>322.39130434782606</v>
      </c>
      <c r="S3660" t="str">
        <f t="shared" si="232"/>
        <v>film &amp; video</v>
      </c>
      <c r="T3660" t="str">
        <f t="shared" si="233"/>
        <v>shorts</v>
      </c>
      <c r="Y3660">
        <f t="shared" si="234"/>
        <v>13</v>
      </c>
      <c r="Z3660">
        <f t="shared" si="235"/>
        <v>19</v>
      </c>
    </row>
    <row r="3661" spans="1:26" ht="43.2" x14ac:dyDescent="0.3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 s="11">
        <f t="shared" si="230"/>
        <v>41417.318182870367</v>
      </c>
      <c r="K3661">
        <v>1366731491</v>
      </c>
      <c r="L3661" s="11">
        <f t="shared" si="231"/>
        <v>41387.318182870367</v>
      </c>
      <c r="M3661" t="b">
        <v>0</v>
      </c>
      <c r="N3661">
        <v>1373</v>
      </c>
      <c r="O3661" t="b">
        <v>1</v>
      </c>
      <c r="P3661" t="s">
        <v>8295</v>
      </c>
      <c r="Q3661" s="6">
        <f>E3661/D3661</f>
        <v>1.4833229411764706</v>
      </c>
      <c r="R3661" s="7">
        <f>IFERROR(E3661/N3661,"N/A")</f>
        <v>91.82989803350327</v>
      </c>
      <c r="S3661" t="str">
        <f t="shared" si="232"/>
        <v>technology</v>
      </c>
      <c r="T3661" t="str">
        <f t="shared" si="233"/>
        <v>hardware</v>
      </c>
      <c r="Y3661">
        <f t="shared" si="234"/>
        <v>11</v>
      </c>
      <c r="Z3661">
        <f t="shared" si="235"/>
        <v>19</v>
      </c>
    </row>
    <row r="3662" spans="1:26" ht="43.2" x14ac:dyDescent="0.3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 s="11">
        <f t="shared" si="230"/>
        <v>42442.583333333336</v>
      </c>
      <c r="K3662">
        <v>1457115427</v>
      </c>
      <c r="L3662" s="11">
        <f t="shared" si="231"/>
        <v>42433.428553240738</v>
      </c>
      <c r="M3662" t="b">
        <v>0</v>
      </c>
      <c r="N3662">
        <v>31</v>
      </c>
      <c r="O3662" t="b">
        <v>1</v>
      </c>
      <c r="P3662" t="s">
        <v>8271</v>
      </c>
      <c r="Q3662" s="6">
        <f>E3662/D3662</f>
        <v>1.4888888888888889</v>
      </c>
      <c r="R3662" s="7">
        <f>IFERROR(E3662/N3662,"N/A")</f>
        <v>15.129032258064516</v>
      </c>
      <c r="S3662" t="str">
        <f t="shared" si="232"/>
        <v>theater</v>
      </c>
      <c r="T3662" t="str">
        <f t="shared" si="233"/>
        <v>plays</v>
      </c>
      <c r="Y3662">
        <f t="shared" si="234"/>
        <v>8</v>
      </c>
      <c r="Z3662">
        <f t="shared" si="235"/>
        <v>13</v>
      </c>
    </row>
    <row r="3663" spans="1:26" ht="43.2" x14ac:dyDescent="0.3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 s="11">
        <f t="shared" si="230"/>
        <v>42487.219444444439</v>
      </c>
      <c r="K3663">
        <v>1457999054</v>
      </c>
      <c r="L3663" s="11">
        <f t="shared" si="231"/>
        <v>42443.655717592592</v>
      </c>
      <c r="M3663" t="b">
        <v>0</v>
      </c>
      <c r="N3663">
        <v>20</v>
      </c>
      <c r="O3663" t="b">
        <v>1</v>
      </c>
      <c r="P3663" t="s">
        <v>8303</v>
      </c>
      <c r="Q3663" s="6">
        <f>E3663/D3663</f>
        <v>1.49</v>
      </c>
      <c r="R3663" s="7">
        <f>IFERROR(E3663/N3663,"N/A")</f>
        <v>37.25</v>
      </c>
      <c r="S3663" t="str">
        <f t="shared" si="232"/>
        <v>theater</v>
      </c>
      <c r="T3663" t="str">
        <f t="shared" si="233"/>
        <v>spaces</v>
      </c>
      <c r="Y3663">
        <f t="shared" si="234"/>
        <v>8</v>
      </c>
      <c r="Z3663">
        <f t="shared" si="235"/>
        <v>14</v>
      </c>
    </row>
    <row r="3664" spans="1:26" ht="43.2" x14ac:dyDescent="0.3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 s="11">
        <f t="shared" si="230"/>
        <v>40962.39844907407</v>
      </c>
      <c r="K3664">
        <v>1326994426</v>
      </c>
      <c r="L3664" s="11">
        <f t="shared" si="231"/>
        <v>40927.39844907407</v>
      </c>
      <c r="M3664" t="b">
        <v>0</v>
      </c>
      <c r="N3664">
        <v>145</v>
      </c>
      <c r="O3664" t="b">
        <v>1</v>
      </c>
      <c r="P3664" t="s">
        <v>8276</v>
      </c>
      <c r="Q3664" s="6">
        <f>E3664/D3664</f>
        <v>1.4907142857142857</v>
      </c>
      <c r="R3664" s="7">
        <f>IFERROR(E3664/N3664,"N/A")</f>
        <v>71.965517241379317</v>
      </c>
      <c r="S3664" t="str">
        <f t="shared" si="232"/>
        <v>music</v>
      </c>
      <c r="T3664" t="str">
        <f t="shared" si="233"/>
        <v>rock</v>
      </c>
      <c r="Y3664">
        <f t="shared" si="234"/>
        <v>6</v>
      </c>
      <c r="Z3664">
        <f t="shared" si="235"/>
        <v>10</v>
      </c>
    </row>
    <row r="3665" spans="1:26" ht="43.2" x14ac:dyDescent="0.3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 s="11">
        <f t="shared" si="230"/>
        <v>41748.775011574071</v>
      </c>
      <c r="K3665">
        <v>1392780961</v>
      </c>
      <c r="L3665" s="11">
        <f t="shared" si="231"/>
        <v>41688.816678240735</v>
      </c>
      <c r="M3665" t="b">
        <v>1</v>
      </c>
      <c r="N3665">
        <v>70</v>
      </c>
      <c r="O3665" t="b">
        <v>1</v>
      </c>
      <c r="P3665" t="s">
        <v>8295</v>
      </c>
      <c r="Q3665" s="6">
        <f>E3665/D3665</f>
        <v>1.4974666666666667</v>
      </c>
      <c r="R3665" s="7">
        <f>IFERROR(E3665/N3665,"N/A")</f>
        <v>160.44285714285715</v>
      </c>
      <c r="S3665" t="str">
        <f t="shared" si="232"/>
        <v>technology</v>
      </c>
      <c r="T3665" t="str">
        <f t="shared" si="233"/>
        <v>hardware</v>
      </c>
      <c r="Y3665">
        <f t="shared" si="234"/>
        <v>11</v>
      </c>
      <c r="Z3665">
        <f t="shared" si="235"/>
        <v>19</v>
      </c>
    </row>
    <row r="3666" spans="1:26" ht="57.6" x14ac:dyDescent="0.3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 s="11">
        <f t="shared" si="230"/>
        <v>42432.458333333336</v>
      </c>
      <c r="K3666">
        <v>1455640559</v>
      </c>
      <c r="L3666" s="11">
        <f t="shared" si="231"/>
        <v>42416.35832175926</v>
      </c>
      <c r="M3666" t="b">
        <v>0</v>
      </c>
      <c r="N3666">
        <v>3</v>
      </c>
      <c r="O3666" t="b">
        <v>1</v>
      </c>
      <c r="P3666" t="s">
        <v>8271</v>
      </c>
      <c r="Q3666" s="6">
        <f>E3666/D3666</f>
        <v>1.5</v>
      </c>
      <c r="R3666" s="7">
        <f>IFERROR(E3666/N3666,"N/A")</f>
        <v>25</v>
      </c>
      <c r="S3666" t="str">
        <f t="shared" si="232"/>
        <v>theater</v>
      </c>
      <c r="T3666" t="str">
        <f t="shared" si="233"/>
        <v>plays</v>
      </c>
      <c r="Y3666">
        <f t="shared" si="234"/>
        <v>8</v>
      </c>
      <c r="Z3666">
        <f t="shared" si="235"/>
        <v>13</v>
      </c>
    </row>
    <row r="3667" spans="1:26" ht="28.8" x14ac:dyDescent="0.3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 s="11">
        <f t="shared" si="230"/>
        <v>42566.568055555552</v>
      </c>
      <c r="K3667">
        <v>1465345902</v>
      </c>
      <c r="L3667" s="11">
        <f t="shared" si="231"/>
        <v>42528.688680555548</v>
      </c>
      <c r="M3667" t="b">
        <v>0</v>
      </c>
      <c r="N3667">
        <v>9</v>
      </c>
      <c r="O3667" t="b">
        <v>1</v>
      </c>
      <c r="P3667" t="s">
        <v>8271</v>
      </c>
      <c r="Q3667" s="6">
        <f>E3667/D3667</f>
        <v>1.5</v>
      </c>
      <c r="R3667" s="7">
        <f>IFERROR(E3667/N3667,"N/A")</f>
        <v>41.666666666666664</v>
      </c>
      <c r="S3667" t="str">
        <f t="shared" si="232"/>
        <v>theater</v>
      </c>
      <c r="T3667" t="str">
        <f t="shared" si="233"/>
        <v>plays</v>
      </c>
      <c r="Y3667">
        <f t="shared" si="234"/>
        <v>8</v>
      </c>
      <c r="Z3667">
        <f t="shared" si="235"/>
        <v>13</v>
      </c>
    </row>
    <row r="3668" spans="1:26" ht="43.2" x14ac:dyDescent="0.3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 s="11">
        <f t="shared" si="230"/>
        <v>41836.30400462963</v>
      </c>
      <c r="K3668">
        <v>1402931866</v>
      </c>
      <c r="L3668" s="11">
        <f t="shared" si="231"/>
        <v>41806.30400462963</v>
      </c>
      <c r="M3668" t="b">
        <v>1</v>
      </c>
      <c r="N3668">
        <v>215</v>
      </c>
      <c r="O3668" t="b">
        <v>1</v>
      </c>
      <c r="P3668" t="s">
        <v>8285</v>
      </c>
      <c r="Q3668" s="6">
        <f>E3668/D3668</f>
        <v>1.5001875</v>
      </c>
      <c r="R3668" s="7">
        <f>IFERROR(E3668/N3668,"N/A")</f>
        <v>55.82093023255814</v>
      </c>
      <c r="S3668" t="str">
        <f t="shared" si="232"/>
        <v>photography</v>
      </c>
      <c r="T3668" t="str">
        <f t="shared" si="233"/>
        <v>photobooks</v>
      </c>
      <c r="Y3668">
        <f t="shared" si="234"/>
        <v>12</v>
      </c>
      <c r="Z3668">
        <f t="shared" si="235"/>
        <v>22</v>
      </c>
    </row>
    <row r="3669" spans="1:26" ht="28.8" x14ac:dyDescent="0.3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 s="11">
        <f t="shared" si="230"/>
        <v>41193.707627314812</v>
      </c>
      <c r="K3669">
        <v>1347411539</v>
      </c>
      <c r="L3669" s="11">
        <f t="shared" si="231"/>
        <v>41163.707627314812</v>
      </c>
      <c r="M3669" t="b">
        <v>1</v>
      </c>
      <c r="N3669">
        <v>415</v>
      </c>
      <c r="O3669" t="b">
        <v>1</v>
      </c>
      <c r="P3669" t="s">
        <v>8269</v>
      </c>
      <c r="Q3669" s="6">
        <f>E3669/D3669</f>
        <v>1.5034814814814814</v>
      </c>
      <c r="R3669" s="7">
        <f>IFERROR(E3669/N3669,"N/A")</f>
        <v>97.816867469879512</v>
      </c>
      <c r="S3669" t="str">
        <f t="shared" si="232"/>
        <v>film &amp; video</v>
      </c>
      <c r="T3669" t="str">
        <f t="shared" si="233"/>
        <v>documentary</v>
      </c>
      <c r="Y3669">
        <f t="shared" si="234"/>
        <v>13</v>
      </c>
      <c r="Z3669">
        <f t="shared" si="235"/>
        <v>24</v>
      </c>
    </row>
    <row r="3670" spans="1:26" ht="43.2" x14ac:dyDescent="0.3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 s="11">
        <f t="shared" si="230"/>
        <v>42584.085416666661</v>
      </c>
      <c r="K3670">
        <v>1467040769</v>
      </c>
      <c r="L3670" s="11">
        <f t="shared" si="231"/>
        <v>42548.305196759255</v>
      </c>
      <c r="M3670" t="b">
        <v>0</v>
      </c>
      <c r="N3670">
        <v>30</v>
      </c>
      <c r="O3670" t="b">
        <v>1</v>
      </c>
      <c r="P3670" t="s">
        <v>8305</v>
      </c>
      <c r="Q3670" s="6">
        <f>E3670/D3670</f>
        <v>1.5075000000000001</v>
      </c>
      <c r="R3670" s="7">
        <f>IFERROR(E3670/N3670,"N/A")</f>
        <v>100.5</v>
      </c>
      <c r="S3670" t="str">
        <f t="shared" si="232"/>
        <v>theater</v>
      </c>
      <c r="T3670" t="str">
        <f t="shared" si="233"/>
        <v>musical</v>
      </c>
      <c r="Y3670">
        <f t="shared" si="234"/>
        <v>8</v>
      </c>
      <c r="Z3670">
        <f t="shared" si="235"/>
        <v>15</v>
      </c>
    </row>
    <row r="3671" spans="1:26" ht="28.8" x14ac:dyDescent="0.3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 s="11">
        <f t="shared" si="230"/>
        <v>41743.625</v>
      </c>
      <c r="K3671">
        <v>1396524644</v>
      </c>
      <c r="L3671" s="11">
        <f t="shared" si="231"/>
        <v>41732.14634259259</v>
      </c>
      <c r="M3671" t="b">
        <v>0</v>
      </c>
      <c r="N3671">
        <v>15</v>
      </c>
      <c r="O3671" t="b">
        <v>1</v>
      </c>
      <c r="P3671" t="s">
        <v>8280</v>
      </c>
      <c r="Q3671" s="6">
        <f>E3671/D3671</f>
        <v>1.508</v>
      </c>
      <c r="R3671" s="7">
        <f>IFERROR(E3671/N3671,"N/A")</f>
        <v>50.266666666666666</v>
      </c>
      <c r="S3671" t="str">
        <f t="shared" si="232"/>
        <v>music</v>
      </c>
      <c r="T3671" t="str">
        <f t="shared" si="233"/>
        <v>electronic music</v>
      </c>
      <c r="Y3671">
        <f t="shared" si="234"/>
        <v>6</v>
      </c>
      <c r="Z3671">
        <f t="shared" si="235"/>
        <v>22</v>
      </c>
    </row>
    <row r="3672" spans="1:26" ht="43.2" x14ac:dyDescent="0.3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 s="11">
        <f t="shared" si="230"/>
        <v>41802.957638888889</v>
      </c>
      <c r="K3672">
        <v>1399563953</v>
      </c>
      <c r="L3672" s="11">
        <f t="shared" si="231"/>
        <v>41767.323530092588</v>
      </c>
      <c r="M3672" t="b">
        <v>1</v>
      </c>
      <c r="N3672">
        <v>59</v>
      </c>
      <c r="O3672" t="b">
        <v>1</v>
      </c>
      <c r="P3672" t="s">
        <v>8276</v>
      </c>
      <c r="Q3672" s="6">
        <f>E3672/D3672</f>
        <v>1.5164</v>
      </c>
      <c r="R3672" s="7">
        <f>IFERROR(E3672/N3672,"N/A")</f>
        <v>64.254237288135599</v>
      </c>
      <c r="S3672" t="str">
        <f t="shared" si="232"/>
        <v>music</v>
      </c>
      <c r="T3672" t="str">
        <f t="shared" si="233"/>
        <v>rock</v>
      </c>
      <c r="Y3672">
        <f t="shared" si="234"/>
        <v>6</v>
      </c>
      <c r="Z3672">
        <f t="shared" si="235"/>
        <v>10</v>
      </c>
    </row>
    <row r="3673" spans="1:26" ht="43.2" x14ac:dyDescent="0.3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 s="11">
        <f t="shared" si="230"/>
        <v>41334.248611111107</v>
      </c>
      <c r="K3673">
        <v>1357604752</v>
      </c>
      <c r="L3673" s="11">
        <f t="shared" si="231"/>
        <v>41281.684629629628</v>
      </c>
      <c r="M3673" t="b">
        <v>0</v>
      </c>
      <c r="N3673">
        <v>33</v>
      </c>
      <c r="O3673" t="b">
        <v>1</v>
      </c>
      <c r="P3673" t="s">
        <v>8276</v>
      </c>
      <c r="Q3673" s="6">
        <f>E3673/D3673</f>
        <v>1.5183333333333333</v>
      </c>
      <c r="R3673" s="7">
        <f>IFERROR(E3673/N3673,"N/A")</f>
        <v>27.606060606060606</v>
      </c>
      <c r="S3673" t="str">
        <f t="shared" si="232"/>
        <v>music</v>
      </c>
      <c r="T3673" t="str">
        <f t="shared" si="233"/>
        <v>rock</v>
      </c>
      <c r="Y3673">
        <f t="shared" si="234"/>
        <v>6</v>
      </c>
      <c r="Z3673">
        <f t="shared" si="235"/>
        <v>10</v>
      </c>
    </row>
    <row r="3674" spans="1:26" ht="43.2" x14ac:dyDescent="0.3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 s="11">
        <f t="shared" si="230"/>
        <v>41061.488298611104</v>
      </c>
      <c r="K3674">
        <v>1335987789</v>
      </c>
      <c r="L3674" s="11">
        <f t="shared" si="231"/>
        <v>41031.488298611104</v>
      </c>
      <c r="M3674" t="b">
        <v>0</v>
      </c>
      <c r="N3674">
        <v>27</v>
      </c>
      <c r="O3674" t="b">
        <v>1</v>
      </c>
      <c r="P3674" t="s">
        <v>8280</v>
      </c>
      <c r="Q3674" s="6">
        <f>E3674/D3674</f>
        <v>1.52</v>
      </c>
      <c r="R3674" s="7">
        <f>IFERROR(E3674/N3674,"N/A")</f>
        <v>42.222222222222221</v>
      </c>
      <c r="S3674" t="str">
        <f t="shared" si="232"/>
        <v>music</v>
      </c>
      <c r="T3674" t="str">
        <f t="shared" si="233"/>
        <v>electronic music</v>
      </c>
      <c r="Y3674">
        <f t="shared" si="234"/>
        <v>6</v>
      </c>
      <c r="Z3674">
        <f t="shared" si="235"/>
        <v>22</v>
      </c>
    </row>
    <row r="3675" spans="1:26" ht="43.2" x14ac:dyDescent="0.3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 s="11">
        <f t="shared" si="230"/>
        <v>42096.329525462956</v>
      </c>
      <c r="K3675">
        <v>1422809671</v>
      </c>
      <c r="L3675" s="11">
        <f t="shared" si="231"/>
        <v>42036.371192129627</v>
      </c>
      <c r="M3675" t="b">
        <v>0</v>
      </c>
      <c r="N3675">
        <v>39</v>
      </c>
      <c r="O3675" t="b">
        <v>1</v>
      </c>
      <c r="P3675" t="s">
        <v>8271</v>
      </c>
      <c r="Q3675" s="6">
        <f>E3675/D3675</f>
        <v>1.52</v>
      </c>
      <c r="R3675" s="7">
        <f>IFERROR(E3675/N3675,"N/A")</f>
        <v>19.487179487179485</v>
      </c>
      <c r="S3675" t="str">
        <f t="shared" si="232"/>
        <v>theater</v>
      </c>
      <c r="T3675" t="str">
        <f t="shared" si="233"/>
        <v>plays</v>
      </c>
      <c r="Y3675">
        <f t="shared" si="234"/>
        <v>8</v>
      </c>
      <c r="Z3675">
        <f t="shared" si="235"/>
        <v>13</v>
      </c>
    </row>
    <row r="3676" spans="1:26" ht="43.2" x14ac:dyDescent="0.3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 s="11">
        <f t="shared" si="230"/>
        <v>41893.100162037037</v>
      </c>
      <c r="K3676">
        <v>1407839054</v>
      </c>
      <c r="L3676" s="11">
        <f t="shared" si="231"/>
        <v>41863.100162037037</v>
      </c>
      <c r="M3676" t="b">
        <v>0</v>
      </c>
      <c r="N3676">
        <v>56</v>
      </c>
      <c r="O3676" t="b">
        <v>1</v>
      </c>
      <c r="P3676" t="s">
        <v>8276</v>
      </c>
      <c r="Q3676" s="6">
        <f>E3676/D3676</f>
        <v>1.5213333333333334</v>
      </c>
      <c r="R3676" s="7">
        <f>IFERROR(E3676/N3676,"N/A")</f>
        <v>40.75</v>
      </c>
      <c r="S3676" t="str">
        <f t="shared" si="232"/>
        <v>music</v>
      </c>
      <c r="T3676" t="str">
        <f t="shared" si="233"/>
        <v>rock</v>
      </c>
      <c r="Y3676">
        <f t="shared" si="234"/>
        <v>6</v>
      </c>
      <c r="Z3676">
        <f t="shared" si="235"/>
        <v>10</v>
      </c>
    </row>
    <row r="3677" spans="1:26" ht="43.2" x14ac:dyDescent="0.3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 s="11">
        <f t="shared" si="230"/>
        <v>42132.334699074076</v>
      </c>
      <c r="K3677">
        <v>1427212918</v>
      </c>
      <c r="L3677" s="11">
        <f t="shared" si="231"/>
        <v>42087.334699074076</v>
      </c>
      <c r="M3677" t="b">
        <v>0</v>
      </c>
      <c r="N3677">
        <v>470</v>
      </c>
      <c r="O3677" t="b">
        <v>1</v>
      </c>
      <c r="P3677" t="s">
        <v>8295</v>
      </c>
      <c r="Q3677" s="6">
        <f>E3677/D3677</f>
        <v>1.5260429999999998</v>
      </c>
      <c r="R3677" s="7">
        <f>IFERROR(E3677/N3677,"N/A")</f>
        <v>324.69</v>
      </c>
      <c r="S3677" t="str">
        <f t="shared" si="232"/>
        <v>technology</v>
      </c>
      <c r="T3677" t="str">
        <f t="shared" si="233"/>
        <v>hardware</v>
      </c>
      <c r="Y3677">
        <f t="shared" si="234"/>
        <v>11</v>
      </c>
      <c r="Z3677">
        <f t="shared" si="235"/>
        <v>19</v>
      </c>
    </row>
    <row r="3678" spans="1:26" ht="43.2" x14ac:dyDescent="0.3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 s="11">
        <f t="shared" si="230"/>
        <v>40687.833333333328</v>
      </c>
      <c r="K3678">
        <v>1301950070</v>
      </c>
      <c r="L3678" s="11">
        <f t="shared" si="231"/>
        <v>40637.533217592587</v>
      </c>
      <c r="M3678" t="b">
        <v>1</v>
      </c>
      <c r="N3678">
        <v>61</v>
      </c>
      <c r="O3678" t="b">
        <v>1</v>
      </c>
      <c r="P3678" t="s">
        <v>8269</v>
      </c>
      <c r="Q3678" s="6">
        <f>E3678/D3678</f>
        <v>1.5260869565217392</v>
      </c>
      <c r="R3678" s="7">
        <f>IFERROR(E3678/N3678,"N/A")</f>
        <v>57.540983606557376</v>
      </c>
      <c r="S3678" t="str">
        <f t="shared" si="232"/>
        <v>film &amp; video</v>
      </c>
      <c r="T3678" t="str">
        <f t="shared" si="233"/>
        <v>documentary</v>
      </c>
      <c r="Y3678">
        <f t="shared" si="234"/>
        <v>13</v>
      </c>
      <c r="Z3678">
        <f t="shared" si="235"/>
        <v>24</v>
      </c>
    </row>
    <row r="3679" spans="1:26" ht="57.6" x14ac:dyDescent="0.3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 s="11">
        <f t="shared" si="230"/>
        <v>42089.666666666664</v>
      </c>
      <c r="K3679">
        <v>1422656201</v>
      </c>
      <c r="L3679" s="11">
        <f t="shared" si="231"/>
        <v>42034.594918981478</v>
      </c>
      <c r="M3679" t="b">
        <v>0</v>
      </c>
      <c r="N3679">
        <v>65</v>
      </c>
      <c r="O3679" t="b">
        <v>1</v>
      </c>
      <c r="P3679" t="s">
        <v>8271</v>
      </c>
      <c r="Q3679" s="6">
        <f>E3679/D3679</f>
        <v>1.5266666666666666</v>
      </c>
      <c r="R3679" s="7">
        <f>IFERROR(E3679/N3679,"N/A")</f>
        <v>70.461538461538467</v>
      </c>
      <c r="S3679" t="str">
        <f t="shared" si="232"/>
        <v>theater</v>
      </c>
      <c r="T3679" t="str">
        <f t="shared" si="233"/>
        <v>plays</v>
      </c>
      <c r="Y3679">
        <f t="shared" si="234"/>
        <v>8</v>
      </c>
      <c r="Z3679">
        <f t="shared" si="235"/>
        <v>13</v>
      </c>
    </row>
    <row r="3680" spans="1:26" ht="57.6" x14ac:dyDescent="0.3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 s="11">
        <f t="shared" si="230"/>
        <v>42786.671909722216</v>
      </c>
      <c r="K3680">
        <v>1486426053</v>
      </c>
      <c r="L3680" s="11">
        <f t="shared" si="231"/>
        <v>42772.671909722216</v>
      </c>
      <c r="M3680" t="b">
        <v>0</v>
      </c>
      <c r="N3680">
        <v>53</v>
      </c>
      <c r="O3680" t="b">
        <v>1</v>
      </c>
      <c r="P3680" t="s">
        <v>8297</v>
      </c>
      <c r="Q3680" s="6">
        <f>E3680/D3680</f>
        <v>1.5309999999999999</v>
      </c>
      <c r="R3680" s="7">
        <f>IFERROR(E3680/N3680,"N/A")</f>
        <v>57.773584905660378</v>
      </c>
      <c r="S3680" t="str">
        <f t="shared" si="232"/>
        <v>games</v>
      </c>
      <c r="T3680" t="str">
        <f t="shared" si="233"/>
        <v>tabletop games</v>
      </c>
      <c r="Y3680">
        <f t="shared" si="234"/>
        <v>6</v>
      </c>
      <c r="Z3680">
        <f t="shared" si="235"/>
        <v>20</v>
      </c>
    </row>
    <row r="3681" spans="1:26" ht="43.2" x14ac:dyDescent="0.3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 s="11">
        <f t="shared" si="230"/>
        <v>41842.832638888889</v>
      </c>
      <c r="K3681">
        <v>1404141626</v>
      </c>
      <c r="L3681" s="11">
        <f t="shared" si="231"/>
        <v>41820.305856481478</v>
      </c>
      <c r="M3681" t="b">
        <v>0</v>
      </c>
      <c r="N3681">
        <v>37</v>
      </c>
      <c r="O3681" t="b">
        <v>1</v>
      </c>
      <c r="P3681" t="s">
        <v>8271</v>
      </c>
      <c r="Q3681" s="6">
        <f>E3681/D3681</f>
        <v>1.532</v>
      </c>
      <c r="R3681" s="7">
        <f>IFERROR(E3681/N3681,"N/A")</f>
        <v>41.405405405405403</v>
      </c>
      <c r="S3681" t="str">
        <f t="shared" si="232"/>
        <v>theater</v>
      </c>
      <c r="T3681" t="str">
        <f t="shared" si="233"/>
        <v>plays</v>
      </c>
      <c r="Y3681">
        <f t="shared" si="234"/>
        <v>8</v>
      </c>
      <c r="Z3681">
        <f t="shared" si="235"/>
        <v>13</v>
      </c>
    </row>
    <row r="3682" spans="1:26" ht="28.8" x14ac:dyDescent="0.3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 s="11">
        <f t="shared" si="230"/>
        <v>42091.64711805556</v>
      </c>
      <c r="K3682">
        <v>1424997111</v>
      </c>
      <c r="L3682" s="11">
        <f t="shared" si="231"/>
        <v>42061.688784722217</v>
      </c>
      <c r="M3682" t="b">
        <v>0</v>
      </c>
      <c r="N3682">
        <v>147</v>
      </c>
      <c r="O3682" t="b">
        <v>1</v>
      </c>
      <c r="P3682" t="s">
        <v>8297</v>
      </c>
      <c r="Q3682" s="6">
        <f>E3682/D3682</f>
        <v>1.5331538461538461</v>
      </c>
      <c r="R3682" s="7">
        <f>IFERROR(E3682/N3682,"N/A")</f>
        <v>135.58503401360545</v>
      </c>
      <c r="S3682" t="str">
        <f t="shared" si="232"/>
        <v>games</v>
      </c>
      <c r="T3682" t="str">
        <f t="shared" si="233"/>
        <v>tabletop games</v>
      </c>
      <c r="Y3682">
        <f t="shared" si="234"/>
        <v>6</v>
      </c>
      <c r="Z3682">
        <f t="shared" si="235"/>
        <v>20</v>
      </c>
    </row>
    <row r="3683" spans="1:26" ht="43.2" x14ac:dyDescent="0.3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 s="11">
        <f t="shared" si="230"/>
        <v>42459.616724537038</v>
      </c>
      <c r="K3683">
        <v>1456789685</v>
      </c>
      <c r="L3683" s="11">
        <f t="shared" si="231"/>
        <v>42429.658391203695</v>
      </c>
      <c r="M3683" t="b">
        <v>0</v>
      </c>
      <c r="N3683">
        <v>21</v>
      </c>
      <c r="O3683" t="b">
        <v>1</v>
      </c>
      <c r="P3683" t="s">
        <v>8271</v>
      </c>
      <c r="Q3683" s="6">
        <f>E3683/D3683</f>
        <v>1.5331632653061225</v>
      </c>
      <c r="R3683" s="7">
        <f>IFERROR(E3683/N3683,"N/A")</f>
        <v>143.0952380952381</v>
      </c>
      <c r="S3683" t="str">
        <f t="shared" si="232"/>
        <v>theater</v>
      </c>
      <c r="T3683" t="str">
        <f t="shared" si="233"/>
        <v>plays</v>
      </c>
      <c r="Y3683">
        <f t="shared" si="234"/>
        <v>8</v>
      </c>
      <c r="Z3683">
        <f t="shared" si="235"/>
        <v>13</v>
      </c>
    </row>
    <row r="3684" spans="1:26" ht="43.2" x14ac:dyDescent="0.3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 s="11">
        <f t="shared" si="230"/>
        <v>40904.399976851848</v>
      </c>
      <c r="K3684">
        <v>1319819758</v>
      </c>
      <c r="L3684" s="11">
        <f t="shared" si="231"/>
        <v>40844.358310185184</v>
      </c>
      <c r="M3684" t="b">
        <v>0</v>
      </c>
      <c r="N3684">
        <v>15</v>
      </c>
      <c r="O3684" t="b">
        <v>1</v>
      </c>
      <c r="P3684" t="s">
        <v>8266</v>
      </c>
      <c r="Q3684" s="6">
        <f>E3684/D3684</f>
        <v>1.5333333333333334</v>
      </c>
      <c r="R3684" s="7">
        <f>IFERROR(E3684/N3684,"N/A")</f>
        <v>30.666666666666668</v>
      </c>
      <c r="S3684" t="str">
        <f t="shared" si="232"/>
        <v>film &amp; video</v>
      </c>
      <c r="T3684" t="str">
        <f t="shared" si="233"/>
        <v>shorts</v>
      </c>
      <c r="Y3684">
        <f t="shared" si="234"/>
        <v>13</v>
      </c>
      <c r="Z3684">
        <f t="shared" si="235"/>
        <v>19</v>
      </c>
    </row>
    <row r="3685" spans="1:26" ht="43.2" x14ac:dyDescent="0.3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 s="11">
        <f t="shared" si="230"/>
        <v>42358.165972222218</v>
      </c>
      <c r="K3685">
        <v>1448040425</v>
      </c>
      <c r="L3685" s="11">
        <f t="shared" si="231"/>
        <v>42328.393807870372</v>
      </c>
      <c r="M3685" t="b">
        <v>0</v>
      </c>
      <c r="N3685">
        <v>17</v>
      </c>
      <c r="O3685" t="b">
        <v>1</v>
      </c>
      <c r="P3685" t="s">
        <v>8271</v>
      </c>
      <c r="Q3685" s="6">
        <f>E3685/D3685</f>
        <v>1.5333333333333334</v>
      </c>
      <c r="R3685" s="7">
        <f>IFERROR(E3685/N3685,"N/A")</f>
        <v>13.529411764705882</v>
      </c>
      <c r="S3685" t="str">
        <f t="shared" si="232"/>
        <v>theater</v>
      </c>
      <c r="T3685" t="str">
        <f t="shared" si="233"/>
        <v>plays</v>
      </c>
      <c r="Y3685">
        <f t="shared" si="234"/>
        <v>8</v>
      </c>
      <c r="Z3685">
        <f t="shared" si="235"/>
        <v>13</v>
      </c>
    </row>
    <row r="3686" spans="1:26" ht="43.2" x14ac:dyDescent="0.3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 s="11">
        <f t="shared" si="230"/>
        <v>42534.374999999993</v>
      </c>
      <c r="K3686">
        <v>1463971172</v>
      </c>
      <c r="L3686" s="11">
        <f t="shared" si="231"/>
        <v>42512.777453703697</v>
      </c>
      <c r="M3686" t="b">
        <v>0</v>
      </c>
      <c r="N3686">
        <v>14</v>
      </c>
      <c r="O3686" t="b">
        <v>1</v>
      </c>
      <c r="P3686" t="s">
        <v>8271</v>
      </c>
      <c r="Q3686" s="6">
        <f>E3686/D3686</f>
        <v>1.534</v>
      </c>
      <c r="R3686" s="7">
        <f>IFERROR(E3686/N3686,"N/A")</f>
        <v>109.57142857142857</v>
      </c>
      <c r="S3686" t="str">
        <f t="shared" si="232"/>
        <v>theater</v>
      </c>
      <c r="T3686" t="str">
        <f t="shared" si="233"/>
        <v>plays</v>
      </c>
      <c r="Y3686">
        <f t="shared" si="234"/>
        <v>8</v>
      </c>
      <c r="Z3686">
        <f t="shared" si="235"/>
        <v>13</v>
      </c>
    </row>
    <row r="3687" spans="1:26" ht="43.2" x14ac:dyDescent="0.3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 s="11">
        <f t="shared" si="230"/>
        <v>41381.427569444444</v>
      </c>
      <c r="K3687">
        <v>1363630542</v>
      </c>
      <c r="L3687" s="11">
        <f t="shared" si="231"/>
        <v>41351.427569444444</v>
      </c>
      <c r="M3687" t="b">
        <v>0</v>
      </c>
      <c r="N3687">
        <v>554</v>
      </c>
      <c r="O3687" t="b">
        <v>1</v>
      </c>
      <c r="P3687" t="s">
        <v>8295</v>
      </c>
      <c r="Q3687" s="6">
        <f>E3687/D3687</f>
        <v>1.5345200000000001</v>
      </c>
      <c r="R3687" s="7">
        <f>IFERROR(E3687/N3687,"N/A")</f>
        <v>138.49458483754512</v>
      </c>
      <c r="S3687" t="str">
        <f t="shared" si="232"/>
        <v>technology</v>
      </c>
      <c r="T3687" t="str">
        <f t="shared" si="233"/>
        <v>hardware</v>
      </c>
      <c r="Y3687">
        <f t="shared" si="234"/>
        <v>11</v>
      </c>
      <c r="Z3687">
        <f t="shared" si="235"/>
        <v>19</v>
      </c>
    </row>
    <row r="3688" spans="1:26" ht="57.6" x14ac:dyDescent="0.3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 s="11">
        <f t="shared" si="230"/>
        <v>42154.957638888889</v>
      </c>
      <c r="K3688">
        <v>1431230867</v>
      </c>
      <c r="L3688" s="11">
        <f t="shared" si="231"/>
        <v>42133.838738425926</v>
      </c>
      <c r="M3688" t="b">
        <v>0</v>
      </c>
      <c r="N3688">
        <v>104</v>
      </c>
      <c r="O3688" t="b">
        <v>1</v>
      </c>
      <c r="P3688" t="s">
        <v>8271</v>
      </c>
      <c r="Q3688" s="6">
        <f>E3688/D3688</f>
        <v>1.5373333333333334</v>
      </c>
      <c r="R3688" s="7">
        <f>IFERROR(E3688/N3688,"N/A")</f>
        <v>110.86538461538461</v>
      </c>
      <c r="S3688" t="str">
        <f t="shared" si="232"/>
        <v>theater</v>
      </c>
      <c r="T3688" t="str">
        <f t="shared" si="233"/>
        <v>plays</v>
      </c>
      <c r="Y3688">
        <f t="shared" si="234"/>
        <v>8</v>
      </c>
      <c r="Z3688">
        <f t="shared" si="235"/>
        <v>13</v>
      </c>
    </row>
    <row r="3689" spans="1:26" ht="43.2" x14ac:dyDescent="0.3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 s="11">
        <f t="shared" si="230"/>
        <v>42038.833333333336</v>
      </c>
      <c r="K3689">
        <v>1421436099</v>
      </c>
      <c r="L3689" s="11">
        <f t="shared" si="231"/>
        <v>42020.473368055551</v>
      </c>
      <c r="M3689" t="b">
        <v>0</v>
      </c>
      <c r="N3689">
        <v>32</v>
      </c>
      <c r="O3689" t="b">
        <v>1</v>
      </c>
      <c r="P3689" t="s">
        <v>8297</v>
      </c>
      <c r="Q3689" s="6">
        <f>E3689/D3689</f>
        <v>1.538</v>
      </c>
      <c r="R3689" s="7">
        <f>IFERROR(E3689/N3689,"N/A")</f>
        <v>48.0625</v>
      </c>
      <c r="S3689" t="str">
        <f t="shared" si="232"/>
        <v>games</v>
      </c>
      <c r="T3689" t="str">
        <f t="shared" si="233"/>
        <v>tabletop games</v>
      </c>
      <c r="Y3689">
        <f t="shared" si="234"/>
        <v>6</v>
      </c>
      <c r="Z3689">
        <f t="shared" si="235"/>
        <v>20</v>
      </c>
    </row>
    <row r="3690" spans="1:26" ht="28.8" x14ac:dyDescent="0.3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 s="11">
        <f t="shared" si="230"/>
        <v>41859.75</v>
      </c>
      <c r="K3690">
        <v>1404797428</v>
      </c>
      <c r="L3690" s="11">
        <f t="shared" si="231"/>
        <v>41827.896157407406</v>
      </c>
      <c r="M3690" t="b">
        <v>1</v>
      </c>
      <c r="N3690">
        <v>1088</v>
      </c>
      <c r="O3690" t="b">
        <v>1</v>
      </c>
      <c r="P3690" t="s">
        <v>8303</v>
      </c>
      <c r="Q3690" s="6">
        <f>E3690/D3690</f>
        <v>1.5390035000000002</v>
      </c>
      <c r="R3690" s="7">
        <f>IFERROR(E3690/N3690,"N/A")</f>
        <v>84.871516544117654</v>
      </c>
      <c r="S3690" t="str">
        <f t="shared" si="232"/>
        <v>theater</v>
      </c>
      <c r="T3690" t="str">
        <f t="shared" si="233"/>
        <v>spaces</v>
      </c>
      <c r="Y3690">
        <f t="shared" si="234"/>
        <v>8</v>
      </c>
      <c r="Z3690">
        <f t="shared" si="235"/>
        <v>14</v>
      </c>
    </row>
    <row r="3691" spans="1:26" ht="43.2" x14ac:dyDescent="0.3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 s="11">
        <f t="shared" si="230"/>
        <v>41645.205324074072</v>
      </c>
      <c r="K3691">
        <v>1385124940</v>
      </c>
      <c r="L3691" s="11">
        <f t="shared" si="231"/>
        <v>41600.205324074072</v>
      </c>
      <c r="M3691" t="b">
        <v>0</v>
      </c>
      <c r="N3691">
        <v>191</v>
      </c>
      <c r="O3691" t="b">
        <v>1</v>
      </c>
      <c r="P3691" t="s">
        <v>8276</v>
      </c>
      <c r="Q3691" s="6">
        <f>E3691/D3691</f>
        <v>1.5405897142857143</v>
      </c>
      <c r="R3691" s="7">
        <f>IFERROR(E3691/N3691,"N/A")</f>
        <v>70.576753926701571</v>
      </c>
      <c r="S3691" t="str">
        <f t="shared" si="232"/>
        <v>music</v>
      </c>
      <c r="T3691" t="str">
        <f t="shared" si="233"/>
        <v>rock</v>
      </c>
      <c r="Y3691">
        <f t="shared" si="234"/>
        <v>6</v>
      </c>
      <c r="Z3691">
        <f t="shared" si="235"/>
        <v>10</v>
      </c>
    </row>
    <row r="3692" spans="1:26" ht="43.2" x14ac:dyDescent="0.3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 s="11">
        <f t="shared" si="230"/>
        <v>41960.666666666664</v>
      </c>
      <c r="K3692">
        <v>1413295358</v>
      </c>
      <c r="L3692" s="11">
        <f t="shared" si="231"/>
        <v>41926.251828703702</v>
      </c>
      <c r="M3692" t="b">
        <v>0</v>
      </c>
      <c r="N3692">
        <v>181</v>
      </c>
      <c r="O3692" t="b">
        <v>1</v>
      </c>
      <c r="P3692" t="s">
        <v>8297</v>
      </c>
      <c r="Q3692" s="6">
        <f>E3692/D3692</f>
        <v>1.5415151515151515</v>
      </c>
      <c r="R3692" s="7">
        <f>IFERROR(E3692/N3692,"N/A")</f>
        <v>28.104972375690608</v>
      </c>
      <c r="S3692" t="str">
        <f t="shared" si="232"/>
        <v>games</v>
      </c>
      <c r="T3692" t="str">
        <f t="shared" si="233"/>
        <v>tabletop games</v>
      </c>
      <c r="Y3692">
        <f t="shared" si="234"/>
        <v>6</v>
      </c>
      <c r="Z3692">
        <f t="shared" si="235"/>
        <v>20</v>
      </c>
    </row>
    <row r="3693" spans="1:26" ht="43.2" x14ac:dyDescent="0.3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 s="11">
        <f t="shared" si="230"/>
        <v>42314.208437499998</v>
      </c>
      <c r="K3693">
        <v>1444219209</v>
      </c>
      <c r="L3693" s="11">
        <f t="shared" si="231"/>
        <v>42284.166770833333</v>
      </c>
      <c r="M3693" t="b">
        <v>1</v>
      </c>
      <c r="N3693">
        <v>145</v>
      </c>
      <c r="O3693" t="b">
        <v>1</v>
      </c>
      <c r="P3693" t="s">
        <v>8271</v>
      </c>
      <c r="Q3693" s="6">
        <f>E3693/D3693</f>
        <v>1.5443</v>
      </c>
      <c r="R3693" s="7">
        <f>IFERROR(E3693/N3693,"N/A")</f>
        <v>106.50344827586207</v>
      </c>
      <c r="S3693" t="str">
        <f t="shared" si="232"/>
        <v>theater</v>
      </c>
      <c r="T3693" t="str">
        <f t="shared" si="233"/>
        <v>plays</v>
      </c>
      <c r="Y3693">
        <f t="shared" si="234"/>
        <v>8</v>
      </c>
      <c r="Z3693">
        <f t="shared" si="235"/>
        <v>13</v>
      </c>
    </row>
    <row r="3694" spans="1:26" ht="43.2" x14ac:dyDescent="0.3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 s="11">
        <f t="shared" si="230"/>
        <v>42154.999849537031</v>
      </c>
      <c r="K3694">
        <v>1430467187</v>
      </c>
      <c r="L3694" s="11">
        <f t="shared" si="231"/>
        <v>42124.999849537031</v>
      </c>
      <c r="M3694" t="b">
        <v>0</v>
      </c>
      <c r="N3694">
        <v>53</v>
      </c>
      <c r="O3694" t="b">
        <v>1</v>
      </c>
      <c r="P3694" t="s">
        <v>8266</v>
      </c>
      <c r="Q3694" s="6">
        <f>E3694/D3694</f>
        <v>1.5457142857142858</v>
      </c>
      <c r="R3694" s="7">
        <f>IFERROR(E3694/N3694,"N/A")</f>
        <v>102.0754716981132</v>
      </c>
      <c r="S3694" t="str">
        <f t="shared" si="232"/>
        <v>film &amp; video</v>
      </c>
      <c r="T3694" t="str">
        <f t="shared" si="233"/>
        <v>shorts</v>
      </c>
      <c r="Y3694">
        <f t="shared" si="234"/>
        <v>13</v>
      </c>
      <c r="Z3694">
        <f t="shared" si="235"/>
        <v>19</v>
      </c>
    </row>
    <row r="3695" spans="1:26" ht="43.2" x14ac:dyDescent="0.3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 s="11">
        <f t="shared" si="230"/>
        <v>42768.358900462961</v>
      </c>
      <c r="K3695">
        <v>1483461409</v>
      </c>
      <c r="L3695" s="11">
        <f t="shared" si="231"/>
        <v>42738.358900462961</v>
      </c>
      <c r="M3695" t="b">
        <v>0</v>
      </c>
      <c r="N3695">
        <v>67</v>
      </c>
      <c r="O3695" t="b">
        <v>1</v>
      </c>
      <c r="P3695" t="s">
        <v>8298</v>
      </c>
      <c r="Q3695" s="6">
        <f>E3695/D3695</f>
        <v>1.5469999999999999</v>
      </c>
      <c r="R3695" s="7">
        <f>IFERROR(E3695/N3695,"N/A")</f>
        <v>69.268656716417908</v>
      </c>
      <c r="S3695" t="str">
        <f t="shared" si="232"/>
        <v>food</v>
      </c>
      <c r="T3695" t="str">
        <f t="shared" si="233"/>
        <v>small batch</v>
      </c>
      <c r="Y3695">
        <f t="shared" si="234"/>
        <v>5</v>
      </c>
      <c r="Z3695">
        <f t="shared" si="235"/>
        <v>16</v>
      </c>
    </row>
    <row r="3696" spans="1:26" ht="43.2" x14ac:dyDescent="0.3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 s="11">
        <f t="shared" si="230"/>
        <v>41336.466180555552</v>
      </c>
      <c r="K3696">
        <v>1360177878</v>
      </c>
      <c r="L3696" s="11">
        <f t="shared" si="231"/>
        <v>41311.466180555552</v>
      </c>
      <c r="M3696" t="b">
        <v>0</v>
      </c>
      <c r="N3696">
        <v>48</v>
      </c>
      <c r="O3696" t="b">
        <v>1</v>
      </c>
      <c r="P3696" t="s">
        <v>8266</v>
      </c>
      <c r="Q3696" s="6">
        <f>E3696/D3696</f>
        <v>1.5473333333333332</v>
      </c>
      <c r="R3696" s="7">
        <f>IFERROR(E3696/N3696,"N/A")</f>
        <v>96.708333333333329</v>
      </c>
      <c r="S3696" t="str">
        <f t="shared" si="232"/>
        <v>film &amp; video</v>
      </c>
      <c r="T3696" t="str">
        <f t="shared" si="233"/>
        <v>shorts</v>
      </c>
      <c r="Y3696">
        <f t="shared" si="234"/>
        <v>13</v>
      </c>
      <c r="Z3696">
        <f t="shared" si="235"/>
        <v>19</v>
      </c>
    </row>
    <row r="3697" spans="1:26" ht="43.2" x14ac:dyDescent="0.3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 s="11">
        <f t="shared" si="230"/>
        <v>41814.75</v>
      </c>
      <c r="K3697">
        <v>1401196766</v>
      </c>
      <c r="L3697" s="11">
        <f t="shared" si="231"/>
        <v>41786.221828703703</v>
      </c>
      <c r="M3697" t="b">
        <v>1</v>
      </c>
      <c r="N3697">
        <v>190</v>
      </c>
      <c r="O3697" t="b">
        <v>1</v>
      </c>
      <c r="P3697" t="s">
        <v>8276</v>
      </c>
      <c r="Q3697" s="6">
        <f>E3697/D3697</f>
        <v>1.5493846153846154</v>
      </c>
      <c r="R3697" s="7">
        <f>IFERROR(E3697/N3697,"N/A")</f>
        <v>53.005263157894738</v>
      </c>
      <c r="S3697" t="str">
        <f t="shared" si="232"/>
        <v>music</v>
      </c>
      <c r="T3697" t="str">
        <f t="shared" si="233"/>
        <v>rock</v>
      </c>
      <c r="Y3697">
        <f t="shared" si="234"/>
        <v>6</v>
      </c>
      <c r="Z3697">
        <f t="shared" si="235"/>
        <v>10</v>
      </c>
    </row>
    <row r="3698" spans="1:26" ht="43.2" x14ac:dyDescent="0.3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 s="11">
        <f t="shared" si="230"/>
        <v>41151.356770833328</v>
      </c>
      <c r="K3698">
        <v>1343320425</v>
      </c>
      <c r="L3698" s="11">
        <f t="shared" si="231"/>
        <v>41116.356770833328</v>
      </c>
      <c r="M3698" t="b">
        <v>1</v>
      </c>
      <c r="N3698">
        <v>467</v>
      </c>
      <c r="O3698" t="b">
        <v>1</v>
      </c>
      <c r="P3698" t="s">
        <v>8276</v>
      </c>
      <c r="Q3698" s="6">
        <f>E3698/D3698</f>
        <v>1.5497535999999998</v>
      </c>
      <c r="R3698" s="7">
        <f>IFERROR(E3698/N3698,"N/A")</f>
        <v>82.963254817987149</v>
      </c>
      <c r="S3698" t="str">
        <f t="shared" si="232"/>
        <v>music</v>
      </c>
      <c r="T3698" t="str">
        <f t="shared" si="233"/>
        <v>rock</v>
      </c>
      <c r="Y3698">
        <f t="shared" si="234"/>
        <v>6</v>
      </c>
      <c r="Z3698">
        <f t="shared" si="235"/>
        <v>10</v>
      </c>
    </row>
    <row r="3699" spans="1:26" ht="28.8" x14ac:dyDescent="0.3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 s="11">
        <f t="shared" si="230"/>
        <v>42259.234490740739</v>
      </c>
      <c r="K3699">
        <v>1437745060</v>
      </c>
      <c r="L3699" s="11">
        <f t="shared" si="231"/>
        <v>42209.234490740739</v>
      </c>
      <c r="M3699" t="b">
        <v>0</v>
      </c>
      <c r="N3699">
        <v>3</v>
      </c>
      <c r="O3699" t="b">
        <v>1</v>
      </c>
      <c r="P3699" t="s">
        <v>8285</v>
      </c>
      <c r="Q3699" s="6">
        <f>E3699/D3699</f>
        <v>1.55</v>
      </c>
      <c r="R3699" s="7">
        <f>IFERROR(E3699/N3699,"N/A")</f>
        <v>51.666666666666664</v>
      </c>
      <c r="S3699" t="str">
        <f t="shared" si="232"/>
        <v>photography</v>
      </c>
      <c r="T3699" t="str">
        <f t="shared" si="233"/>
        <v>photobooks</v>
      </c>
      <c r="Y3699">
        <f t="shared" si="234"/>
        <v>12</v>
      </c>
      <c r="Z3699">
        <f t="shared" si="235"/>
        <v>22</v>
      </c>
    </row>
    <row r="3700" spans="1:26" ht="43.2" x14ac:dyDescent="0.3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 s="11">
        <f t="shared" si="230"/>
        <v>42048.283749999995</v>
      </c>
      <c r="K3700">
        <v>1418654916</v>
      </c>
      <c r="L3700" s="11">
        <f t="shared" si="231"/>
        <v>41988.283749999995</v>
      </c>
      <c r="M3700" t="b">
        <v>0</v>
      </c>
      <c r="N3700">
        <v>78</v>
      </c>
      <c r="O3700" t="b">
        <v>1</v>
      </c>
      <c r="P3700" t="s">
        <v>8271</v>
      </c>
      <c r="Q3700" s="6">
        <f>E3700/D3700</f>
        <v>1.55</v>
      </c>
      <c r="R3700" s="7">
        <f>IFERROR(E3700/N3700,"N/A")</f>
        <v>39.743589743589745</v>
      </c>
      <c r="S3700" t="str">
        <f t="shared" si="232"/>
        <v>theater</v>
      </c>
      <c r="T3700" t="str">
        <f t="shared" si="233"/>
        <v>plays</v>
      </c>
      <c r="Y3700">
        <f t="shared" si="234"/>
        <v>8</v>
      </c>
      <c r="Z3700">
        <f t="shared" si="235"/>
        <v>13</v>
      </c>
    </row>
    <row r="3701" spans="1:26" ht="43.2" x14ac:dyDescent="0.3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 s="11">
        <f t="shared" si="230"/>
        <v>42484.874305555553</v>
      </c>
      <c r="K3701">
        <v>1458762717</v>
      </c>
      <c r="L3701" s="11">
        <f t="shared" si="231"/>
        <v>42452.494409722225</v>
      </c>
      <c r="M3701" t="b">
        <v>0</v>
      </c>
      <c r="N3701">
        <v>133</v>
      </c>
      <c r="O3701" t="b">
        <v>1</v>
      </c>
      <c r="P3701" t="s">
        <v>8277</v>
      </c>
      <c r="Q3701" s="6">
        <f>E3701/D3701</f>
        <v>1.55175</v>
      </c>
      <c r="R3701" s="7">
        <f>IFERROR(E3701/N3701,"N/A")</f>
        <v>46.669172932330824</v>
      </c>
      <c r="S3701" t="str">
        <f t="shared" si="232"/>
        <v>music</v>
      </c>
      <c r="T3701" t="str">
        <f t="shared" si="233"/>
        <v>metal</v>
      </c>
      <c r="Y3701">
        <f t="shared" si="234"/>
        <v>6</v>
      </c>
      <c r="Z3701">
        <f t="shared" si="235"/>
        <v>11</v>
      </c>
    </row>
    <row r="3702" spans="1:26" ht="43.2" x14ac:dyDescent="0.3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 s="11">
        <f t="shared" si="230"/>
        <v>41868.182222222218</v>
      </c>
      <c r="K3702">
        <v>1404822144</v>
      </c>
      <c r="L3702" s="11">
        <f t="shared" si="231"/>
        <v>41828.182222222218</v>
      </c>
      <c r="M3702" t="b">
        <v>0</v>
      </c>
      <c r="N3702">
        <v>19</v>
      </c>
      <c r="O3702" t="b">
        <v>1</v>
      </c>
      <c r="P3702" t="s">
        <v>8265</v>
      </c>
      <c r="Q3702" s="6">
        <f>E3702/D3702</f>
        <v>1.552</v>
      </c>
      <c r="R3702" s="7">
        <f>IFERROR(E3702/N3702,"N/A")</f>
        <v>102.10526315789474</v>
      </c>
      <c r="S3702" t="str">
        <f t="shared" si="232"/>
        <v>film &amp; video</v>
      </c>
      <c r="T3702" t="str">
        <f t="shared" si="233"/>
        <v>television</v>
      </c>
      <c r="Y3702">
        <f t="shared" si="234"/>
        <v>13</v>
      </c>
      <c r="Z3702">
        <f t="shared" si="235"/>
        <v>23</v>
      </c>
    </row>
    <row r="3703" spans="1:26" ht="43.2" x14ac:dyDescent="0.3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 s="11">
        <f t="shared" si="230"/>
        <v>42157.957638888889</v>
      </c>
      <c r="K3703">
        <v>1430600401</v>
      </c>
      <c r="L3703" s="11">
        <f t="shared" si="231"/>
        <v>42126.541678240734</v>
      </c>
      <c r="M3703" t="b">
        <v>0</v>
      </c>
      <c r="N3703">
        <v>56</v>
      </c>
      <c r="O3703" t="b">
        <v>1</v>
      </c>
      <c r="P3703" t="s">
        <v>8271</v>
      </c>
      <c r="Q3703" s="6">
        <f>E3703/D3703</f>
        <v>1.552</v>
      </c>
      <c r="R3703" s="7">
        <f>IFERROR(E3703/N3703,"N/A")</f>
        <v>83.142857142857139</v>
      </c>
      <c r="S3703" t="str">
        <f t="shared" si="232"/>
        <v>theater</v>
      </c>
      <c r="T3703" t="str">
        <f t="shared" si="233"/>
        <v>plays</v>
      </c>
      <c r="Y3703">
        <f t="shared" si="234"/>
        <v>8</v>
      </c>
      <c r="Z3703">
        <f t="shared" si="235"/>
        <v>13</v>
      </c>
    </row>
    <row r="3704" spans="1:26" ht="43.2" x14ac:dyDescent="0.3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 s="11">
        <f t="shared" si="230"/>
        <v>42453.334074074075</v>
      </c>
      <c r="K3704">
        <v>1456246864</v>
      </c>
      <c r="L3704" s="11">
        <f t="shared" si="231"/>
        <v>42423.375740740739</v>
      </c>
      <c r="M3704" t="b">
        <v>0</v>
      </c>
      <c r="N3704">
        <v>75</v>
      </c>
      <c r="O3704" t="b">
        <v>1</v>
      </c>
      <c r="P3704" t="s">
        <v>8285</v>
      </c>
      <c r="Q3704" s="6">
        <f>E3704/D3704</f>
        <v>1.5529999999999999</v>
      </c>
      <c r="R3704" s="7">
        <f>IFERROR(E3704/N3704,"N/A")</f>
        <v>207.06666666666666</v>
      </c>
      <c r="S3704" t="str">
        <f t="shared" si="232"/>
        <v>photography</v>
      </c>
      <c r="T3704" t="str">
        <f t="shared" si="233"/>
        <v>photobooks</v>
      </c>
      <c r="Y3704">
        <f t="shared" si="234"/>
        <v>12</v>
      </c>
      <c r="Z3704">
        <f t="shared" si="235"/>
        <v>22</v>
      </c>
    </row>
    <row r="3705" spans="1:26" ht="57.6" x14ac:dyDescent="0.3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 s="11">
        <f t="shared" si="230"/>
        <v>41163.366354166668</v>
      </c>
      <c r="K3705">
        <v>1344962853</v>
      </c>
      <c r="L3705" s="11">
        <f t="shared" si="231"/>
        <v>41135.366354166668</v>
      </c>
      <c r="M3705" t="b">
        <v>0</v>
      </c>
      <c r="N3705">
        <v>104</v>
      </c>
      <c r="O3705" t="b">
        <v>1</v>
      </c>
      <c r="P3705" t="s">
        <v>8276</v>
      </c>
      <c r="Q3705" s="6">
        <f>E3705/D3705</f>
        <v>1.5533333333333332</v>
      </c>
      <c r="R3705" s="7">
        <f>IFERROR(E3705/N3705,"N/A")</f>
        <v>112.01923076923077</v>
      </c>
      <c r="S3705" t="str">
        <f t="shared" si="232"/>
        <v>music</v>
      </c>
      <c r="T3705" t="str">
        <f t="shared" si="233"/>
        <v>rock</v>
      </c>
      <c r="Y3705">
        <f t="shared" si="234"/>
        <v>6</v>
      </c>
      <c r="Z3705">
        <f t="shared" si="235"/>
        <v>10</v>
      </c>
    </row>
    <row r="3706" spans="1:26" ht="57.6" x14ac:dyDescent="0.3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 s="11">
        <f t="shared" si="230"/>
        <v>41288.555555555555</v>
      </c>
      <c r="K3706">
        <v>1354580949</v>
      </c>
      <c r="L3706" s="11">
        <f t="shared" si="231"/>
        <v>41246.686909722215</v>
      </c>
      <c r="M3706" t="b">
        <v>0</v>
      </c>
      <c r="N3706">
        <v>149</v>
      </c>
      <c r="O3706" t="b">
        <v>1</v>
      </c>
      <c r="P3706" t="s">
        <v>8274</v>
      </c>
      <c r="Q3706" s="6">
        <f>E3706/D3706</f>
        <v>1.5551428571428572</v>
      </c>
      <c r="R3706" s="7">
        <f>IFERROR(E3706/N3706,"N/A")</f>
        <v>36.530201342281877</v>
      </c>
      <c r="S3706" t="str">
        <f t="shared" si="232"/>
        <v>publishing</v>
      </c>
      <c r="T3706" t="str">
        <f t="shared" si="233"/>
        <v>nonfiction</v>
      </c>
      <c r="Y3706">
        <f t="shared" si="234"/>
        <v>11</v>
      </c>
      <c r="Z3706">
        <f t="shared" si="235"/>
        <v>21</v>
      </c>
    </row>
    <row r="3707" spans="1:26" ht="43.2" x14ac:dyDescent="0.3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 s="11">
        <f t="shared" si="230"/>
        <v>41172.86582175926</v>
      </c>
      <c r="K3707">
        <v>1343018807</v>
      </c>
      <c r="L3707" s="11">
        <f t="shared" si="231"/>
        <v>41112.86582175926</v>
      </c>
      <c r="M3707" t="b">
        <v>0</v>
      </c>
      <c r="N3707">
        <v>60</v>
      </c>
      <c r="O3707" t="b">
        <v>1</v>
      </c>
      <c r="P3707" t="s">
        <v>8300</v>
      </c>
      <c r="Q3707" s="6">
        <f>E3707/D3707</f>
        <v>1.5553333333333332</v>
      </c>
      <c r="R3707" s="7">
        <f>IFERROR(E3707/N3707,"N/A")</f>
        <v>38.883333333333333</v>
      </c>
      <c r="S3707" t="str">
        <f t="shared" si="232"/>
        <v>music</v>
      </c>
      <c r="T3707" t="str">
        <f t="shared" si="233"/>
        <v>classical music</v>
      </c>
      <c r="Y3707">
        <f t="shared" si="234"/>
        <v>6</v>
      </c>
      <c r="Z3707">
        <f t="shared" si="235"/>
        <v>21</v>
      </c>
    </row>
    <row r="3708" spans="1:26" ht="43.2" x14ac:dyDescent="0.3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 s="11">
        <f t="shared" si="230"/>
        <v>41128.375694444439</v>
      </c>
      <c r="K3708">
        <v>1343682681</v>
      </c>
      <c r="L3708" s="11">
        <f t="shared" si="231"/>
        <v>41120.54954861111</v>
      </c>
      <c r="M3708" t="b">
        <v>0</v>
      </c>
      <c r="N3708">
        <v>19</v>
      </c>
      <c r="O3708" t="b">
        <v>1</v>
      </c>
      <c r="P3708" t="s">
        <v>8276</v>
      </c>
      <c r="Q3708" s="6">
        <f>E3708/D3708</f>
        <v>1.5571428571428572</v>
      </c>
      <c r="R3708" s="7">
        <f>IFERROR(E3708/N3708,"N/A")</f>
        <v>28.684210526315791</v>
      </c>
      <c r="S3708" t="str">
        <f t="shared" si="232"/>
        <v>music</v>
      </c>
      <c r="T3708" t="str">
        <f t="shared" si="233"/>
        <v>rock</v>
      </c>
      <c r="Y3708">
        <f t="shared" si="234"/>
        <v>6</v>
      </c>
      <c r="Z3708">
        <f t="shared" si="235"/>
        <v>10</v>
      </c>
    </row>
    <row r="3709" spans="1:26" ht="43.2" x14ac:dyDescent="0.3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 s="11">
        <f t="shared" si="230"/>
        <v>42390.554502314808</v>
      </c>
      <c r="K3709">
        <v>1450819109</v>
      </c>
      <c r="L3709" s="11">
        <f t="shared" si="231"/>
        <v>42360.554502314808</v>
      </c>
      <c r="M3709" t="b">
        <v>0</v>
      </c>
      <c r="N3709">
        <v>24</v>
      </c>
      <c r="O3709" t="b">
        <v>1</v>
      </c>
      <c r="P3709" t="s">
        <v>8271</v>
      </c>
      <c r="Q3709" s="6">
        <f>E3709/D3709</f>
        <v>1.5575000000000001</v>
      </c>
      <c r="R3709" s="7">
        <f>IFERROR(E3709/N3709,"N/A")</f>
        <v>51.916666666666664</v>
      </c>
      <c r="S3709" t="str">
        <f t="shared" si="232"/>
        <v>theater</v>
      </c>
      <c r="T3709" t="str">
        <f t="shared" si="233"/>
        <v>plays</v>
      </c>
      <c r="Y3709">
        <f t="shared" si="234"/>
        <v>8</v>
      </c>
      <c r="Z3709">
        <f t="shared" si="235"/>
        <v>13</v>
      </c>
    </row>
    <row r="3710" spans="1:26" ht="43.2" x14ac:dyDescent="0.3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 s="11">
        <f t="shared" si="230"/>
        <v>41194.52616898148</v>
      </c>
      <c r="K3710">
        <v>1347482261</v>
      </c>
      <c r="L3710" s="11">
        <f t="shared" si="231"/>
        <v>41164.52616898148</v>
      </c>
      <c r="M3710" t="b">
        <v>0</v>
      </c>
      <c r="N3710">
        <v>133</v>
      </c>
      <c r="O3710" t="b">
        <v>1</v>
      </c>
      <c r="P3710" t="s">
        <v>8276</v>
      </c>
      <c r="Q3710" s="6">
        <f>E3710/D3710</f>
        <v>1.5590999999999999</v>
      </c>
      <c r="R3710" s="7">
        <f>IFERROR(E3710/N3710,"N/A")</f>
        <v>117.22556390977444</v>
      </c>
      <c r="S3710" t="str">
        <f t="shared" si="232"/>
        <v>music</v>
      </c>
      <c r="T3710" t="str">
        <f t="shared" si="233"/>
        <v>rock</v>
      </c>
      <c r="Y3710">
        <f t="shared" si="234"/>
        <v>6</v>
      </c>
      <c r="Z3710">
        <f t="shared" si="235"/>
        <v>10</v>
      </c>
    </row>
    <row r="3711" spans="1:26" ht="43.2" x14ac:dyDescent="0.3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 s="11">
        <f t="shared" si="230"/>
        <v>41003.957638888889</v>
      </c>
      <c r="K3711">
        <v>1330638829</v>
      </c>
      <c r="L3711" s="11">
        <f t="shared" si="231"/>
        <v>40969.579039351847</v>
      </c>
      <c r="M3711" t="b">
        <v>1</v>
      </c>
      <c r="N3711">
        <v>113</v>
      </c>
      <c r="O3711" t="b">
        <v>1</v>
      </c>
      <c r="P3711" t="s">
        <v>8269</v>
      </c>
      <c r="Q3711" s="6">
        <f>E3711/D3711</f>
        <v>1.56</v>
      </c>
      <c r="R3711" s="7">
        <f>IFERROR(E3711/N3711,"N/A")</f>
        <v>55.221238938053098</v>
      </c>
      <c r="S3711" t="str">
        <f t="shared" si="232"/>
        <v>film &amp; video</v>
      </c>
      <c r="T3711" t="str">
        <f t="shared" si="233"/>
        <v>documentary</v>
      </c>
      <c r="Y3711">
        <f t="shared" si="234"/>
        <v>13</v>
      </c>
      <c r="Z3711">
        <f t="shared" si="235"/>
        <v>24</v>
      </c>
    </row>
    <row r="3712" spans="1:26" ht="43.2" x14ac:dyDescent="0.3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 s="11">
        <f t="shared" si="230"/>
        <v>41789.257349537031</v>
      </c>
      <c r="K3712">
        <v>1397571035</v>
      </c>
      <c r="L3712" s="11">
        <f t="shared" si="231"/>
        <v>41744.257349537031</v>
      </c>
      <c r="M3712" t="b">
        <v>1</v>
      </c>
      <c r="N3712">
        <v>2139</v>
      </c>
      <c r="O3712" t="b">
        <v>1</v>
      </c>
      <c r="P3712" t="s">
        <v>8269</v>
      </c>
      <c r="Q3712" s="6">
        <f>E3712/D3712</f>
        <v>1.5614399999999999</v>
      </c>
      <c r="R3712" s="7">
        <f>IFERROR(E3712/N3712,"N/A")</f>
        <v>54.748948106591868</v>
      </c>
      <c r="S3712" t="str">
        <f t="shared" si="232"/>
        <v>film &amp; video</v>
      </c>
      <c r="T3712" t="str">
        <f t="shared" si="233"/>
        <v>documentary</v>
      </c>
      <c r="Y3712">
        <f t="shared" si="234"/>
        <v>13</v>
      </c>
      <c r="Z3712">
        <f t="shared" si="235"/>
        <v>24</v>
      </c>
    </row>
    <row r="3713" spans="1:26" ht="43.2" x14ac:dyDescent="0.3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 s="11">
        <f t="shared" si="230"/>
        <v>42278.291932870365</v>
      </c>
      <c r="K3713">
        <v>1440687623</v>
      </c>
      <c r="L3713" s="11">
        <f t="shared" si="231"/>
        <v>42243.291932870365</v>
      </c>
      <c r="M3713" t="b">
        <v>0</v>
      </c>
      <c r="N3713">
        <v>204</v>
      </c>
      <c r="O3713" t="b">
        <v>1</v>
      </c>
      <c r="P3713" t="s">
        <v>8271</v>
      </c>
      <c r="Q3713" s="6">
        <f>E3713/D3713</f>
        <v>1.5620000000000001</v>
      </c>
      <c r="R3713" s="7">
        <f>IFERROR(E3713/N3713,"N/A")</f>
        <v>38.284313725490193</v>
      </c>
      <c r="S3713" t="str">
        <f t="shared" si="232"/>
        <v>theater</v>
      </c>
      <c r="T3713" t="str">
        <f t="shared" si="233"/>
        <v>plays</v>
      </c>
      <c r="Y3713">
        <f t="shared" si="234"/>
        <v>8</v>
      </c>
      <c r="Z3713">
        <f t="shared" si="235"/>
        <v>13</v>
      </c>
    </row>
    <row r="3714" spans="1:26" ht="28.8" x14ac:dyDescent="0.3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 s="11">
        <f t="shared" si="230"/>
        <v>40980.957638888889</v>
      </c>
      <c r="K3714">
        <v>1329671572</v>
      </c>
      <c r="L3714" s="11">
        <f t="shared" si="231"/>
        <v>40958.383935185186</v>
      </c>
      <c r="M3714" t="b">
        <v>0</v>
      </c>
      <c r="N3714">
        <v>33</v>
      </c>
      <c r="O3714" t="b">
        <v>1</v>
      </c>
      <c r="P3714" t="s">
        <v>8280</v>
      </c>
      <c r="Q3714" s="6">
        <f>E3714/D3714</f>
        <v>1.5636363636363637</v>
      </c>
      <c r="R3714" s="7">
        <f>IFERROR(E3714/N3714,"N/A")</f>
        <v>26.060606060606062</v>
      </c>
      <c r="S3714" t="str">
        <f t="shared" si="232"/>
        <v>music</v>
      </c>
      <c r="T3714" t="str">
        <f t="shared" si="233"/>
        <v>electronic music</v>
      </c>
      <c r="Y3714">
        <f t="shared" si="234"/>
        <v>6</v>
      </c>
      <c r="Z3714">
        <f t="shared" si="235"/>
        <v>22</v>
      </c>
    </row>
    <row r="3715" spans="1:26" ht="43.2" x14ac:dyDescent="0.3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 s="11">
        <f t="shared" ref="J3715:J3778" si="236">(((I3715/60)/60)/24)+DATE(1970,1,1)+(-8/24)</f>
        <v>40544.791666666664</v>
      </c>
      <c r="K3715">
        <v>1291257298</v>
      </c>
      <c r="L3715" s="11">
        <f t="shared" ref="L3715:L3778" si="237">(((K3715/60)/60)/24)+DATE(1970,1,1)+(-8/24)</f>
        <v>40513.774282407401</v>
      </c>
      <c r="M3715" t="b">
        <v>0</v>
      </c>
      <c r="N3715">
        <v>13</v>
      </c>
      <c r="O3715" t="b">
        <v>1</v>
      </c>
      <c r="P3715" t="s">
        <v>8300</v>
      </c>
      <c r="Q3715" s="6">
        <f>E3715/D3715</f>
        <v>1.5640000000000001</v>
      </c>
      <c r="R3715" s="7">
        <f>IFERROR(E3715/N3715,"N/A")</f>
        <v>30.076923076923077</v>
      </c>
      <c r="S3715" t="str">
        <f t="shared" ref="S3715:S3778" si="238">LEFT(P3715,SEARCH("/",P3715,1)-1)</f>
        <v>music</v>
      </c>
      <c r="T3715" t="str">
        <f t="shared" ref="T3715:T3778" si="239">RIGHT(P3715,(LEN(P3715)-SEARCH("/",P3715)))</f>
        <v>classical music</v>
      </c>
      <c r="Y3715">
        <f t="shared" ref="Y3715:Y3778" si="240">SEARCH("/",P3715)</f>
        <v>6</v>
      </c>
      <c r="Z3715">
        <f t="shared" ref="Z3715:Z3778" si="241">LEN(P3715)</f>
        <v>21</v>
      </c>
    </row>
    <row r="3716" spans="1:26" ht="43.2" x14ac:dyDescent="0.3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 s="11">
        <f t="shared" si="236"/>
        <v>41960.683935185189</v>
      </c>
      <c r="K3716">
        <v>1413674692</v>
      </c>
      <c r="L3716" s="11">
        <f t="shared" si="237"/>
        <v>41930.642268518517</v>
      </c>
      <c r="M3716" t="b">
        <v>0</v>
      </c>
      <c r="N3716">
        <v>26</v>
      </c>
      <c r="O3716" t="b">
        <v>1</v>
      </c>
      <c r="P3716" t="s">
        <v>8300</v>
      </c>
      <c r="Q3716" s="6">
        <f>E3716/D3716</f>
        <v>1.5644444444444445</v>
      </c>
      <c r="R3716" s="7">
        <f>IFERROR(E3716/N3716,"N/A")</f>
        <v>54.153846153846153</v>
      </c>
      <c r="S3716" t="str">
        <f t="shared" si="238"/>
        <v>music</v>
      </c>
      <c r="T3716" t="str">
        <f t="shared" si="239"/>
        <v>classical music</v>
      </c>
      <c r="Y3716">
        <f t="shared" si="240"/>
        <v>6</v>
      </c>
      <c r="Z3716">
        <f t="shared" si="241"/>
        <v>21</v>
      </c>
    </row>
    <row r="3717" spans="1:26" ht="57.6" x14ac:dyDescent="0.3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 s="11">
        <f t="shared" si="236"/>
        <v>41912.666666666664</v>
      </c>
      <c r="K3717">
        <v>1408565860</v>
      </c>
      <c r="L3717" s="11">
        <f t="shared" si="237"/>
        <v>41871.51226851852</v>
      </c>
      <c r="M3717" t="b">
        <v>1</v>
      </c>
      <c r="N3717">
        <v>424</v>
      </c>
      <c r="O3717" t="b">
        <v>1</v>
      </c>
      <c r="P3717" t="s">
        <v>8295</v>
      </c>
      <c r="Q3717" s="6">
        <f>E3717/D3717</f>
        <v>1.5673440000000001</v>
      </c>
      <c r="R3717" s="7">
        <f>IFERROR(E3717/N3717,"N/A")</f>
        <v>36.965660377358489</v>
      </c>
      <c r="S3717" t="str">
        <f t="shared" si="238"/>
        <v>technology</v>
      </c>
      <c r="T3717" t="str">
        <f t="shared" si="239"/>
        <v>hardware</v>
      </c>
      <c r="Y3717">
        <f t="shared" si="240"/>
        <v>11</v>
      </c>
      <c r="Z3717">
        <f t="shared" si="241"/>
        <v>19</v>
      </c>
    </row>
    <row r="3718" spans="1:26" ht="43.2" x14ac:dyDescent="0.3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 s="11">
        <f t="shared" si="236"/>
        <v>42176.502881944441</v>
      </c>
      <c r="K3718">
        <v>1432325049</v>
      </c>
      <c r="L3718" s="11">
        <f t="shared" si="237"/>
        <v>42146.502881944441</v>
      </c>
      <c r="M3718" t="b">
        <v>0</v>
      </c>
      <c r="N3718">
        <v>107</v>
      </c>
      <c r="O3718" t="b">
        <v>1</v>
      </c>
      <c r="P3718" t="s">
        <v>8303</v>
      </c>
      <c r="Q3718" s="6">
        <f>E3718/D3718</f>
        <v>1.5696000000000001</v>
      </c>
      <c r="R3718" s="7">
        <f>IFERROR(E3718/N3718,"N/A")</f>
        <v>146.69158878504672</v>
      </c>
      <c r="S3718" t="str">
        <f t="shared" si="238"/>
        <v>theater</v>
      </c>
      <c r="T3718" t="str">
        <f t="shared" si="239"/>
        <v>spaces</v>
      </c>
      <c r="Y3718">
        <f t="shared" si="240"/>
        <v>8</v>
      </c>
      <c r="Z3718">
        <f t="shared" si="241"/>
        <v>14</v>
      </c>
    </row>
    <row r="3719" spans="1:26" ht="43.2" x14ac:dyDescent="0.3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 s="11">
        <f t="shared" si="236"/>
        <v>41067.218252314815</v>
      </c>
      <c r="K3719">
        <v>1336482857</v>
      </c>
      <c r="L3719" s="11">
        <f t="shared" si="237"/>
        <v>41037.218252314815</v>
      </c>
      <c r="M3719" t="b">
        <v>1</v>
      </c>
      <c r="N3719">
        <v>50</v>
      </c>
      <c r="O3719" t="b">
        <v>1</v>
      </c>
      <c r="P3719" t="s">
        <v>8279</v>
      </c>
      <c r="Q3719" s="6">
        <f>E3719/D3719</f>
        <v>1.5697000000000001</v>
      </c>
      <c r="R3719" s="7">
        <f>IFERROR(E3719/N3719,"N/A")</f>
        <v>37.672800000000002</v>
      </c>
      <c r="S3719" t="str">
        <f t="shared" si="238"/>
        <v>music</v>
      </c>
      <c r="T3719" t="str">
        <f t="shared" si="239"/>
        <v>indie rock</v>
      </c>
      <c r="Y3719">
        <f t="shared" si="240"/>
        <v>6</v>
      </c>
      <c r="Z3719">
        <f t="shared" si="241"/>
        <v>16</v>
      </c>
    </row>
    <row r="3720" spans="1:26" ht="43.2" x14ac:dyDescent="0.3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 s="11">
        <f t="shared" si="236"/>
        <v>42444.878437499996</v>
      </c>
      <c r="K3720">
        <v>1455516297</v>
      </c>
      <c r="L3720" s="11">
        <f t="shared" si="237"/>
        <v>42414.92010416666</v>
      </c>
      <c r="M3720" t="b">
        <v>1</v>
      </c>
      <c r="N3720">
        <v>555</v>
      </c>
      <c r="O3720" t="b">
        <v>1</v>
      </c>
      <c r="P3720" t="s">
        <v>8285</v>
      </c>
      <c r="Q3720" s="6">
        <f>E3720/D3720</f>
        <v>1.57189</v>
      </c>
      <c r="R3720" s="7">
        <f>IFERROR(E3720/N3720,"N/A")</f>
        <v>849.67027027027029</v>
      </c>
      <c r="S3720" t="str">
        <f t="shared" si="238"/>
        <v>photography</v>
      </c>
      <c r="T3720" t="str">
        <f t="shared" si="239"/>
        <v>photobooks</v>
      </c>
      <c r="Y3720">
        <f t="shared" si="240"/>
        <v>12</v>
      </c>
      <c r="Z3720">
        <f t="shared" si="241"/>
        <v>22</v>
      </c>
    </row>
    <row r="3721" spans="1:26" ht="43.2" x14ac:dyDescent="0.3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 s="11">
        <f t="shared" si="236"/>
        <v>42792.750694444439</v>
      </c>
      <c r="K3721">
        <v>1485237096</v>
      </c>
      <c r="L3721" s="11">
        <f t="shared" si="237"/>
        <v>42758.910833333335</v>
      </c>
      <c r="M3721" t="b">
        <v>1</v>
      </c>
      <c r="N3721">
        <v>305</v>
      </c>
      <c r="O3721" t="b">
        <v>1</v>
      </c>
      <c r="P3721" t="s">
        <v>8269</v>
      </c>
      <c r="Q3721" s="6">
        <f>E3721/D3721</f>
        <v>1.5731829411764706</v>
      </c>
      <c r="R3721" s="7">
        <f>IFERROR(E3721/N3721,"N/A")</f>
        <v>87.685606557377056</v>
      </c>
      <c r="S3721" t="str">
        <f t="shared" si="238"/>
        <v>film &amp; video</v>
      </c>
      <c r="T3721" t="str">
        <f t="shared" si="239"/>
        <v>documentary</v>
      </c>
      <c r="Y3721">
        <f t="shared" si="240"/>
        <v>13</v>
      </c>
      <c r="Z3721">
        <f t="shared" si="241"/>
        <v>24</v>
      </c>
    </row>
    <row r="3722" spans="1:26" ht="43.2" x14ac:dyDescent="0.3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 s="11">
        <f t="shared" si="236"/>
        <v>41591.515682870369</v>
      </c>
      <c r="K3722">
        <v>1381778555</v>
      </c>
      <c r="L3722" s="11">
        <f t="shared" si="237"/>
        <v>41561.474016203698</v>
      </c>
      <c r="M3722" t="b">
        <v>0</v>
      </c>
      <c r="N3722">
        <v>301</v>
      </c>
      <c r="O3722" t="b">
        <v>1</v>
      </c>
      <c r="P3722" t="s">
        <v>8297</v>
      </c>
      <c r="Q3722" s="6">
        <f>E3722/D3722</f>
        <v>1.5737692307692308</v>
      </c>
      <c r="R3722" s="7">
        <f>IFERROR(E3722/N3722,"N/A")</f>
        <v>67.970099667774093</v>
      </c>
      <c r="S3722" t="str">
        <f t="shared" si="238"/>
        <v>games</v>
      </c>
      <c r="T3722" t="str">
        <f t="shared" si="239"/>
        <v>tabletop games</v>
      </c>
      <c r="Y3722">
        <f t="shared" si="240"/>
        <v>6</v>
      </c>
      <c r="Z3722">
        <f t="shared" si="241"/>
        <v>20</v>
      </c>
    </row>
    <row r="3723" spans="1:26" ht="43.2" x14ac:dyDescent="0.3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 s="11">
        <f t="shared" si="236"/>
        <v>42551.083333333336</v>
      </c>
      <c r="K3723">
        <v>1464921112</v>
      </c>
      <c r="L3723" s="11">
        <f t="shared" si="237"/>
        <v>42523.772129629629</v>
      </c>
      <c r="M3723" t="b">
        <v>0</v>
      </c>
      <c r="N3723">
        <v>81</v>
      </c>
      <c r="O3723" t="b">
        <v>1</v>
      </c>
      <c r="P3723" t="s">
        <v>8301</v>
      </c>
      <c r="Q3723" s="6">
        <f>E3723/D3723</f>
        <v>1.579</v>
      </c>
      <c r="R3723" s="7">
        <f>IFERROR(E3723/N3723,"N/A")</f>
        <v>38.987654320987652</v>
      </c>
      <c r="S3723" t="str">
        <f t="shared" si="238"/>
        <v>technology</v>
      </c>
      <c r="T3723" t="str">
        <f t="shared" si="239"/>
        <v>space exploration</v>
      </c>
      <c r="Y3723">
        <f t="shared" si="240"/>
        <v>11</v>
      </c>
      <c r="Z3723">
        <f t="shared" si="241"/>
        <v>28</v>
      </c>
    </row>
    <row r="3724" spans="1:26" ht="43.2" x14ac:dyDescent="0.3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 s="11">
        <f t="shared" si="236"/>
        <v>42056.499062499999</v>
      </c>
      <c r="K3724">
        <v>1419364719</v>
      </c>
      <c r="L3724" s="11">
        <f t="shared" si="237"/>
        <v>41996.499062499999</v>
      </c>
      <c r="M3724" t="b">
        <v>0</v>
      </c>
      <c r="N3724">
        <v>15</v>
      </c>
      <c r="O3724" t="b">
        <v>1</v>
      </c>
      <c r="P3724" t="s">
        <v>8303</v>
      </c>
      <c r="Q3724" s="6">
        <f>E3724/D3724</f>
        <v>1.58</v>
      </c>
      <c r="R3724" s="7">
        <f>IFERROR(E3724/N3724,"N/A")</f>
        <v>158</v>
      </c>
      <c r="S3724" t="str">
        <f t="shared" si="238"/>
        <v>theater</v>
      </c>
      <c r="T3724" t="str">
        <f t="shared" si="239"/>
        <v>spaces</v>
      </c>
      <c r="Y3724">
        <f t="shared" si="240"/>
        <v>8</v>
      </c>
      <c r="Z3724">
        <f t="shared" si="241"/>
        <v>14</v>
      </c>
    </row>
    <row r="3725" spans="1:26" ht="43.2" x14ac:dyDescent="0.3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 s="11">
        <f t="shared" si="236"/>
        <v>42141.916481481479</v>
      </c>
      <c r="K3725">
        <v>1430114384</v>
      </c>
      <c r="L3725" s="11">
        <f t="shared" si="237"/>
        <v>42120.916481481479</v>
      </c>
      <c r="M3725" t="b">
        <v>0</v>
      </c>
      <c r="N3725">
        <v>10</v>
      </c>
      <c r="O3725" t="b">
        <v>1</v>
      </c>
      <c r="P3725" t="s">
        <v>8271</v>
      </c>
      <c r="Q3725" s="6">
        <f>E3725/D3725</f>
        <v>1.5820000000000001</v>
      </c>
      <c r="R3725" s="7">
        <f>IFERROR(E3725/N3725,"N/A")</f>
        <v>79.099999999999994</v>
      </c>
      <c r="S3725" t="str">
        <f t="shared" si="238"/>
        <v>theater</v>
      </c>
      <c r="T3725" t="str">
        <f t="shared" si="239"/>
        <v>plays</v>
      </c>
      <c r="Y3725">
        <f t="shared" si="240"/>
        <v>8</v>
      </c>
      <c r="Z3725">
        <f t="shared" si="241"/>
        <v>13</v>
      </c>
    </row>
    <row r="3726" spans="1:26" ht="43.2" x14ac:dyDescent="0.3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 s="11">
        <f t="shared" si="236"/>
        <v>41862.169317129628</v>
      </c>
      <c r="K3726">
        <v>1404907429</v>
      </c>
      <c r="L3726" s="11">
        <f t="shared" si="237"/>
        <v>41829.169317129628</v>
      </c>
      <c r="M3726" t="b">
        <v>0</v>
      </c>
      <c r="N3726">
        <v>139</v>
      </c>
      <c r="O3726" t="b">
        <v>1</v>
      </c>
      <c r="P3726" t="s">
        <v>8274</v>
      </c>
      <c r="Q3726" s="6">
        <f>E3726/D3726</f>
        <v>1.5833333333333333</v>
      </c>
      <c r="R3726" s="7">
        <f>IFERROR(E3726/N3726,"N/A")</f>
        <v>68.345323741007192</v>
      </c>
      <c r="S3726" t="str">
        <f t="shared" si="238"/>
        <v>publishing</v>
      </c>
      <c r="T3726" t="str">
        <f t="shared" si="239"/>
        <v>nonfiction</v>
      </c>
      <c r="Y3726">
        <f t="shared" si="240"/>
        <v>11</v>
      </c>
      <c r="Z3726">
        <f t="shared" si="241"/>
        <v>21</v>
      </c>
    </row>
    <row r="3727" spans="1:26" ht="28.8" x14ac:dyDescent="0.3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 s="11">
        <f t="shared" si="236"/>
        <v>42663.128622685181</v>
      </c>
      <c r="K3727">
        <v>1474369513</v>
      </c>
      <c r="L3727" s="11">
        <f t="shared" si="237"/>
        <v>42633.128622685181</v>
      </c>
      <c r="M3727" t="b">
        <v>0</v>
      </c>
      <c r="N3727">
        <v>253</v>
      </c>
      <c r="O3727" t="b">
        <v>1</v>
      </c>
      <c r="P3727" t="s">
        <v>8285</v>
      </c>
      <c r="Q3727" s="6">
        <f>E3727/D3727</f>
        <v>1.5916819571865444</v>
      </c>
      <c r="R3727" s="7">
        <f>IFERROR(E3727/N3727,"N/A")</f>
        <v>102.86166007905139</v>
      </c>
      <c r="S3727" t="str">
        <f t="shared" si="238"/>
        <v>photography</v>
      </c>
      <c r="T3727" t="str">
        <f t="shared" si="239"/>
        <v>photobooks</v>
      </c>
      <c r="Y3727">
        <f t="shared" si="240"/>
        <v>12</v>
      </c>
      <c r="Z3727">
        <f t="shared" si="241"/>
        <v>22</v>
      </c>
    </row>
    <row r="3728" spans="1:26" ht="43.2" x14ac:dyDescent="0.3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 s="11">
        <f t="shared" si="236"/>
        <v>42272.541666666664</v>
      </c>
      <c r="K3728">
        <v>1440008439</v>
      </c>
      <c r="L3728" s="11">
        <f t="shared" si="237"/>
        <v>42235.43100694444</v>
      </c>
      <c r="M3728" t="b">
        <v>0</v>
      </c>
      <c r="N3728">
        <v>206</v>
      </c>
      <c r="O3728" t="b">
        <v>1</v>
      </c>
      <c r="P3728" t="s">
        <v>8302</v>
      </c>
      <c r="Q3728" s="6">
        <f>E3728/D3728</f>
        <v>1.592951</v>
      </c>
      <c r="R3728" s="7">
        <f>IFERROR(E3728/N3728,"N/A")</f>
        <v>77.327718446601949</v>
      </c>
      <c r="S3728" t="str">
        <f t="shared" si="238"/>
        <v>technology</v>
      </c>
      <c r="T3728" t="str">
        <f t="shared" si="239"/>
        <v>makerspaces</v>
      </c>
      <c r="Y3728">
        <f t="shared" si="240"/>
        <v>11</v>
      </c>
      <c r="Z3728">
        <f t="shared" si="241"/>
        <v>22</v>
      </c>
    </row>
    <row r="3729" spans="1:26" ht="28.8" x14ac:dyDescent="0.3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 s="11">
        <f t="shared" si="236"/>
        <v>42659.316874999997</v>
      </c>
      <c r="K3729">
        <v>1473953778</v>
      </c>
      <c r="L3729" s="11">
        <f t="shared" si="237"/>
        <v>42628.316874999997</v>
      </c>
      <c r="M3729" t="b">
        <v>0</v>
      </c>
      <c r="N3729">
        <v>31</v>
      </c>
      <c r="O3729" t="b">
        <v>1</v>
      </c>
      <c r="P3729" t="s">
        <v>8271</v>
      </c>
      <c r="Q3729" s="6">
        <f>E3729/D3729</f>
        <v>1.5942857142857143</v>
      </c>
      <c r="R3729" s="7">
        <f>IFERROR(E3729/N3729,"N/A")</f>
        <v>18</v>
      </c>
      <c r="S3729" t="str">
        <f t="shared" si="238"/>
        <v>theater</v>
      </c>
      <c r="T3729" t="str">
        <f t="shared" si="239"/>
        <v>plays</v>
      </c>
      <c r="Y3729">
        <f t="shared" si="240"/>
        <v>8</v>
      </c>
      <c r="Z3729">
        <f t="shared" si="241"/>
        <v>13</v>
      </c>
    </row>
    <row r="3730" spans="1:26" ht="43.2" x14ac:dyDescent="0.3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 s="11">
        <f t="shared" si="236"/>
        <v>41823.335428240738</v>
      </c>
      <c r="K3730">
        <v>1401811381</v>
      </c>
      <c r="L3730" s="11">
        <f t="shared" si="237"/>
        <v>41793.335428240738</v>
      </c>
      <c r="M3730" t="b">
        <v>0</v>
      </c>
      <c r="N3730">
        <v>133</v>
      </c>
      <c r="O3730" t="b">
        <v>1</v>
      </c>
      <c r="P3730" t="s">
        <v>8271</v>
      </c>
      <c r="Q3730" s="6">
        <f>E3730/D3730</f>
        <v>1.599402985074627</v>
      </c>
      <c r="R3730" s="7">
        <f>IFERROR(E3730/N3730,"N/A")</f>
        <v>40.285714285714285</v>
      </c>
      <c r="S3730" t="str">
        <f t="shared" si="238"/>
        <v>theater</v>
      </c>
      <c r="T3730" t="str">
        <f t="shared" si="239"/>
        <v>plays</v>
      </c>
      <c r="Y3730">
        <f t="shared" si="240"/>
        <v>8</v>
      </c>
      <c r="Z3730">
        <f t="shared" si="241"/>
        <v>13</v>
      </c>
    </row>
    <row r="3731" spans="1:26" ht="43.2" x14ac:dyDescent="0.3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 s="11">
        <f t="shared" si="236"/>
        <v>42544.518749999996</v>
      </c>
      <c r="K3731">
        <v>1463588109</v>
      </c>
      <c r="L3731" s="11">
        <f t="shared" si="237"/>
        <v>42508.343854166662</v>
      </c>
      <c r="M3731" t="b">
        <v>0</v>
      </c>
      <c r="N3731">
        <v>51</v>
      </c>
      <c r="O3731" t="b">
        <v>1</v>
      </c>
      <c r="P3731" t="s">
        <v>8265</v>
      </c>
      <c r="Q3731" s="6">
        <f>E3731/D3731</f>
        <v>1.5997142857142856</v>
      </c>
      <c r="R3731" s="7">
        <f>IFERROR(E3731/N3731,"N/A")</f>
        <v>109.78431372549019</v>
      </c>
      <c r="S3731" t="str">
        <f t="shared" si="238"/>
        <v>film &amp; video</v>
      </c>
      <c r="T3731" t="str">
        <f t="shared" si="239"/>
        <v>television</v>
      </c>
      <c r="Y3731">
        <f t="shared" si="240"/>
        <v>13</v>
      </c>
      <c r="Z3731">
        <f t="shared" si="241"/>
        <v>23</v>
      </c>
    </row>
    <row r="3732" spans="1:26" ht="28.8" x14ac:dyDescent="0.3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 s="11">
        <f t="shared" si="236"/>
        <v>41110.626909722218</v>
      </c>
      <c r="K3732">
        <v>1340233365</v>
      </c>
      <c r="L3732" s="11">
        <f t="shared" si="237"/>
        <v>41080.626909722218</v>
      </c>
      <c r="M3732" t="b">
        <v>0</v>
      </c>
      <c r="N3732">
        <v>96</v>
      </c>
      <c r="O3732" t="b">
        <v>1</v>
      </c>
      <c r="P3732" t="s">
        <v>8276</v>
      </c>
      <c r="Q3732" s="6">
        <f>E3732/D3732</f>
        <v>1.59996</v>
      </c>
      <c r="R3732" s="7">
        <f>IFERROR(E3732/N3732,"N/A")</f>
        <v>24.999375000000001</v>
      </c>
      <c r="S3732" t="str">
        <f t="shared" si="238"/>
        <v>music</v>
      </c>
      <c r="T3732" t="str">
        <f t="shared" si="239"/>
        <v>rock</v>
      </c>
      <c r="Y3732">
        <f t="shared" si="240"/>
        <v>6</v>
      </c>
      <c r="Z3732">
        <f t="shared" si="241"/>
        <v>10</v>
      </c>
    </row>
    <row r="3733" spans="1:26" ht="43.2" x14ac:dyDescent="0.3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 s="11">
        <f t="shared" si="236"/>
        <v>41546.09098379629</v>
      </c>
      <c r="K3733">
        <v>1375265461</v>
      </c>
      <c r="L3733" s="11">
        <f t="shared" si="237"/>
        <v>41486.09098379629</v>
      </c>
      <c r="M3733" t="b">
        <v>0</v>
      </c>
      <c r="N3733">
        <v>13</v>
      </c>
      <c r="O3733" t="b">
        <v>1</v>
      </c>
      <c r="P3733" t="s">
        <v>8274</v>
      </c>
      <c r="Q3733" s="6">
        <f>E3733/D3733</f>
        <v>1.6</v>
      </c>
      <c r="R3733" s="7">
        <f>IFERROR(E3733/N3733,"N/A")</f>
        <v>4.9230769230769234</v>
      </c>
      <c r="S3733" t="str">
        <f t="shared" si="238"/>
        <v>publishing</v>
      </c>
      <c r="T3733" t="str">
        <f t="shared" si="239"/>
        <v>nonfiction</v>
      </c>
      <c r="Y3733">
        <f t="shared" si="240"/>
        <v>11</v>
      </c>
      <c r="Z3733">
        <f t="shared" si="241"/>
        <v>21</v>
      </c>
    </row>
    <row r="3734" spans="1:26" ht="43.2" x14ac:dyDescent="0.3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 s="11">
        <f t="shared" si="236"/>
        <v>42481.608888888884</v>
      </c>
      <c r="K3734">
        <v>1459463808</v>
      </c>
      <c r="L3734" s="11">
        <f t="shared" si="237"/>
        <v>42460.608888888884</v>
      </c>
      <c r="M3734" t="b">
        <v>0</v>
      </c>
      <c r="N3734">
        <v>8</v>
      </c>
      <c r="O3734" t="b">
        <v>1</v>
      </c>
      <c r="P3734" t="s">
        <v>8271</v>
      </c>
      <c r="Q3734" s="6">
        <f>E3734/D3734</f>
        <v>1.6</v>
      </c>
      <c r="R3734" s="7">
        <f>IFERROR(E3734/N3734,"N/A")</f>
        <v>40</v>
      </c>
      <c r="S3734" t="str">
        <f t="shared" si="238"/>
        <v>theater</v>
      </c>
      <c r="T3734" t="str">
        <f t="shared" si="239"/>
        <v>plays</v>
      </c>
      <c r="Y3734">
        <f t="shared" si="240"/>
        <v>8</v>
      </c>
      <c r="Z3734">
        <f t="shared" si="241"/>
        <v>13</v>
      </c>
    </row>
    <row r="3735" spans="1:26" ht="43.2" x14ac:dyDescent="0.3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 s="11">
        <f t="shared" si="236"/>
        <v>41968.999305555553</v>
      </c>
      <c r="K3735">
        <v>1414514153</v>
      </c>
      <c r="L3735" s="11">
        <f t="shared" si="237"/>
        <v>41940.358252314814</v>
      </c>
      <c r="M3735" t="b">
        <v>1</v>
      </c>
      <c r="N3735">
        <v>930</v>
      </c>
      <c r="O3735" t="b">
        <v>1</v>
      </c>
      <c r="P3735" t="s">
        <v>8271</v>
      </c>
      <c r="Q3735" s="6">
        <f>E3735/D3735</f>
        <v>1.6022808571428573</v>
      </c>
      <c r="R3735" s="7">
        <f>IFERROR(E3735/N3735,"N/A")</f>
        <v>60.300892473118282</v>
      </c>
      <c r="S3735" t="str">
        <f t="shared" si="238"/>
        <v>theater</v>
      </c>
      <c r="T3735" t="str">
        <f t="shared" si="239"/>
        <v>plays</v>
      </c>
      <c r="Y3735">
        <f t="shared" si="240"/>
        <v>8</v>
      </c>
      <c r="Z3735">
        <f t="shared" si="241"/>
        <v>13</v>
      </c>
    </row>
    <row r="3736" spans="1:26" ht="43.2" x14ac:dyDescent="0.3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 s="11">
        <f t="shared" si="236"/>
        <v>42732.367361111108</v>
      </c>
      <c r="K3736">
        <v>1481129340</v>
      </c>
      <c r="L3736" s="11">
        <f t="shared" si="237"/>
        <v>42711.367361111108</v>
      </c>
      <c r="M3736" t="b">
        <v>0</v>
      </c>
      <c r="N3736">
        <v>85</v>
      </c>
      <c r="O3736" t="b">
        <v>1</v>
      </c>
      <c r="P3736" t="s">
        <v>8285</v>
      </c>
      <c r="Q3736" s="6">
        <f>E3736/D3736</f>
        <v>1.6054999999999999</v>
      </c>
      <c r="R3736" s="7">
        <f>IFERROR(E3736/N3736,"N/A")</f>
        <v>37.776470588235291</v>
      </c>
      <c r="S3736" t="str">
        <f t="shared" si="238"/>
        <v>photography</v>
      </c>
      <c r="T3736" t="str">
        <f t="shared" si="239"/>
        <v>photobooks</v>
      </c>
      <c r="Y3736">
        <f t="shared" si="240"/>
        <v>12</v>
      </c>
      <c r="Z3736">
        <f t="shared" si="241"/>
        <v>22</v>
      </c>
    </row>
    <row r="3737" spans="1:26" ht="43.2" x14ac:dyDescent="0.3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 s="11">
        <f t="shared" si="236"/>
        <v>41360.878159722219</v>
      </c>
      <c r="K3737">
        <v>1361858673</v>
      </c>
      <c r="L3737" s="11">
        <f t="shared" si="237"/>
        <v>41330.91982638889</v>
      </c>
      <c r="M3737" t="b">
        <v>0</v>
      </c>
      <c r="N3737">
        <v>98</v>
      </c>
      <c r="O3737" t="b">
        <v>1</v>
      </c>
      <c r="P3737" t="s">
        <v>8292</v>
      </c>
      <c r="Q3737" s="6">
        <f>E3737/D3737</f>
        <v>1.6088</v>
      </c>
      <c r="R3737" s="7">
        <f>IFERROR(E3737/N3737,"N/A")</f>
        <v>41.04081632653061</v>
      </c>
      <c r="S3737" t="str">
        <f t="shared" si="238"/>
        <v>music</v>
      </c>
      <c r="T3737" t="str">
        <f t="shared" si="239"/>
        <v>pop</v>
      </c>
      <c r="Y3737">
        <f t="shared" si="240"/>
        <v>6</v>
      </c>
      <c r="Z3737">
        <f t="shared" si="241"/>
        <v>9</v>
      </c>
    </row>
    <row r="3738" spans="1:26" ht="43.2" x14ac:dyDescent="0.3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 s="11">
        <f t="shared" si="236"/>
        <v>42476.610497685186</v>
      </c>
      <c r="K3738">
        <v>1458254347</v>
      </c>
      <c r="L3738" s="11">
        <f t="shared" si="237"/>
        <v>42446.610497685186</v>
      </c>
      <c r="M3738" t="b">
        <v>0</v>
      </c>
      <c r="N3738">
        <v>28</v>
      </c>
      <c r="O3738" t="b">
        <v>1</v>
      </c>
      <c r="P3738" t="s">
        <v>8271</v>
      </c>
      <c r="Q3738" s="6">
        <f>E3738/D3738</f>
        <v>1.61</v>
      </c>
      <c r="R3738" s="7">
        <f>IFERROR(E3738/N3738,"N/A")</f>
        <v>57.5</v>
      </c>
      <c r="S3738" t="str">
        <f t="shared" si="238"/>
        <v>theater</v>
      </c>
      <c r="T3738" t="str">
        <f t="shared" si="239"/>
        <v>plays</v>
      </c>
      <c r="Y3738">
        <f t="shared" si="240"/>
        <v>8</v>
      </c>
      <c r="Z3738">
        <f t="shared" si="241"/>
        <v>13</v>
      </c>
    </row>
    <row r="3739" spans="1:26" ht="43.2" x14ac:dyDescent="0.3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 s="11">
        <f t="shared" si="236"/>
        <v>42104.837870370371</v>
      </c>
      <c r="K3739">
        <v>1426133192</v>
      </c>
      <c r="L3739" s="11">
        <f t="shared" si="237"/>
        <v>42074.837870370371</v>
      </c>
      <c r="M3739" t="b">
        <v>0</v>
      </c>
      <c r="N3739">
        <v>21</v>
      </c>
      <c r="O3739" t="b">
        <v>1</v>
      </c>
      <c r="P3739" t="s">
        <v>8276</v>
      </c>
      <c r="Q3739" s="6">
        <f>E3739/D3739</f>
        <v>1.6140000000000001</v>
      </c>
      <c r="R3739" s="7">
        <f>IFERROR(E3739/N3739,"N/A")</f>
        <v>76.857142857142861</v>
      </c>
      <c r="S3739" t="str">
        <f t="shared" si="238"/>
        <v>music</v>
      </c>
      <c r="T3739" t="str">
        <f t="shared" si="239"/>
        <v>rock</v>
      </c>
      <c r="Y3739">
        <f t="shared" si="240"/>
        <v>6</v>
      </c>
      <c r="Z3739">
        <f t="shared" si="241"/>
        <v>10</v>
      </c>
    </row>
    <row r="3740" spans="1:26" ht="57.6" x14ac:dyDescent="0.3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 s="11">
        <f t="shared" si="236"/>
        <v>42166.087418981479</v>
      </c>
      <c r="K3740">
        <v>1431425153</v>
      </c>
      <c r="L3740" s="11">
        <f t="shared" si="237"/>
        <v>42136.087418981479</v>
      </c>
      <c r="M3740" t="b">
        <v>1</v>
      </c>
      <c r="N3740">
        <v>353</v>
      </c>
      <c r="O3740" t="b">
        <v>1</v>
      </c>
      <c r="P3740" t="s">
        <v>8295</v>
      </c>
      <c r="Q3740" s="6">
        <f>E3740/D3740</f>
        <v>1.61459</v>
      </c>
      <c r="R3740" s="7">
        <f>IFERROR(E3740/N3740,"N/A")</f>
        <v>457.39093484419266</v>
      </c>
      <c r="S3740" t="str">
        <f t="shared" si="238"/>
        <v>technology</v>
      </c>
      <c r="T3740" t="str">
        <f t="shared" si="239"/>
        <v>hardware</v>
      </c>
      <c r="Y3740">
        <f t="shared" si="240"/>
        <v>11</v>
      </c>
      <c r="Z3740">
        <f t="shared" si="241"/>
        <v>19</v>
      </c>
    </row>
    <row r="3741" spans="1:26" ht="43.2" x14ac:dyDescent="0.3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 s="11">
        <f t="shared" si="236"/>
        <v>41978.916666666664</v>
      </c>
      <c r="K3741">
        <v>1415194553</v>
      </c>
      <c r="L3741" s="11">
        <f t="shared" si="237"/>
        <v>41948.233252314814</v>
      </c>
      <c r="M3741" t="b">
        <v>1</v>
      </c>
      <c r="N3741">
        <v>615</v>
      </c>
      <c r="O3741" t="b">
        <v>1</v>
      </c>
      <c r="P3741" t="s">
        <v>8285</v>
      </c>
      <c r="Q3741" s="6">
        <f>E3741/D3741</f>
        <v>1.6197999999999999</v>
      </c>
      <c r="R3741" s="7">
        <f>IFERROR(E3741/N3741,"N/A")</f>
        <v>39.507317073170732</v>
      </c>
      <c r="S3741" t="str">
        <f t="shared" si="238"/>
        <v>photography</v>
      </c>
      <c r="T3741" t="str">
        <f t="shared" si="239"/>
        <v>photobooks</v>
      </c>
      <c r="Y3741">
        <f t="shared" si="240"/>
        <v>12</v>
      </c>
      <c r="Z3741">
        <f t="shared" si="241"/>
        <v>22</v>
      </c>
    </row>
    <row r="3742" spans="1:26" ht="43.2" x14ac:dyDescent="0.3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 s="11">
        <f t="shared" si="236"/>
        <v>41493.534571759257</v>
      </c>
      <c r="K3742">
        <v>1372884587</v>
      </c>
      <c r="L3742" s="11">
        <f t="shared" si="237"/>
        <v>41458.534571759257</v>
      </c>
      <c r="M3742" t="b">
        <v>1</v>
      </c>
      <c r="N3742">
        <v>389</v>
      </c>
      <c r="O3742" t="b">
        <v>1</v>
      </c>
      <c r="P3742" t="s">
        <v>8276</v>
      </c>
      <c r="Q3742" s="6">
        <f>E3742/D3742</f>
        <v>1.6214066666666667</v>
      </c>
      <c r="R3742" s="7">
        <f>IFERROR(E3742/N3742,"N/A")</f>
        <v>62.522107969151669</v>
      </c>
      <c r="S3742" t="str">
        <f t="shared" si="238"/>
        <v>music</v>
      </c>
      <c r="T3742" t="str">
        <f t="shared" si="239"/>
        <v>rock</v>
      </c>
      <c r="Y3742">
        <f t="shared" si="240"/>
        <v>6</v>
      </c>
      <c r="Z3742">
        <f t="shared" si="241"/>
        <v>10</v>
      </c>
    </row>
    <row r="3743" spans="1:26" ht="43.2" x14ac:dyDescent="0.3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 s="11">
        <f t="shared" si="236"/>
        <v>42233.09879629629</v>
      </c>
      <c r="K3743">
        <v>1437214936</v>
      </c>
      <c r="L3743" s="11">
        <f t="shared" si="237"/>
        <v>42203.09879629629</v>
      </c>
      <c r="M3743" t="b">
        <v>0</v>
      </c>
      <c r="N3743">
        <v>31</v>
      </c>
      <c r="O3743" t="b">
        <v>1</v>
      </c>
      <c r="P3743" t="s">
        <v>8271</v>
      </c>
      <c r="Q3743" s="6">
        <f>E3743/D3743</f>
        <v>1.623</v>
      </c>
      <c r="R3743" s="7">
        <f>IFERROR(E3743/N3743,"N/A")</f>
        <v>52.354838709677416</v>
      </c>
      <c r="S3743" t="str">
        <f t="shared" si="238"/>
        <v>theater</v>
      </c>
      <c r="T3743" t="str">
        <f t="shared" si="239"/>
        <v>plays</v>
      </c>
      <c r="Y3743">
        <f t="shared" si="240"/>
        <v>8</v>
      </c>
      <c r="Z3743">
        <f t="shared" si="241"/>
        <v>13</v>
      </c>
    </row>
    <row r="3744" spans="1:26" ht="43.2" x14ac:dyDescent="0.3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 s="11">
        <f t="shared" si="236"/>
        <v>42127.618750000001</v>
      </c>
      <c r="K3744">
        <v>1428087153</v>
      </c>
      <c r="L3744" s="11">
        <f t="shared" si="237"/>
        <v>42097.453159722216</v>
      </c>
      <c r="M3744" t="b">
        <v>0</v>
      </c>
      <c r="N3744">
        <v>17</v>
      </c>
      <c r="O3744" t="b">
        <v>1</v>
      </c>
      <c r="P3744" t="s">
        <v>8271</v>
      </c>
      <c r="Q3744" s="6">
        <f>E3744/D3744</f>
        <v>1.625</v>
      </c>
      <c r="R3744" s="7">
        <f>IFERROR(E3744/N3744,"N/A")</f>
        <v>95.588235294117652</v>
      </c>
      <c r="S3744" t="str">
        <f t="shared" si="238"/>
        <v>theater</v>
      </c>
      <c r="T3744" t="str">
        <f t="shared" si="239"/>
        <v>plays</v>
      </c>
      <c r="Y3744">
        <f t="shared" si="240"/>
        <v>8</v>
      </c>
      <c r="Z3744">
        <f t="shared" si="241"/>
        <v>13</v>
      </c>
    </row>
    <row r="3745" spans="1:26" ht="43.2" x14ac:dyDescent="0.3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 s="11">
        <f t="shared" si="236"/>
        <v>40936.454247685186</v>
      </c>
      <c r="K3745">
        <v>1325184847</v>
      </c>
      <c r="L3745" s="11">
        <f t="shared" si="237"/>
        <v>40906.454247685186</v>
      </c>
      <c r="M3745" t="b">
        <v>0</v>
      </c>
      <c r="N3745">
        <v>30</v>
      </c>
      <c r="O3745" t="b">
        <v>1</v>
      </c>
      <c r="P3745" t="s">
        <v>8297</v>
      </c>
      <c r="Q3745" s="6">
        <f>E3745/D3745</f>
        <v>1.6259999999999999</v>
      </c>
      <c r="R3745" s="7">
        <f>IFERROR(E3745/N3745,"N/A")</f>
        <v>27.1</v>
      </c>
      <c r="S3745" t="str">
        <f t="shared" si="238"/>
        <v>games</v>
      </c>
      <c r="T3745" t="str">
        <f t="shared" si="239"/>
        <v>tabletop games</v>
      </c>
      <c r="Y3745">
        <f t="shared" si="240"/>
        <v>6</v>
      </c>
      <c r="Z3745">
        <f t="shared" si="241"/>
        <v>20</v>
      </c>
    </row>
    <row r="3746" spans="1:26" ht="57.6" x14ac:dyDescent="0.3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 s="11">
        <f t="shared" si="236"/>
        <v>40665.832638888889</v>
      </c>
      <c r="K3746">
        <v>1302493760</v>
      </c>
      <c r="L3746" s="11">
        <f t="shared" si="237"/>
        <v>40643.825925925921</v>
      </c>
      <c r="M3746" t="b">
        <v>1</v>
      </c>
      <c r="N3746">
        <v>21</v>
      </c>
      <c r="O3746" t="b">
        <v>1</v>
      </c>
      <c r="P3746" t="s">
        <v>8271</v>
      </c>
      <c r="Q3746" s="6">
        <f>E3746/D3746</f>
        <v>1.6266666666666667</v>
      </c>
      <c r="R3746" s="7">
        <f>IFERROR(E3746/N3746,"N/A")</f>
        <v>58.095238095238095</v>
      </c>
      <c r="S3746" t="str">
        <f t="shared" si="238"/>
        <v>theater</v>
      </c>
      <c r="T3746" t="str">
        <f t="shared" si="239"/>
        <v>plays</v>
      </c>
      <c r="Y3746">
        <f t="shared" si="240"/>
        <v>8</v>
      </c>
      <c r="Z3746">
        <f t="shared" si="241"/>
        <v>13</v>
      </c>
    </row>
    <row r="3747" spans="1:26" x14ac:dyDescent="0.3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 s="11">
        <f t="shared" si="236"/>
        <v>41321.328217592592</v>
      </c>
      <c r="K3747">
        <v>1358437958</v>
      </c>
      <c r="L3747" s="11">
        <f t="shared" si="237"/>
        <v>41291.328217592592</v>
      </c>
      <c r="M3747" t="b">
        <v>1</v>
      </c>
      <c r="N3747">
        <v>234</v>
      </c>
      <c r="O3747" t="b">
        <v>1</v>
      </c>
      <c r="P3747" t="s">
        <v>8288</v>
      </c>
      <c r="Q3747" s="6">
        <f>E3747/D3747</f>
        <v>1.6319999999999999</v>
      </c>
      <c r="R3747" s="7">
        <f>IFERROR(E3747/N3747,"N/A")</f>
        <v>34.871794871794869</v>
      </c>
      <c r="S3747" t="str">
        <f t="shared" si="238"/>
        <v>publishing</v>
      </c>
      <c r="T3747" t="str">
        <f t="shared" si="239"/>
        <v>radio &amp; podcasts</v>
      </c>
      <c r="Y3747">
        <f t="shared" si="240"/>
        <v>11</v>
      </c>
      <c r="Z3747">
        <f t="shared" si="241"/>
        <v>27</v>
      </c>
    </row>
    <row r="3748" spans="1:26" ht="43.2" x14ac:dyDescent="0.3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 s="11">
        <f t="shared" si="236"/>
        <v>42054.531805555554</v>
      </c>
      <c r="K3748">
        <v>1421786748</v>
      </c>
      <c r="L3748" s="11">
        <f t="shared" si="237"/>
        <v>42024.531805555554</v>
      </c>
      <c r="M3748" t="b">
        <v>0</v>
      </c>
      <c r="N3748">
        <v>49</v>
      </c>
      <c r="O3748" t="b">
        <v>1</v>
      </c>
      <c r="P3748" t="s">
        <v>8301</v>
      </c>
      <c r="Q3748" s="6">
        <f>E3748/D3748</f>
        <v>1.64</v>
      </c>
      <c r="R3748" s="7">
        <f>IFERROR(E3748/N3748,"N/A")</f>
        <v>10.040816326530612</v>
      </c>
      <c r="S3748" t="str">
        <f t="shared" si="238"/>
        <v>technology</v>
      </c>
      <c r="T3748" t="str">
        <f t="shared" si="239"/>
        <v>space exploration</v>
      </c>
      <c r="Y3748">
        <f t="shared" si="240"/>
        <v>11</v>
      </c>
      <c r="Z3748">
        <f t="shared" si="241"/>
        <v>28</v>
      </c>
    </row>
    <row r="3749" spans="1:26" ht="43.2" x14ac:dyDescent="0.3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 s="11">
        <f t="shared" si="236"/>
        <v>42341.374999999993</v>
      </c>
      <c r="K3749">
        <v>1446570315</v>
      </c>
      <c r="L3749" s="11">
        <f t="shared" si="237"/>
        <v>42311.378645833327</v>
      </c>
      <c r="M3749" t="b">
        <v>1</v>
      </c>
      <c r="N3749">
        <v>63</v>
      </c>
      <c r="O3749" t="b">
        <v>1</v>
      </c>
      <c r="P3749" t="s">
        <v>8271</v>
      </c>
      <c r="Q3749" s="6">
        <f>E3749/D3749</f>
        <v>1.64</v>
      </c>
      <c r="R3749" s="7">
        <f>IFERROR(E3749/N3749,"N/A")</f>
        <v>70.285714285714292</v>
      </c>
      <c r="S3749" t="str">
        <f t="shared" si="238"/>
        <v>theater</v>
      </c>
      <c r="T3749" t="str">
        <f t="shared" si="239"/>
        <v>plays</v>
      </c>
      <c r="Y3749">
        <f t="shared" si="240"/>
        <v>8</v>
      </c>
      <c r="Z3749">
        <f t="shared" si="241"/>
        <v>13</v>
      </c>
    </row>
    <row r="3750" spans="1:26" ht="57.6" x14ac:dyDescent="0.3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 s="11">
        <f t="shared" si="236"/>
        <v>41835.791666666664</v>
      </c>
      <c r="K3750">
        <v>1401642425</v>
      </c>
      <c r="L3750" s="11">
        <f t="shared" si="237"/>
        <v>41791.379918981482</v>
      </c>
      <c r="M3750" t="b">
        <v>0</v>
      </c>
      <c r="N3750">
        <v>827</v>
      </c>
      <c r="O3750" t="b">
        <v>1</v>
      </c>
      <c r="P3750" t="s">
        <v>8265</v>
      </c>
      <c r="Q3750" s="6">
        <f>E3750/D3750</f>
        <v>1.6529333333333334</v>
      </c>
      <c r="R3750" s="7">
        <f>IFERROR(E3750/N3750,"N/A")</f>
        <v>59.961305925030231</v>
      </c>
      <c r="S3750" t="str">
        <f t="shared" si="238"/>
        <v>film &amp; video</v>
      </c>
      <c r="T3750" t="str">
        <f t="shared" si="239"/>
        <v>television</v>
      </c>
      <c r="Y3750">
        <f t="shared" si="240"/>
        <v>13</v>
      </c>
      <c r="Z3750">
        <f t="shared" si="241"/>
        <v>23</v>
      </c>
    </row>
    <row r="3751" spans="1:26" ht="43.2" x14ac:dyDescent="0.3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 s="11">
        <f t="shared" si="236"/>
        <v>42425.339270833334</v>
      </c>
      <c r="K3751">
        <v>1454688513</v>
      </c>
      <c r="L3751" s="11">
        <f t="shared" si="237"/>
        <v>42405.339270833334</v>
      </c>
      <c r="M3751" t="b">
        <v>0</v>
      </c>
      <c r="N3751">
        <v>102</v>
      </c>
      <c r="O3751" t="b">
        <v>1</v>
      </c>
      <c r="P3751" t="s">
        <v>8285</v>
      </c>
      <c r="Q3751" s="6">
        <f>E3751/D3751</f>
        <v>1.6544000000000001</v>
      </c>
      <c r="R3751" s="7">
        <f>IFERROR(E3751/N3751,"N/A")</f>
        <v>81.098039215686271</v>
      </c>
      <c r="S3751" t="str">
        <f t="shared" si="238"/>
        <v>photography</v>
      </c>
      <c r="T3751" t="str">
        <f t="shared" si="239"/>
        <v>photobooks</v>
      </c>
      <c r="Y3751">
        <f t="shared" si="240"/>
        <v>12</v>
      </c>
      <c r="Z3751">
        <f t="shared" si="241"/>
        <v>22</v>
      </c>
    </row>
    <row r="3752" spans="1:26" ht="57.6" x14ac:dyDescent="0.3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 s="11">
        <f t="shared" si="236"/>
        <v>40329.874305555553</v>
      </c>
      <c r="K3752">
        <v>1272692732</v>
      </c>
      <c r="L3752" s="11">
        <f t="shared" si="237"/>
        <v>40298.90662037037</v>
      </c>
      <c r="M3752" t="b">
        <v>0</v>
      </c>
      <c r="N3752">
        <v>89</v>
      </c>
      <c r="O3752" t="b">
        <v>1</v>
      </c>
      <c r="P3752" t="s">
        <v>8279</v>
      </c>
      <c r="Q3752" s="6">
        <f>E3752/D3752</f>
        <v>1.6608000000000001</v>
      </c>
      <c r="R3752" s="7">
        <f>IFERROR(E3752/N3752,"N/A")</f>
        <v>46.651685393258425</v>
      </c>
      <c r="S3752" t="str">
        <f t="shared" si="238"/>
        <v>music</v>
      </c>
      <c r="T3752" t="str">
        <f t="shared" si="239"/>
        <v>indie rock</v>
      </c>
      <c r="Y3752">
        <f t="shared" si="240"/>
        <v>6</v>
      </c>
      <c r="Z3752">
        <f t="shared" si="241"/>
        <v>16</v>
      </c>
    </row>
    <row r="3753" spans="1:26" ht="28.8" x14ac:dyDescent="0.3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 s="11">
        <f t="shared" si="236"/>
        <v>42655.216145833336</v>
      </c>
      <c r="K3753">
        <v>1474895475</v>
      </c>
      <c r="L3753" s="11">
        <f t="shared" si="237"/>
        <v>42639.216145833336</v>
      </c>
      <c r="M3753" t="b">
        <v>0</v>
      </c>
      <c r="N3753">
        <v>26</v>
      </c>
      <c r="O3753" t="b">
        <v>1</v>
      </c>
      <c r="P3753" t="s">
        <v>8301</v>
      </c>
      <c r="Q3753" s="6">
        <f>E3753/D3753</f>
        <v>1.6619999999999999</v>
      </c>
      <c r="R3753" s="7">
        <f>IFERROR(E3753/N3753,"N/A")</f>
        <v>31.96153846153846</v>
      </c>
      <c r="S3753" t="str">
        <f t="shared" si="238"/>
        <v>technology</v>
      </c>
      <c r="T3753" t="str">
        <f t="shared" si="239"/>
        <v>space exploration</v>
      </c>
      <c r="Y3753">
        <f t="shared" si="240"/>
        <v>11</v>
      </c>
      <c r="Z3753">
        <f t="shared" si="241"/>
        <v>28</v>
      </c>
    </row>
    <row r="3754" spans="1:26" ht="28.8" x14ac:dyDescent="0.3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 s="11">
        <f t="shared" si="236"/>
        <v>42193.2502662037</v>
      </c>
      <c r="K3754">
        <v>1433772023</v>
      </c>
      <c r="L3754" s="11">
        <f t="shared" si="237"/>
        <v>42163.2502662037</v>
      </c>
      <c r="M3754" t="b">
        <v>1</v>
      </c>
      <c r="N3754">
        <v>885</v>
      </c>
      <c r="O3754" t="b">
        <v>1</v>
      </c>
      <c r="P3754" t="s">
        <v>8285</v>
      </c>
      <c r="Q3754" s="6">
        <f>E3754/D3754</f>
        <v>1.6633076923076924</v>
      </c>
      <c r="R3754" s="7">
        <f>IFERROR(E3754/N3754,"N/A")</f>
        <v>97.731073446327684</v>
      </c>
      <c r="S3754" t="str">
        <f t="shared" si="238"/>
        <v>photography</v>
      </c>
      <c r="T3754" t="str">
        <f t="shared" si="239"/>
        <v>photobooks</v>
      </c>
      <c r="Y3754">
        <f t="shared" si="240"/>
        <v>12</v>
      </c>
      <c r="Z3754">
        <f t="shared" si="241"/>
        <v>22</v>
      </c>
    </row>
    <row r="3755" spans="1:26" ht="43.2" x14ac:dyDescent="0.3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 s="11">
        <f t="shared" si="236"/>
        <v>42004.556944444441</v>
      </c>
      <c r="K3755">
        <v>1417556262</v>
      </c>
      <c r="L3755" s="11">
        <f t="shared" si="237"/>
        <v>41975.567847222213</v>
      </c>
      <c r="M3755" t="b">
        <v>0</v>
      </c>
      <c r="N3755">
        <v>47</v>
      </c>
      <c r="O3755" t="b">
        <v>1</v>
      </c>
      <c r="P3755" t="s">
        <v>8303</v>
      </c>
      <c r="Q3755" s="6">
        <f>E3755/D3755</f>
        <v>1.6639999999999999</v>
      </c>
      <c r="R3755" s="7">
        <f>IFERROR(E3755/N3755,"N/A")</f>
        <v>177.02127659574469</v>
      </c>
      <c r="S3755" t="str">
        <f t="shared" si="238"/>
        <v>theater</v>
      </c>
      <c r="T3755" t="str">
        <f t="shared" si="239"/>
        <v>spaces</v>
      </c>
      <c r="Y3755">
        <f t="shared" si="240"/>
        <v>8</v>
      </c>
      <c r="Z3755">
        <f t="shared" si="241"/>
        <v>14</v>
      </c>
    </row>
    <row r="3756" spans="1:26" ht="43.2" x14ac:dyDescent="0.3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 s="11">
        <f t="shared" si="236"/>
        <v>41576.329664351848</v>
      </c>
      <c r="K3756">
        <v>1380556483</v>
      </c>
      <c r="L3756" s="11">
        <f t="shared" si="237"/>
        <v>41547.329664351848</v>
      </c>
      <c r="M3756" t="b">
        <v>1</v>
      </c>
      <c r="N3756">
        <v>34</v>
      </c>
      <c r="O3756" t="b">
        <v>1</v>
      </c>
      <c r="P3756" t="s">
        <v>8276</v>
      </c>
      <c r="Q3756" s="6">
        <f>E3756/D3756</f>
        <v>1.6646153846153846</v>
      </c>
      <c r="R3756" s="7">
        <f>IFERROR(E3756/N3756,"N/A")</f>
        <v>31.823529411764707</v>
      </c>
      <c r="S3756" t="str">
        <f t="shared" si="238"/>
        <v>music</v>
      </c>
      <c r="T3756" t="str">
        <f t="shared" si="239"/>
        <v>rock</v>
      </c>
      <c r="Y3756">
        <f t="shared" si="240"/>
        <v>6</v>
      </c>
      <c r="Z3756">
        <f t="shared" si="241"/>
        <v>10</v>
      </c>
    </row>
    <row r="3757" spans="1:26" ht="43.2" x14ac:dyDescent="0.3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 s="11">
        <f t="shared" si="236"/>
        <v>42121.666666666664</v>
      </c>
      <c r="K3757">
        <v>1428130814</v>
      </c>
      <c r="L3757" s="11">
        <f t="shared" si="237"/>
        <v>42097.958495370367</v>
      </c>
      <c r="M3757" t="b">
        <v>0</v>
      </c>
      <c r="N3757">
        <v>28</v>
      </c>
      <c r="O3757" t="b">
        <v>1</v>
      </c>
      <c r="P3757" t="s">
        <v>8265</v>
      </c>
      <c r="Q3757" s="6">
        <f>E3757/D3757</f>
        <v>1.665</v>
      </c>
      <c r="R3757" s="7">
        <f>IFERROR(E3757/N3757,"N/A")</f>
        <v>59.464285714285715</v>
      </c>
      <c r="S3757" t="str">
        <f t="shared" si="238"/>
        <v>film &amp; video</v>
      </c>
      <c r="T3757" t="str">
        <f t="shared" si="239"/>
        <v>television</v>
      </c>
      <c r="Y3757">
        <f t="shared" si="240"/>
        <v>13</v>
      </c>
      <c r="Z3757">
        <f t="shared" si="241"/>
        <v>23</v>
      </c>
    </row>
    <row r="3758" spans="1:26" ht="43.2" x14ac:dyDescent="0.3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 s="11">
        <f t="shared" si="236"/>
        <v>40564.583333333328</v>
      </c>
      <c r="K3758">
        <v>1291428371</v>
      </c>
      <c r="L3758" s="11">
        <f t="shared" si="237"/>
        <v>40515.754293981481</v>
      </c>
      <c r="M3758" t="b">
        <v>0</v>
      </c>
      <c r="N3758">
        <v>33</v>
      </c>
      <c r="O3758" t="b">
        <v>1</v>
      </c>
      <c r="P3758" t="s">
        <v>8276</v>
      </c>
      <c r="Q3758" s="6">
        <f>E3758/D3758</f>
        <v>1.6668333333333334</v>
      </c>
      <c r="R3758" s="7">
        <f>IFERROR(E3758/N3758,"N/A")</f>
        <v>75.765151515151516</v>
      </c>
      <c r="S3758" t="str">
        <f t="shared" si="238"/>
        <v>music</v>
      </c>
      <c r="T3758" t="str">
        <f t="shared" si="239"/>
        <v>rock</v>
      </c>
      <c r="Y3758">
        <f t="shared" si="240"/>
        <v>6</v>
      </c>
      <c r="Z3758">
        <f t="shared" si="241"/>
        <v>10</v>
      </c>
    </row>
    <row r="3759" spans="1:26" ht="43.2" x14ac:dyDescent="0.3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 s="11">
        <f t="shared" si="236"/>
        <v>41975.833333333336</v>
      </c>
      <c r="K3759">
        <v>1415031043</v>
      </c>
      <c r="L3759" s="11">
        <f t="shared" si="237"/>
        <v>41946.340775462959</v>
      </c>
      <c r="M3759" t="b">
        <v>0</v>
      </c>
      <c r="N3759">
        <v>101</v>
      </c>
      <c r="O3759" t="b">
        <v>1</v>
      </c>
      <c r="P3759" t="s">
        <v>8295</v>
      </c>
      <c r="Q3759" s="6">
        <f>E3759/D3759</f>
        <v>1.6741666666666666</v>
      </c>
      <c r="R3759" s="7">
        <f>IFERROR(E3759/N3759,"N/A")</f>
        <v>99.455445544554451</v>
      </c>
      <c r="S3759" t="str">
        <f t="shared" si="238"/>
        <v>technology</v>
      </c>
      <c r="T3759" t="str">
        <f t="shared" si="239"/>
        <v>hardware</v>
      </c>
      <c r="Y3759">
        <f t="shared" si="240"/>
        <v>11</v>
      </c>
      <c r="Z3759">
        <f t="shared" si="241"/>
        <v>19</v>
      </c>
    </row>
    <row r="3760" spans="1:26" ht="43.2" x14ac:dyDescent="0.3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 s="11">
        <f t="shared" si="236"/>
        <v>42532.895833333336</v>
      </c>
      <c r="K3760">
        <v>1462695073</v>
      </c>
      <c r="L3760" s="11">
        <f t="shared" si="237"/>
        <v>42498.007789351854</v>
      </c>
      <c r="M3760" t="b">
        <v>0</v>
      </c>
      <c r="N3760">
        <v>34</v>
      </c>
      <c r="O3760" t="b">
        <v>1</v>
      </c>
      <c r="P3760" t="s">
        <v>8276</v>
      </c>
      <c r="Q3760" s="6">
        <f>E3760/D3760</f>
        <v>1.6742857142857144</v>
      </c>
      <c r="R3760" s="7">
        <f>IFERROR(E3760/N3760,"N/A")</f>
        <v>17.235294117647058</v>
      </c>
      <c r="S3760" t="str">
        <f t="shared" si="238"/>
        <v>music</v>
      </c>
      <c r="T3760" t="str">
        <f t="shared" si="239"/>
        <v>rock</v>
      </c>
      <c r="Y3760">
        <f t="shared" si="240"/>
        <v>6</v>
      </c>
      <c r="Z3760">
        <f t="shared" si="241"/>
        <v>10</v>
      </c>
    </row>
    <row r="3761" spans="1:26" ht="28.8" x14ac:dyDescent="0.3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 s="11">
        <f t="shared" si="236"/>
        <v>41208.765196759254</v>
      </c>
      <c r="K3761">
        <v>1348712513</v>
      </c>
      <c r="L3761" s="11">
        <f t="shared" si="237"/>
        <v>41178.765196759254</v>
      </c>
      <c r="M3761" t="b">
        <v>1</v>
      </c>
      <c r="N3761">
        <v>660</v>
      </c>
      <c r="O3761" t="b">
        <v>1</v>
      </c>
      <c r="P3761" t="s">
        <v>8295</v>
      </c>
      <c r="Q3761" s="6">
        <f>E3761/D3761</f>
        <v>1.6750470000000002</v>
      </c>
      <c r="R3761" s="7">
        <f>IFERROR(E3761/N3761,"N/A")</f>
        <v>76.138500000000008</v>
      </c>
      <c r="S3761" t="str">
        <f t="shared" si="238"/>
        <v>technology</v>
      </c>
      <c r="T3761" t="str">
        <f t="shared" si="239"/>
        <v>hardware</v>
      </c>
      <c r="Y3761">
        <f t="shared" si="240"/>
        <v>11</v>
      </c>
      <c r="Z3761">
        <f t="shared" si="241"/>
        <v>19</v>
      </c>
    </row>
    <row r="3762" spans="1:26" ht="57.6" x14ac:dyDescent="0.3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 s="11">
        <f t="shared" si="236"/>
        <v>42700.311006944445</v>
      </c>
      <c r="K3762">
        <v>1477578471</v>
      </c>
      <c r="L3762" s="11">
        <f t="shared" si="237"/>
        <v>42670.269340277773</v>
      </c>
      <c r="M3762" t="b">
        <v>0</v>
      </c>
      <c r="N3762">
        <v>111</v>
      </c>
      <c r="O3762" t="b">
        <v>1</v>
      </c>
      <c r="P3762" t="s">
        <v>8298</v>
      </c>
      <c r="Q3762" s="6">
        <f>E3762/D3762</f>
        <v>1.6798</v>
      </c>
      <c r="R3762" s="7">
        <f>IFERROR(E3762/N3762,"N/A")</f>
        <v>75.666666666666671</v>
      </c>
      <c r="S3762" t="str">
        <f t="shared" si="238"/>
        <v>food</v>
      </c>
      <c r="T3762" t="str">
        <f t="shared" si="239"/>
        <v>small batch</v>
      </c>
      <c r="Y3762">
        <f t="shared" si="240"/>
        <v>5</v>
      </c>
      <c r="Z3762">
        <f t="shared" si="241"/>
        <v>16</v>
      </c>
    </row>
    <row r="3763" spans="1:26" ht="28.8" x14ac:dyDescent="0.3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 s="11">
        <f t="shared" si="236"/>
        <v>42596.930844907409</v>
      </c>
      <c r="K3763">
        <v>1468650025</v>
      </c>
      <c r="L3763" s="11">
        <f t="shared" si="237"/>
        <v>42566.930844907409</v>
      </c>
      <c r="M3763" t="b">
        <v>0</v>
      </c>
      <c r="N3763">
        <v>99</v>
      </c>
      <c r="O3763" t="b">
        <v>1</v>
      </c>
      <c r="P3763" t="s">
        <v>8303</v>
      </c>
      <c r="Q3763" s="6">
        <f>E3763/D3763</f>
        <v>1.6801999999999999</v>
      </c>
      <c r="R3763" s="7">
        <f>IFERROR(E3763/N3763,"N/A")</f>
        <v>84.858585858585855</v>
      </c>
      <c r="S3763" t="str">
        <f t="shared" si="238"/>
        <v>theater</v>
      </c>
      <c r="T3763" t="str">
        <f t="shared" si="239"/>
        <v>spaces</v>
      </c>
      <c r="Y3763">
        <f t="shared" si="240"/>
        <v>8</v>
      </c>
      <c r="Z3763">
        <f t="shared" si="241"/>
        <v>14</v>
      </c>
    </row>
    <row r="3764" spans="1:26" ht="28.8" x14ac:dyDescent="0.3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 s="11">
        <f t="shared" si="236"/>
        <v>42065.499999999993</v>
      </c>
      <c r="K3764">
        <v>1421916830</v>
      </c>
      <c r="L3764" s="11">
        <f t="shared" si="237"/>
        <v>42026.03738425926</v>
      </c>
      <c r="M3764" t="b">
        <v>0</v>
      </c>
      <c r="N3764">
        <v>410</v>
      </c>
      <c r="O3764" t="b">
        <v>1</v>
      </c>
      <c r="P3764" t="s">
        <v>8295</v>
      </c>
      <c r="Q3764" s="6">
        <f>E3764/D3764</f>
        <v>1.6828125</v>
      </c>
      <c r="R3764" s="7">
        <f>IFERROR(E3764/N3764,"N/A")</f>
        <v>10.507317073170732</v>
      </c>
      <c r="S3764" t="str">
        <f t="shared" si="238"/>
        <v>technology</v>
      </c>
      <c r="T3764" t="str">
        <f t="shared" si="239"/>
        <v>hardware</v>
      </c>
      <c r="Y3764">
        <f t="shared" si="240"/>
        <v>11</v>
      </c>
      <c r="Z3764">
        <f t="shared" si="241"/>
        <v>19</v>
      </c>
    </row>
    <row r="3765" spans="1:26" ht="43.2" x14ac:dyDescent="0.3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 s="11">
        <f t="shared" si="236"/>
        <v>41366.328298611108</v>
      </c>
      <c r="K3765">
        <v>1362329565</v>
      </c>
      <c r="L3765" s="11">
        <f t="shared" si="237"/>
        <v>41336.369965277772</v>
      </c>
      <c r="M3765" t="b">
        <v>0</v>
      </c>
      <c r="N3765">
        <v>180</v>
      </c>
      <c r="O3765" t="b">
        <v>1</v>
      </c>
      <c r="P3765" t="s">
        <v>8297</v>
      </c>
      <c r="Q3765" s="6">
        <f>E3765/D3765</f>
        <v>1.6877142857142857</v>
      </c>
      <c r="R3765" s="7">
        <f>IFERROR(E3765/N3765,"N/A")</f>
        <v>32.81666666666667</v>
      </c>
      <c r="S3765" t="str">
        <f t="shared" si="238"/>
        <v>games</v>
      </c>
      <c r="T3765" t="str">
        <f t="shared" si="239"/>
        <v>tabletop games</v>
      </c>
      <c r="Y3765">
        <f t="shared" si="240"/>
        <v>6</v>
      </c>
      <c r="Z3765">
        <f t="shared" si="241"/>
        <v>20</v>
      </c>
    </row>
    <row r="3766" spans="1:26" ht="57.6" x14ac:dyDescent="0.3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 s="11">
        <f t="shared" si="236"/>
        <v>41911.028009259258</v>
      </c>
      <c r="K3766">
        <v>1409388020</v>
      </c>
      <c r="L3766" s="11">
        <f t="shared" si="237"/>
        <v>41881.028009259258</v>
      </c>
      <c r="M3766" t="b">
        <v>0</v>
      </c>
      <c r="N3766">
        <v>13</v>
      </c>
      <c r="O3766" t="b">
        <v>1</v>
      </c>
      <c r="P3766" t="s">
        <v>8271</v>
      </c>
      <c r="Q3766" s="6">
        <f>E3766/D3766</f>
        <v>1.6942857142857144</v>
      </c>
      <c r="R3766" s="7">
        <f>IFERROR(E3766/N3766,"N/A")</f>
        <v>45.615384615384613</v>
      </c>
      <c r="S3766" t="str">
        <f t="shared" si="238"/>
        <v>theater</v>
      </c>
      <c r="T3766" t="str">
        <f t="shared" si="239"/>
        <v>plays</v>
      </c>
      <c r="Y3766">
        <f t="shared" si="240"/>
        <v>8</v>
      </c>
      <c r="Z3766">
        <f t="shared" si="241"/>
        <v>13</v>
      </c>
    </row>
    <row r="3767" spans="1:26" ht="43.2" x14ac:dyDescent="0.3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 s="11">
        <f t="shared" si="236"/>
        <v>42490.166666666664</v>
      </c>
      <c r="K3767">
        <v>1458820564</v>
      </c>
      <c r="L3767" s="11">
        <f t="shared" si="237"/>
        <v>42453.163935185185</v>
      </c>
      <c r="M3767" t="b">
        <v>0</v>
      </c>
      <c r="N3767">
        <v>72</v>
      </c>
      <c r="O3767" t="b">
        <v>1</v>
      </c>
      <c r="P3767" t="s">
        <v>8301</v>
      </c>
      <c r="Q3767" s="6">
        <f>E3767/D3767</f>
        <v>1.6976511744127936</v>
      </c>
      <c r="R3767" s="7">
        <f>IFERROR(E3767/N3767,"N/A")</f>
        <v>47.180555555555557</v>
      </c>
      <c r="S3767" t="str">
        <f t="shared" si="238"/>
        <v>technology</v>
      </c>
      <c r="T3767" t="str">
        <f t="shared" si="239"/>
        <v>space exploration</v>
      </c>
      <c r="Y3767">
        <f t="shared" si="240"/>
        <v>11</v>
      </c>
      <c r="Z3767">
        <f t="shared" si="241"/>
        <v>28</v>
      </c>
    </row>
    <row r="3768" spans="1:26" ht="43.2" x14ac:dyDescent="0.3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 s="11">
        <f t="shared" si="236"/>
        <v>40392.749305555553</v>
      </c>
      <c r="K3768">
        <v>1279603955</v>
      </c>
      <c r="L3768" s="11">
        <f t="shared" si="237"/>
        <v>40378.897627314815</v>
      </c>
      <c r="M3768" t="b">
        <v>0</v>
      </c>
      <c r="N3768">
        <v>17</v>
      </c>
      <c r="O3768" t="b">
        <v>1</v>
      </c>
      <c r="P3768" t="s">
        <v>8276</v>
      </c>
      <c r="Q3768" s="6">
        <f>E3768/D3768</f>
        <v>1.6986000000000001</v>
      </c>
      <c r="R3768" s="7">
        <f>IFERROR(E3768/N3768,"N/A")</f>
        <v>39.967058823529413</v>
      </c>
      <c r="S3768" t="str">
        <f t="shared" si="238"/>
        <v>music</v>
      </c>
      <c r="T3768" t="str">
        <f t="shared" si="239"/>
        <v>rock</v>
      </c>
      <c r="Y3768">
        <f t="shared" si="240"/>
        <v>6</v>
      </c>
      <c r="Z3768">
        <f t="shared" si="241"/>
        <v>10</v>
      </c>
    </row>
    <row r="3769" spans="1:26" ht="43.2" x14ac:dyDescent="0.3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 s="11">
        <f t="shared" si="236"/>
        <v>42034.626504629625</v>
      </c>
      <c r="K3769">
        <v>1421362930</v>
      </c>
      <c r="L3769" s="11">
        <f t="shared" si="237"/>
        <v>42019.626504629625</v>
      </c>
      <c r="M3769" t="b">
        <v>0</v>
      </c>
      <c r="N3769">
        <v>21</v>
      </c>
      <c r="O3769" t="b">
        <v>1</v>
      </c>
      <c r="P3769" t="s">
        <v>8271</v>
      </c>
      <c r="Q3769" s="6">
        <f>E3769/D3769</f>
        <v>1.7</v>
      </c>
      <c r="R3769" s="7">
        <f>IFERROR(E3769/N3769,"N/A")</f>
        <v>64.761904761904759</v>
      </c>
      <c r="S3769" t="str">
        <f t="shared" si="238"/>
        <v>theater</v>
      </c>
      <c r="T3769" t="str">
        <f t="shared" si="239"/>
        <v>plays</v>
      </c>
      <c r="Y3769">
        <f t="shared" si="240"/>
        <v>8</v>
      </c>
      <c r="Z3769">
        <f t="shared" si="241"/>
        <v>13</v>
      </c>
    </row>
    <row r="3770" spans="1:26" ht="43.2" x14ac:dyDescent="0.3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 s="11">
        <f t="shared" si="236"/>
        <v>42291.166909722226</v>
      </c>
      <c r="K3770">
        <v>1442232021</v>
      </c>
      <c r="L3770" s="11">
        <f t="shared" si="237"/>
        <v>42261.166909722226</v>
      </c>
      <c r="M3770" t="b">
        <v>1</v>
      </c>
      <c r="N3770">
        <v>188</v>
      </c>
      <c r="O3770" t="b">
        <v>1</v>
      </c>
      <c r="P3770" t="s">
        <v>8269</v>
      </c>
      <c r="Q3770" s="6">
        <f>E3770/D3770</f>
        <v>1.7028880000000002</v>
      </c>
      <c r="R3770" s="7">
        <f>IFERROR(E3770/N3770,"N/A")</f>
        <v>90.579148936170213</v>
      </c>
      <c r="S3770" t="str">
        <f t="shared" si="238"/>
        <v>film &amp; video</v>
      </c>
      <c r="T3770" t="str">
        <f t="shared" si="239"/>
        <v>documentary</v>
      </c>
      <c r="Y3770">
        <f t="shared" si="240"/>
        <v>13</v>
      </c>
      <c r="Z3770">
        <f t="shared" si="241"/>
        <v>24</v>
      </c>
    </row>
    <row r="3771" spans="1:26" ht="43.2" x14ac:dyDescent="0.3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 s="11">
        <f t="shared" si="236"/>
        <v>41386.208043981482</v>
      </c>
      <c r="K3771">
        <v>1363611575</v>
      </c>
      <c r="L3771" s="11">
        <f t="shared" si="237"/>
        <v>41351.208043981482</v>
      </c>
      <c r="M3771" t="b">
        <v>0</v>
      </c>
      <c r="N3771">
        <v>682</v>
      </c>
      <c r="O3771" t="b">
        <v>1</v>
      </c>
      <c r="P3771" t="s">
        <v>8295</v>
      </c>
      <c r="Q3771" s="6">
        <f>E3771/D3771</f>
        <v>1.7029262962962963</v>
      </c>
      <c r="R3771" s="7">
        <f>IFERROR(E3771/N3771,"N/A")</f>
        <v>67.417903225806455</v>
      </c>
      <c r="S3771" t="str">
        <f t="shared" si="238"/>
        <v>technology</v>
      </c>
      <c r="T3771" t="str">
        <f t="shared" si="239"/>
        <v>hardware</v>
      </c>
      <c r="Y3771">
        <f t="shared" si="240"/>
        <v>11</v>
      </c>
      <c r="Z3771">
        <f t="shared" si="241"/>
        <v>19</v>
      </c>
    </row>
    <row r="3772" spans="1:26" ht="57.6" x14ac:dyDescent="0.3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 s="11">
        <f t="shared" si="236"/>
        <v>42798.092037037037</v>
      </c>
      <c r="K3772">
        <v>1486030352</v>
      </c>
      <c r="L3772" s="11">
        <f t="shared" si="237"/>
        <v>42768.092037037037</v>
      </c>
      <c r="M3772" t="b">
        <v>0</v>
      </c>
      <c r="N3772">
        <v>91</v>
      </c>
      <c r="O3772" t="b">
        <v>1</v>
      </c>
      <c r="P3772" t="s">
        <v>8271</v>
      </c>
      <c r="Q3772" s="6">
        <f>E3772/D3772</f>
        <v>1.7044444444444444</v>
      </c>
      <c r="R3772" s="7">
        <f>IFERROR(E3772/N3772,"N/A")</f>
        <v>84.285714285714292</v>
      </c>
      <c r="S3772" t="str">
        <f t="shared" si="238"/>
        <v>theater</v>
      </c>
      <c r="T3772" t="str">
        <f t="shared" si="239"/>
        <v>plays</v>
      </c>
      <c r="Y3772">
        <f t="shared" si="240"/>
        <v>8</v>
      </c>
      <c r="Z3772">
        <f t="shared" si="241"/>
        <v>13</v>
      </c>
    </row>
    <row r="3773" spans="1:26" ht="43.2" x14ac:dyDescent="0.3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 s="11">
        <f t="shared" si="236"/>
        <v>42559.833333333336</v>
      </c>
      <c r="K3773">
        <v>1465607738</v>
      </c>
      <c r="L3773" s="11">
        <f t="shared" si="237"/>
        <v>42531.719189814808</v>
      </c>
      <c r="M3773" t="b">
        <v>0</v>
      </c>
      <c r="N3773">
        <v>20</v>
      </c>
      <c r="O3773" t="b">
        <v>1</v>
      </c>
      <c r="P3773" t="s">
        <v>8271</v>
      </c>
      <c r="Q3773" s="6">
        <f>E3773/D3773</f>
        <v>1.70625</v>
      </c>
      <c r="R3773" s="7">
        <f>IFERROR(E3773/N3773,"N/A")</f>
        <v>68.25</v>
      </c>
      <c r="S3773" t="str">
        <f t="shared" si="238"/>
        <v>theater</v>
      </c>
      <c r="T3773" t="str">
        <f t="shared" si="239"/>
        <v>plays</v>
      </c>
      <c r="Y3773">
        <f t="shared" si="240"/>
        <v>8</v>
      </c>
      <c r="Z3773">
        <f t="shared" si="241"/>
        <v>13</v>
      </c>
    </row>
    <row r="3774" spans="1:26" ht="43.2" x14ac:dyDescent="0.3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 s="11">
        <f t="shared" si="236"/>
        <v>41638.958333333328</v>
      </c>
      <c r="K3774">
        <v>1385585434</v>
      </c>
      <c r="L3774" s="11">
        <f t="shared" si="237"/>
        <v>41605.535115740735</v>
      </c>
      <c r="M3774" t="b">
        <v>1</v>
      </c>
      <c r="N3774">
        <v>85</v>
      </c>
      <c r="O3774" t="b">
        <v>1</v>
      </c>
      <c r="P3774" t="s">
        <v>8279</v>
      </c>
      <c r="Q3774" s="6">
        <f>E3774/D3774</f>
        <v>1.7065217391304348</v>
      </c>
      <c r="R3774" s="7">
        <f>IFERROR(E3774/N3774,"N/A")</f>
        <v>46.176470588235297</v>
      </c>
      <c r="S3774" t="str">
        <f t="shared" si="238"/>
        <v>music</v>
      </c>
      <c r="T3774" t="str">
        <f t="shared" si="239"/>
        <v>indie rock</v>
      </c>
      <c r="Y3774">
        <f t="shared" si="240"/>
        <v>6</v>
      </c>
      <c r="Z3774">
        <f t="shared" si="241"/>
        <v>16</v>
      </c>
    </row>
    <row r="3775" spans="1:26" ht="43.2" x14ac:dyDescent="0.3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 s="11">
        <f t="shared" si="236"/>
        <v>42313.572685185187</v>
      </c>
      <c r="K3775">
        <v>1444164280</v>
      </c>
      <c r="L3775" s="11">
        <f t="shared" si="237"/>
        <v>42283.531018518515</v>
      </c>
      <c r="M3775" t="b">
        <v>0</v>
      </c>
      <c r="N3775">
        <v>57</v>
      </c>
      <c r="O3775" t="b">
        <v>1</v>
      </c>
      <c r="P3775" t="s">
        <v>8271</v>
      </c>
      <c r="Q3775" s="6">
        <f>E3775/D3775</f>
        <v>1.7066666666666668</v>
      </c>
      <c r="R3775" s="7">
        <f>IFERROR(E3775/N3775,"N/A")</f>
        <v>44.912280701754383</v>
      </c>
      <c r="S3775" t="str">
        <f t="shared" si="238"/>
        <v>theater</v>
      </c>
      <c r="T3775" t="str">
        <f t="shared" si="239"/>
        <v>plays</v>
      </c>
      <c r="Y3775">
        <f t="shared" si="240"/>
        <v>8</v>
      </c>
      <c r="Z3775">
        <f t="shared" si="241"/>
        <v>13</v>
      </c>
    </row>
    <row r="3776" spans="1:26" ht="28.8" x14ac:dyDescent="0.3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 s="11">
        <f t="shared" si="236"/>
        <v>42317.272222222215</v>
      </c>
      <c r="K3776">
        <v>1443449265</v>
      </c>
      <c r="L3776" s="11">
        <f t="shared" si="237"/>
        <v>42275.255381944437</v>
      </c>
      <c r="M3776" t="b">
        <v>0</v>
      </c>
      <c r="N3776">
        <v>28</v>
      </c>
      <c r="O3776" t="b">
        <v>1</v>
      </c>
      <c r="P3776" t="s">
        <v>8302</v>
      </c>
      <c r="Q3776" s="6">
        <f>E3776/D3776</f>
        <v>1.7070000000000001</v>
      </c>
      <c r="R3776" s="7">
        <f>IFERROR(E3776/N3776,"N/A")</f>
        <v>60.964285714285715</v>
      </c>
      <c r="S3776" t="str">
        <f t="shared" si="238"/>
        <v>technology</v>
      </c>
      <c r="T3776" t="str">
        <f t="shared" si="239"/>
        <v>makerspaces</v>
      </c>
      <c r="Y3776">
        <f t="shared" si="240"/>
        <v>11</v>
      </c>
      <c r="Z3776">
        <f t="shared" si="241"/>
        <v>22</v>
      </c>
    </row>
    <row r="3777" spans="1:26" ht="43.2" x14ac:dyDescent="0.3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 s="11">
        <f t="shared" si="236"/>
        <v>40708.832638888889</v>
      </c>
      <c r="K3777">
        <v>1304770233</v>
      </c>
      <c r="L3777" s="11">
        <f t="shared" si="237"/>
        <v>40670.173993055556</v>
      </c>
      <c r="M3777" t="b">
        <v>0</v>
      </c>
      <c r="N3777">
        <v>31</v>
      </c>
      <c r="O3777" t="b">
        <v>1</v>
      </c>
      <c r="P3777" t="s">
        <v>8279</v>
      </c>
      <c r="Q3777" s="6">
        <f>E3777/D3777</f>
        <v>1.7092307692307693</v>
      </c>
      <c r="R3777" s="7">
        <f>IFERROR(E3777/N3777,"N/A")</f>
        <v>35.838709677419352</v>
      </c>
      <c r="S3777" t="str">
        <f t="shared" si="238"/>
        <v>music</v>
      </c>
      <c r="T3777" t="str">
        <f t="shared" si="239"/>
        <v>indie rock</v>
      </c>
      <c r="Y3777">
        <f t="shared" si="240"/>
        <v>6</v>
      </c>
      <c r="Z3777">
        <f t="shared" si="241"/>
        <v>16</v>
      </c>
    </row>
    <row r="3778" spans="1:26" ht="43.2" x14ac:dyDescent="0.3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 s="11">
        <f t="shared" si="236"/>
        <v>41519.833333333328</v>
      </c>
      <c r="K3778">
        <v>1375113391</v>
      </c>
      <c r="L3778" s="11">
        <f t="shared" si="237"/>
        <v>41484.330914351849</v>
      </c>
      <c r="M3778" t="b">
        <v>0</v>
      </c>
      <c r="N3778">
        <v>539</v>
      </c>
      <c r="O3778" t="b">
        <v>1</v>
      </c>
      <c r="P3778" t="s">
        <v>8297</v>
      </c>
      <c r="Q3778" s="6">
        <f>E3778/D3778</f>
        <v>1.7104755366949576</v>
      </c>
      <c r="R3778" s="7">
        <f>IFERROR(E3778/N3778,"N/A")</f>
        <v>25.42547309833024</v>
      </c>
      <c r="S3778" t="str">
        <f t="shared" si="238"/>
        <v>games</v>
      </c>
      <c r="T3778" t="str">
        <f t="shared" si="239"/>
        <v>tabletop games</v>
      </c>
      <c r="Y3778">
        <f t="shared" si="240"/>
        <v>6</v>
      </c>
      <c r="Z3778">
        <f t="shared" si="241"/>
        <v>20</v>
      </c>
    </row>
    <row r="3779" spans="1:26" ht="57.6" x14ac:dyDescent="0.3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 s="11">
        <f t="shared" ref="J3779:J3842" si="242">(((I3779/60)/60)/24)+DATE(1970,1,1)+(-8/24)</f>
        <v>42749.732858796291</v>
      </c>
      <c r="K3779">
        <v>1481852119</v>
      </c>
      <c r="L3779" s="11">
        <f t="shared" ref="L3779:L3842" si="243">(((K3779/60)/60)/24)+DATE(1970,1,1)+(-8/24)</f>
        <v>42719.732858796291</v>
      </c>
      <c r="M3779" t="b">
        <v>0</v>
      </c>
      <c r="N3779">
        <v>109</v>
      </c>
      <c r="O3779" t="b">
        <v>1</v>
      </c>
      <c r="P3779" t="s">
        <v>8276</v>
      </c>
      <c r="Q3779" s="6">
        <f>E3779/D3779</f>
        <v>1.7132499999999999</v>
      </c>
      <c r="R3779" s="7">
        <f>IFERROR(E3779/N3779,"N/A")</f>
        <v>62.871559633027523</v>
      </c>
      <c r="S3779" t="str">
        <f t="shared" ref="S3779:S3842" si="244">LEFT(P3779,SEARCH("/",P3779,1)-1)</f>
        <v>music</v>
      </c>
      <c r="T3779" t="str">
        <f t="shared" ref="T3779:T3842" si="245">RIGHT(P3779,(LEN(P3779)-SEARCH("/",P3779)))</f>
        <v>rock</v>
      </c>
      <c r="Y3779">
        <f t="shared" ref="Y3779:Y3842" si="246">SEARCH("/",P3779)</f>
        <v>6</v>
      </c>
      <c r="Z3779">
        <f t="shared" ref="Z3779:Z3842" si="247">LEN(P3779)</f>
        <v>10</v>
      </c>
    </row>
    <row r="3780" spans="1:26" ht="28.8" x14ac:dyDescent="0.3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 s="11">
        <f t="shared" si="242"/>
        <v>41133.358159722222</v>
      </c>
      <c r="K3780">
        <v>1340901345</v>
      </c>
      <c r="L3780" s="11">
        <f t="shared" si="243"/>
        <v>41088.358159722222</v>
      </c>
      <c r="M3780" t="b">
        <v>0</v>
      </c>
      <c r="N3780">
        <v>41</v>
      </c>
      <c r="O3780" t="b">
        <v>1</v>
      </c>
      <c r="P3780" t="s">
        <v>8279</v>
      </c>
      <c r="Q3780" s="6">
        <f>E3780/D3780</f>
        <v>1.7133333333333334</v>
      </c>
      <c r="R3780" s="7">
        <f>IFERROR(E3780/N3780,"N/A")</f>
        <v>31.341463414634145</v>
      </c>
      <c r="S3780" t="str">
        <f t="shared" si="244"/>
        <v>music</v>
      </c>
      <c r="T3780" t="str">
        <f t="shared" si="245"/>
        <v>indie rock</v>
      </c>
      <c r="Y3780">
        <f t="shared" si="246"/>
        <v>6</v>
      </c>
      <c r="Z3780">
        <f t="shared" si="247"/>
        <v>16</v>
      </c>
    </row>
    <row r="3781" spans="1:26" ht="43.2" x14ac:dyDescent="0.3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 s="11">
        <f t="shared" si="242"/>
        <v>42442.166666666664</v>
      </c>
      <c r="K3781">
        <v>1456421530</v>
      </c>
      <c r="L3781" s="11">
        <f t="shared" si="243"/>
        <v>42425.397337962961</v>
      </c>
      <c r="M3781" t="b">
        <v>0</v>
      </c>
      <c r="N3781">
        <v>14</v>
      </c>
      <c r="O3781" t="b">
        <v>1</v>
      </c>
      <c r="P3781" t="s">
        <v>8271</v>
      </c>
      <c r="Q3781" s="6">
        <f>E3781/D3781</f>
        <v>1.7142857142857142</v>
      </c>
      <c r="R3781" s="7">
        <f>IFERROR(E3781/N3781,"N/A")</f>
        <v>8.5714285714285712</v>
      </c>
      <c r="S3781" t="str">
        <f t="shared" si="244"/>
        <v>theater</v>
      </c>
      <c r="T3781" t="str">
        <f t="shared" si="245"/>
        <v>plays</v>
      </c>
      <c r="Y3781">
        <f t="shared" si="246"/>
        <v>8</v>
      </c>
      <c r="Z3781">
        <f t="shared" si="247"/>
        <v>13</v>
      </c>
    </row>
    <row r="3782" spans="1:26" ht="43.2" x14ac:dyDescent="0.3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 s="11">
        <f t="shared" si="242"/>
        <v>42473.220833333333</v>
      </c>
      <c r="K3782">
        <v>1458770384</v>
      </c>
      <c r="L3782" s="11">
        <f t="shared" si="243"/>
        <v>42452.583148148151</v>
      </c>
      <c r="M3782" t="b">
        <v>0</v>
      </c>
      <c r="N3782">
        <v>23</v>
      </c>
      <c r="O3782" t="b">
        <v>1</v>
      </c>
      <c r="P3782" t="s">
        <v>8271</v>
      </c>
      <c r="Q3782" s="6">
        <f>E3782/D3782</f>
        <v>1.7142857142857142</v>
      </c>
      <c r="R3782" s="7">
        <f>IFERROR(E3782/N3782,"N/A")</f>
        <v>52.173913043478258</v>
      </c>
      <c r="S3782" t="str">
        <f t="shared" si="244"/>
        <v>theater</v>
      </c>
      <c r="T3782" t="str">
        <f t="shared" si="245"/>
        <v>plays</v>
      </c>
      <c r="Y3782">
        <f t="shared" si="246"/>
        <v>8</v>
      </c>
      <c r="Z3782">
        <f t="shared" si="247"/>
        <v>13</v>
      </c>
    </row>
    <row r="3783" spans="1:26" ht="57.6" x14ac:dyDescent="0.3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 s="11">
        <f t="shared" si="242"/>
        <v>41836.271701388883</v>
      </c>
      <c r="K3783">
        <v>1402929075</v>
      </c>
      <c r="L3783" s="11">
        <f t="shared" si="243"/>
        <v>41806.271701388883</v>
      </c>
      <c r="M3783" t="b">
        <v>1</v>
      </c>
      <c r="N3783">
        <v>78</v>
      </c>
      <c r="O3783" t="b">
        <v>1</v>
      </c>
      <c r="P3783" t="s">
        <v>8271</v>
      </c>
      <c r="Q3783" s="6">
        <f>E3783/D3783</f>
        <v>1.7173333333333334</v>
      </c>
      <c r="R3783" s="7">
        <f>IFERROR(E3783/N3783,"N/A")</f>
        <v>33.025641025641029</v>
      </c>
      <c r="S3783" t="str">
        <f t="shared" si="244"/>
        <v>theater</v>
      </c>
      <c r="T3783" t="str">
        <f t="shared" si="245"/>
        <v>plays</v>
      </c>
      <c r="Y3783">
        <f t="shared" si="246"/>
        <v>8</v>
      </c>
      <c r="Z3783">
        <f t="shared" si="247"/>
        <v>13</v>
      </c>
    </row>
    <row r="3784" spans="1:26" ht="43.2" x14ac:dyDescent="0.3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 s="11">
        <f t="shared" si="242"/>
        <v>42012.809837962959</v>
      </c>
      <c r="K3784">
        <v>1418095570</v>
      </c>
      <c r="L3784" s="11">
        <f t="shared" si="243"/>
        <v>41981.809837962959</v>
      </c>
      <c r="M3784" t="b">
        <v>1</v>
      </c>
      <c r="N3784">
        <v>294</v>
      </c>
      <c r="O3784" t="b">
        <v>1</v>
      </c>
      <c r="P3784" t="s">
        <v>8301</v>
      </c>
      <c r="Q3784" s="6">
        <f>E3784/D3784</f>
        <v>1.7176130000000001</v>
      </c>
      <c r="R3784" s="7">
        <f>IFERROR(E3784/N3784,"N/A")</f>
        <v>58.422210884353746</v>
      </c>
      <c r="S3784" t="str">
        <f t="shared" si="244"/>
        <v>technology</v>
      </c>
      <c r="T3784" t="str">
        <f t="shared" si="245"/>
        <v>space exploration</v>
      </c>
      <c r="Y3784">
        <f t="shared" si="246"/>
        <v>11</v>
      </c>
      <c r="Z3784">
        <f t="shared" si="247"/>
        <v>28</v>
      </c>
    </row>
    <row r="3785" spans="1:26" ht="28.8" x14ac:dyDescent="0.3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 s="11">
        <f t="shared" si="242"/>
        <v>42150.57916666667</v>
      </c>
      <c r="K3785">
        <v>1427493240</v>
      </c>
      <c r="L3785" s="11">
        <f t="shared" si="243"/>
        <v>42090.57916666667</v>
      </c>
      <c r="M3785" t="b">
        <v>0</v>
      </c>
      <c r="N3785">
        <v>392</v>
      </c>
      <c r="O3785" t="b">
        <v>1</v>
      </c>
      <c r="P3785" t="s">
        <v>8303</v>
      </c>
      <c r="Q3785" s="6">
        <f>E3785/D3785</f>
        <v>1.7194285714285715</v>
      </c>
      <c r="R3785" s="7">
        <f>IFERROR(E3785/N3785,"N/A")</f>
        <v>153.5204081632653</v>
      </c>
      <c r="S3785" t="str">
        <f t="shared" si="244"/>
        <v>theater</v>
      </c>
      <c r="T3785" t="str">
        <f t="shared" si="245"/>
        <v>spaces</v>
      </c>
      <c r="Y3785">
        <f t="shared" si="246"/>
        <v>8</v>
      </c>
      <c r="Z3785">
        <f t="shared" si="247"/>
        <v>14</v>
      </c>
    </row>
    <row r="3786" spans="1:26" ht="43.2" x14ac:dyDescent="0.3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 s="11">
        <f t="shared" si="242"/>
        <v>42308.791666666664</v>
      </c>
      <c r="K3786">
        <v>1443714800</v>
      </c>
      <c r="L3786" s="11">
        <f t="shared" si="243"/>
        <v>42278.328703703701</v>
      </c>
      <c r="M3786" t="b">
        <v>0</v>
      </c>
      <c r="N3786">
        <v>89</v>
      </c>
      <c r="O3786" t="b">
        <v>1</v>
      </c>
      <c r="P3786" t="s">
        <v>8285</v>
      </c>
      <c r="Q3786" s="6">
        <f>E3786/D3786</f>
        <v>1.7227777777777777</v>
      </c>
      <c r="R3786" s="7">
        <f>IFERROR(E3786/N3786,"N/A")</f>
        <v>174.2134831460674</v>
      </c>
      <c r="S3786" t="str">
        <f t="shared" si="244"/>
        <v>photography</v>
      </c>
      <c r="T3786" t="str">
        <f t="shared" si="245"/>
        <v>photobooks</v>
      </c>
      <c r="Y3786">
        <f t="shared" si="246"/>
        <v>12</v>
      </c>
      <c r="Z3786">
        <f t="shared" si="247"/>
        <v>22</v>
      </c>
    </row>
    <row r="3787" spans="1:26" ht="43.2" x14ac:dyDescent="0.3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 s="11">
        <f t="shared" si="242"/>
        <v>41908.797534722216</v>
      </c>
      <c r="K3787">
        <v>1409195307</v>
      </c>
      <c r="L3787" s="11">
        <f t="shared" si="243"/>
        <v>41878.797534722216</v>
      </c>
      <c r="M3787" t="b">
        <v>0</v>
      </c>
      <c r="N3787">
        <v>110</v>
      </c>
      <c r="O3787" t="b">
        <v>1</v>
      </c>
      <c r="P3787" t="s">
        <v>8279</v>
      </c>
      <c r="Q3787" s="6">
        <f>E3787/D3787</f>
        <v>1.7243333333333333</v>
      </c>
      <c r="R3787" s="7">
        <f>IFERROR(E3787/N3787,"N/A")</f>
        <v>94.054545454545448</v>
      </c>
      <c r="S3787" t="str">
        <f t="shared" si="244"/>
        <v>music</v>
      </c>
      <c r="T3787" t="str">
        <f t="shared" si="245"/>
        <v>indie rock</v>
      </c>
      <c r="Y3787">
        <f t="shared" si="246"/>
        <v>6</v>
      </c>
      <c r="Z3787">
        <f t="shared" si="247"/>
        <v>16</v>
      </c>
    </row>
    <row r="3788" spans="1:26" ht="43.2" x14ac:dyDescent="0.3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 s="11">
        <f t="shared" si="242"/>
        <v>42072.777650462966</v>
      </c>
      <c r="K3788">
        <v>1423366789</v>
      </c>
      <c r="L3788" s="11">
        <f t="shared" si="243"/>
        <v>42042.819317129623</v>
      </c>
      <c r="M3788" t="b">
        <v>0</v>
      </c>
      <c r="N3788">
        <v>70</v>
      </c>
      <c r="O3788" t="b">
        <v>1</v>
      </c>
      <c r="P3788" t="s">
        <v>8279</v>
      </c>
      <c r="Q3788" s="6">
        <f>E3788/D3788</f>
        <v>1.726845</v>
      </c>
      <c r="R3788" s="7">
        <f>IFERROR(E3788/N3788,"N/A")</f>
        <v>49.338428571428572</v>
      </c>
      <c r="S3788" t="str">
        <f t="shared" si="244"/>
        <v>music</v>
      </c>
      <c r="T3788" t="str">
        <f t="shared" si="245"/>
        <v>indie rock</v>
      </c>
      <c r="Y3788">
        <f t="shared" si="246"/>
        <v>6</v>
      </c>
      <c r="Z3788">
        <f t="shared" si="247"/>
        <v>16</v>
      </c>
    </row>
    <row r="3789" spans="1:26" ht="43.2" x14ac:dyDescent="0.3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 s="11">
        <f t="shared" si="242"/>
        <v>41021.833333333328</v>
      </c>
      <c r="K3789">
        <v>1332199618</v>
      </c>
      <c r="L3789" s="11">
        <f t="shared" si="243"/>
        <v>40987.643726851849</v>
      </c>
      <c r="M3789" t="b">
        <v>0</v>
      </c>
      <c r="N3789">
        <v>43</v>
      </c>
      <c r="O3789" t="b">
        <v>1</v>
      </c>
      <c r="P3789" t="s">
        <v>8276</v>
      </c>
      <c r="Q3789" s="6">
        <f>E3789/D3789</f>
        <v>1.728</v>
      </c>
      <c r="R3789" s="7">
        <f>IFERROR(E3789/N3789,"N/A")</f>
        <v>100.46511627906976</v>
      </c>
      <c r="S3789" t="str">
        <f t="shared" si="244"/>
        <v>music</v>
      </c>
      <c r="T3789" t="str">
        <f t="shared" si="245"/>
        <v>rock</v>
      </c>
      <c r="Y3789">
        <f t="shared" si="246"/>
        <v>6</v>
      </c>
      <c r="Z3789">
        <f t="shared" si="247"/>
        <v>10</v>
      </c>
    </row>
    <row r="3790" spans="1:26" ht="57.6" x14ac:dyDescent="0.3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 s="11">
        <f t="shared" si="242"/>
        <v>42272.856724537036</v>
      </c>
      <c r="K3790">
        <v>1440650021</v>
      </c>
      <c r="L3790" s="11">
        <f t="shared" si="243"/>
        <v>42242.856724537036</v>
      </c>
      <c r="M3790" t="b">
        <v>0</v>
      </c>
      <c r="N3790">
        <v>115</v>
      </c>
      <c r="O3790" t="b">
        <v>1</v>
      </c>
      <c r="P3790" t="s">
        <v>8298</v>
      </c>
      <c r="Q3790" s="6">
        <f>E3790/D3790</f>
        <v>1.728</v>
      </c>
      <c r="R3790" s="7">
        <f>IFERROR(E3790/N3790,"N/A")</f>
        <v>75.130434782608702</v>
      </c>
      <c r="S3790" t="str">
        <f t="shared" si="244"/>
        <v>food</v>
      </c>
      <c r="T3790" t="str">
        <f t="shared" si="245"/>
        <v>small batch</v>
      </c>
      <c r="Y3790">
        <f t="shared" si="246"/>
        <v>5</v>
      </c>
      <c r="Z3790">
        <f t="shared" si="247"/>
        <v>16</v>
      </c>
    </row>
    <row r="3791" spans="1:26" ht="28.8" x14ac:dyDescent="0.3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 s="11">
        <f t="shared" si="242"/>
        <v>41123.567361111105</v>
      </c>
      <c r="K3791">
        <v>1341524220</v>
      </c>
      <c r="L3791" s="11">
        <f t="shared" si="243"/>
        <v>41095.567361111105</v>
      </c>
      <c r="M3791" t="b">
        <v>0</v>
      </c>
      <c r="N3791">
        <v>81</v>
      </c>
      <c r="O3791" t="b">
        <v>1</v>
      </c>
      <c r="P3791" t="s">
        <v>8274</v>
      </c>
      <c r="Q3791" s="6">
        <f>E3791/D3791</f>
        <v>1.732</v>
      </c>
      <c r="R3791" s="7">
        <f>IFERROR(E3791/N3791,"N/A")</f>
        <v>32.074074074074076</v>
      </c>
      <c r="S3791" t="str">
        <f t="shared" si="244"/>
        <v>publishing</v>
      </c>
      <c r="T3791" t="str">
        <f t="shared" si="245"/>
        <v>nonfiction</v>
      </c>
      <c r="Y3791">
        <f t="shared" si="246"/>
        <v>11</v>
      </c>
      <c r="Z3791">
        <f t="shared" si="247"/>
        <v>21</v>
      </c>
    </row>
    <row r="3792" spans="1:26" ht="43.2" x14ac:dyDescent="0.3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 s="11">
        <f t="shared" si="242"/>
        <v>41462.684965277775</v>
      </c>
      <c r="K3792">
        <v>1370651181</v>
      </c>
      <c r="L3792" s="11">
        <f t="shared" si="243"/>
        <v>41432.684965277775</v>
      </c>
      <c r="M3792" t="b">
        <v>0</v>
      </c>
      <c r="N3792">
        <v>24</v>
      </c>
      <c r="O3792" t="b">
        <v>1</v>
      </c>
      <c r="P3792" t="s">
        <v>8266</v>
      </c>
      <c r="Q3792" s="6">
        <f>E3792/D3792</f>
        <v>1.7333333333333334</v>
      </c>
      <c r="R3792" s="7">
        <f>IFERROR(E3792/N3792,"N/A")</f>
        <v>86.666666666666671</v>
      </c>
      <c r="S3792" t="str">
        <f t="shared" si="244"/>
        <v>film &amp; video</v>
      </c>
      <c r="T3792" t="str">
        <f t="shared" si="245"/>
        <v>shorts</v>
      </c>
      <c r="Y3792">
        <f t="shared" si="246"/>
        <v>13</v>
      </c>
      <c r="Z3792">
        <f t="shared" si="247"/>
        <v>19</v>
      </c>
    </row>
    <row r="3793" spans="1:26" ht="43.2" x14ac:dyDescent="0.3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 s="11">
        <f t="shared" si="242"/>
        <v>42117.88885416666</v>
      </c>
      <c r="K3793">
        <v>1426396797</v>
      </c>
      <c r="L3793" s="11">
        <f t="shared" si="243"/>
        <v>42077.88885416666</v>
      </c>
      <c r="M3793" t="b">
        <v>1</v>
      </c>
      <c r="N3793">
        <v>303</v>
      </c>
      <c r="O3793" t="b">
        <v>1</v>
      </c>
      <c r="P3793" t="s">
        <v>8269</v>
      </c>
      <c r="Q3793" s="6">
        <f>E3793/D3793</f>
        <v>1.74</v>
      </c>
      <c r="R3793" s="7">
        <f>IFERROR(E3793/N3793,"N/A")</f>
        <v>86.138613861386133</v>
      </c>
      <c r="S3793" t="str">
        <f t="shared" si="244"/>
        <v>film &amp; video</v>
      </c>
      <c r="T3793" t="str">
        <f t="shared" si="245"/>
        <v>documentary</v>
      </c>
      <c r="Y3793">
        <f t="shared" si="246"/>
        <v>13</v>
      </c>
      <c r="Z3793">
        <f t="shared" si="247"/>
        <v>24</v>
      </c>
    </row>
    <row r="3794" spans="1:26" ht="43.2" x14ac:dyDescent="0.3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 s="11">
        <f t="shared" si="242"/>
        <v>42600.369652777772</v>
      </c>
      <c r="K3794">
        <v>1468947138</v>
      </c>
      <c r="L3794" s="11">
        <f t="shared" si="243"/>
        <v>42570.369652777772</v>
      </c>
      <c r="M3794" t="b">
        <v>1</v>
      </c>
      <c r="N3794">
        <v>140</v>
      </c>
      <c r="O3794" t="b">
        <v>1</v>
      </c>
      <c r="P3794" t="s">
        <v>8285</v>
      </c>
      <c r="Q3794" s="6">
        <f>E3794/D3794</f>
        <v>1.7400576923076922</v>
      </c>
      <c r="R3794" s="7">
        <f>IFERROR(E3794/N3794,"N/A")</f>
        <v>32.315357142857138</v>
      </c>
      <c r="S3794" t="str">
        <f t="shared" si="244"/>
        <v>photography</v>
      </c>
      <c r="T3794" t="str">
        <f t="shared" si="245"/>
        <v>photobooks</v>
      </c>
      <c r="Y3794">
        <f t="shared" si="246"/>
        <v>12</v>
      </c>
      <c r="Z3794">
        <f t="shared" si="247"/>
        <v>22</v>
      </c>
    </row>
    <row r="3795" spans="1:26" ht="43.2" x14ac:dyDescent="0.3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 s="11">
        <f t="shared" si="242"/>
        <v>40657.501111111109</v>
      </c>
      <c r="K3795">
        <v>1300996896</v>
      </c>
      <c r="L3795" s="11">
        <f t="shared" si="243"/>
        <v>40626.501111111109</v>
      </c>
      <c r="M3795" t="b">
        <v>0</v>
      </c>
      <c r="N3795">
        <v>168</v>
      </c>
      <c r="O3795" t="b">
        <v>1</v>
      </c>
      <c r="P3795" t="s">
        <v>8292</v>
      </c>
      <c r="Q3795" s="6">
        <f>E3795/D3795</f>
        <v>1.7423040000000001</v>
      </c>
      <c r="R3795" s="7">
        <f>IFERROR(E3795/N3795,"N/A")</f>
        <v>51.854285714285716</v>
      </c>
      <c r="S3795" t="str">
        <f t="shared" si="244"/>
        <v>music</v>
      </c>
      <c r="T3795" t="str">
        <f t="shared" si="245"/>
        <v>pop</v>
      </c>
      <c r="Y3795">
        <f t="shared" si="246"/>
        <v>6</v>
      </c>
      <c r="Z3795">
        <f t="shared" si="247"/>
        <v>9</v>
      </c>
    </row>
    <row r="3796" spans="1:26" ht="57.6" x14ac:dyDescent="0.3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 s="11">
        <f t="shared" si="242"/>
        <v>42463.374999999993</v>
      </c>
      <c r="K3796">
        <v>1457690386</v>
      </c>
      <c r="L3796" s="11">
        <f t="shared" si="243"/>
        <v>42440.08317129629</v>
      </c>
      <c r="M3796" t="b">
        <v>0</v>
      </c>
      <c r="N3796">
        <v>38</v>
      </c>
      <c r="O3796" t="b">
        <v>1</v>
      </c>
      <c r="P3796" t="s">
        <v>8271</v>
      </c>
      <c r="Q3796" s="6">
        <f>E3796/D3796</f>
        <v>1.744</v>
      </c>
      <c r="R3796" s="7">
        <f>IFERROR(E3796/N3796,"N/A")</f>
        <v>68.84210526315789</v>
      </c>
      <c r="S3796" t="str">
        <f t="shared" si="244"/>
        <v>theater</v>
      </c>
      <c r="T3796" t="str">
        <f t="shared" si="245"/>
        <v>plays</v>
      </c>
      <c r="Y3796">
        <f t="shared" si="246"/>
        <v>8</v>
      </c>
      <c r="Z3796">
        <f t="shared" si="247"/>
        <v>13</v>
      </c>
    </row>
    <row r="3797" spans="1:26" ht="43.2" x14ac:dyDescent="0.3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 s="11">
        <f t="shared" si="242"/>
        <v>42369.833333333336</v>
      </c>
      <c r="K3797">
        <v>1449171508</v>
      </c>
      <c r="L3797" s="11">
        <f t="shared" si="243"/>
        <v>42341.485046296293</v>
      </c>
      <c r="M3797" t="b">
        <v>0</v>
      </c>
      <c r="N3797">
        <v>33</v>
      </c>
      <c r="O3797" t="b">
        <v>1</v>
      </c>
      <c r="P3797" t="s">
        <v>8271</v>
      </c>
      <c r="Q3797" s="6">
        <f>E3797/D3797</f>
        <v>1.748</v>
      </c>
      <c r="R3797" s="7">
        <f>IFERROR(E3797/N3797,"N/A")</f>
        <v>264.84848484848487</v>
      </c>
      <c r="S3797" t="str">
        <f t="shared" si="244"/>
        <v>theater</v>
      </c>
      <c r="T3797" t="str">
        <f t="shared" si="245"/>
        <v>plays</v>
      </c>
      <c r="Y3797">
        <f t="shared" si="246"/>
        <v>8</v>
      </c>
      <c r="Z3797">
        <f t="shared" si="247"/>
        <v>13</v>
      </c>
    </row>
    <row r="3798" spans="1:26" ht="57.6" x14ac:dyDescent="0.3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 s="11">
        <f t="shared" si="242"/>
        <v>40745.735474537032</v>
      </c>
      <c r="K3798">
        <v>1309311545</v>
      </c>
      <c r="L3798" s="11">
        <f t="shared" si="243"/>
        <v>40722.735474537032</v>
      </c>
      <c r="M3798" t="b">
        <v>0</v>
      </c>
      <c r="N3798">
        <v>56</v>
      </c>
      <c r="O3798" t="b">
        <v>1</v>
      </c>
      <c r="P3798" t="s">
        <v>8292</v>
      </c>
      <c r="Q3798" s="6">
        <f>E3798/D3798</f>
        <v>1.75</v>
      </c>
      <c r="R3798" s="7">
        <f>IFERROR(E3798/N3798,"N/A")</f>
        <v>62.5</v>
      </c>
      <c r="S3798" t="str">
        <f t="shared" si="244"/>
        <v>music</v>
      </c>
      <c r="T3798" t="str">
        <f t="shared" si="245"/>
        <v>pop</v>
      </c>
      <c r="Y3798">
        <f t="shared" si="246"/>
        <v>6</v>
      </c>
      <c r="Z3798">
        <f t="shared" si="247"/>
        <v>9</v>
      </c>
    </row>
    <row r="3799" spans="1:26" ht="57.6" x14ac:dyDescent="0.3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 s="11">
        <f t="shared" si="242"/>
        <v>41919.434895833328</v>
      </c>
      <c r="K3799">
        <v>1410114375</v>
      </c>
      <c r="L3799" s="11">
        <f t="shared" si="243"/>
        <v>41889.434895833328</v>
      </c>
      <c r="M3799" t="b">
        <v>1</v>
      </c>
      <c r="N3799">
        <v>18</v>
      </c>
      <c r="O3799" t="b">
        <v>1</v>
      </c>
      <c r="P3799" t="s">
        <v>8271</v>
      </c>
      <c r="Q3799" s="6">
        <f>E3799/D3799</f>
        <v>1.75</v>
      </c>
      <c r="R3799" s="7">
        <f>IFERROR(E3799/N3799,"N/A")</f>
        <v>29.166666666666668</v>
      </c>
      <c r="S3799" t="str">
        <f t="shared" si="244"/>
        <v>theater</v>
      </c>
      <c r="T3799" t="str">
        <f t="shared" si="245"/>
        <v>plays</v>
      </c>
      <c r="Y3799">
        <f t="shared" si="246"/>
        <v>8</v>
      </c>
      <c r="Z3799">
        <f t="shared" si="247"/>
        <v>13</v>
      </c>
    </row>
    <row r="3800" spans="1:26" ht="43.2" x14ac:dyDescent="0.3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 s="11">
        <f t="shared" si="242"/>
        <v>42027.874305555553</v>
      </c>
      <c r="K3800">
        <v>1419979544</v>
      </c>
      <c r="L3800" s="11">
        <f t="shared" si="243"/>
        <v>42003.61509259259</v>
      </c>
      <c r="M3800" t="b">
        <v>0</v>
      </c>
      <c r="N3800">
        <v>18</v>
      </c>
      <c r="O3800" t="b">
        <v>1</v>
      </c>
      <c r="P3800" t="s">
        <v>8271</v>
      </c>
      <c r="Q3800" s="6">
        <f>E3800/D3800</f>
        <v>1.75</v>
      </c>
      <c r="R3800" s="7">
        <f>IFERROR(E3800/N3800,"N/A")</f>
        <v>68.055555555555557</v>
      </c>
      <c r="S3800" t="str">
        <f t="shared" si="244"/>
        <v>theater</v>
      </c>
      <c r="T3800" t="str">
        <f t="shared" si="245"/>
        <v>plays</v>
      </c>
      <c r="Y3800">
        <f t="shared" si="246"/>
        <v>8</v>
      </c>
      <c r="Z3800">
        <f t="shared" si="247"/>
        <v>13</v>
      </c>
    </row>
    <row r="3801" spans="1:26" ht="57.6" x14ac:dyDescent="0.3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 s="11">
        <f t="shared" si="242"/>
        <v>42530.791666666664</v>
      </c>
      <c r="K3801">
        <v>1462252542</v>
      </c>
      <c r="L3801" s="11">
        <f t="shared" si="243"/>
        <v>42492.885902777773</v>
      </c>
      <c r="M3801" t="b">
        <v>0</v>
      </c>
      <c r="N3801">
        <v>54</v>
      </c>
      <c r="O3801" t="b">
        <v>1</v>
      </c>
      <c r="P3801" t="s">
        <v>8271</v>
      </c>
      <c r="Q3801" s="6">
        <f>E3801/D3801</f>
        <v>1.7533333333333334</v>
      </c>
      <c r="R3801" s="7">
        <f>IFERROR(E3801/N3801,"N/A")</f>
        <v>48.703703703703702</v>
      </c>
      <c r="S3801" t="str">
        <f t="shared" si="244"/>
        <v>theater</v>
      </c>
      <c r="T3801" t="str">
        <f t="shared" si="245"/>
        <v>plays</v>
      </c>
      <c r="Y3801">
        <f t="shared" si="246"/>
        <v>8</v>
      </c>
      <c r="Z3801">
        <f t="shared" si="247"/>
        <v>13</v>
      </c>
    </row>
    <row r="3802" spans="1:26" ht="28.8" x14ac:dyDescent="0.3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 s="11">
        <f t="shared" si="242"/>
        <v>41032.625300925924</v>
      </c>
      <c r="K3802">
        <v>1333494026</v>
      </c>
      <c r="L3802" s="11">
        <f t="shared" si="243"/>
        <v>41002.625300925924</v>
      </c>
      <c r="M3802" t="b">
        <v>1</v>
      </c>
      <c r="N3802">
        <v>157</v>
      </c>
      <c r="O3802" t="b">
        <v>1</v>
      </c>
      <c r="P3802" t="s">
        <v>8279</v>
      </c>
      <c r="Q3802" s="6">
        <f>E3802/D3802</f>
        <v>1.7584040000000001</v>
      </c>
      <c r="R3802" s="7">
        <f>IFERROR(E3802/N3802,"N/A")</f>
        <v>56.000127388535034</v>
      </c>
      <c r="S3802" t="str">
        <f t="shared" si="244"/>
        <v>music</v>
      </c>
      <c r="T3802" t="str">
        <f t="shared" si="245"/>
        <v>indie rock</v>
      </c>
      <c r="Y3802">
        <f t="shared" si="246"/>
        <v>6</v>
      </c>
      <c r="Z3802">
        <f t="shared" si="247"/>
        <v>16</v>
      </c>
    </row>
    <row r="3803" spans="1:26" ht="57.6" x14ac:dyDescent="0.3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 s="11">
        <f t="shared" si="242"/>
        <v>41973.791666666664</v>
      </c>
      <c r="K3803">
        <v>1414610126</v>
      </c>
      <c r="L3803" s="11">
        <f t="shared" si="243"/>
        <v>41941.469050925924</v>
      </c>
      <c r="M3803" t="b">
        <v>1</v>
      </c>
      <c r="N3803">
        <v>73</v>
      </c>
      <c r="O3803" t="b">
        <v>1</v>
      </c>
      <c r="P3803" t="s">
        <v>8285</v>
      </c>
      <c r="Q3803" s="6">
        <f>E3803/D3803</f>
        <v>1.7595744680851064</v>
      </c>
      <c r="R3803" s="7">
        <f>IFERROR(E3803/N3803,"N/A")</f>
        <v>56.643835616438359</v>
      </c>
      <c r="S3803" t="str">
        <f t="shared" si="244"/>
        <v>photography</v>
      </c>
      <c r="T3803" t="str">
        <f t="shared" si="245"/>
        <v>photobooks</v>
      </c>
      <c r="Y3803">
        <f t="shared" si="246"/>
        <v>12</v>
      </c>
      <c r="Z3803">
        <f t="shared" si="247"/>
        <v>22</v>
      </c>
    </row>
    <row r="3804" spans="1:26" ht="28.8" x14ac:dyDescent="0.3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 s="11">
        <f t="shared" si="242"/>
        <v>41214.833333333328</v>
      </c>
      <c r="K3804">
        <v>1349160018</v>
      </c>
      <c r="L3804" s="11">
        <f t="shared" si="243"/>
        <v>41183.944652777776</v>
      </c>
      <c r="M3804" t="b">
        <v>1</v>
      </c>
      <c r="N3804">
        <v>290</v>
      </c>
      <c r="O3804" t="b">
        <v>1</v>
      </c>
      <c r="P3804" t="s">
        <v>8269</v>
      </c>
      <c r="Q3804" s="6">
        <f>E3804/D3804</f>
        <v>1.7629999999999999</v>
      </c>
      <c r="R3804" s="7">
        <f>IFERROR(E3804/N3804,"N/A")</f>
        <v>91.189655172413794</v>
      </c>
      <c r="S3804" t="str">
        <f t="shared" si="244"/>
        <v>film &amp; video</v>
      </c>
      <c r="T3804" t="str">
        <f t="shared" si="245"/>
        <v>documentary</v>
      </c>
      <c r="Y3804">
        <f t="shared" si="246"/>
        <v>13</v>
      </c>
      <c r="Z3804">
        <f t="shared" si="247"/>
        <v>24</v>
      </c>
    </row>
    <row r="3805" spans="1:26" x14ac:dyDescent="0.3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 s="11">
        <f t="shared" si="242"/>
        <v>42358.874305555553</v>
      </c>
      <c r="K3805">
        <v>1448756962</v>
      </c>
      <c r="L3805" s="11">
        <f t="shared" si="243"/>
        <v>42336.687060185184</v>
      </c>
      <c r="M3805" t="b">
        <v>0</v>
      </c>
      <c r="N3805">
        <v>364</v>
      </c>
      <c r="O3805" t="b">
        <v>1</v>
      </c>
      <c r="P3805" t="s">
        <v>8303</v>
      </c>
      <c r="Q3805" s="6">
        <f>E3805/D3805</f>
        <v>1.76535</v>
      </c>
      <c r="R3805" s="7">
        <f>IFERROR(E3805/N3805,"N/A")</f>
        <v>96.997252747252745</v>
      </c>
      <c r="S3805" t="str">
        <f t="shared" si="244"/>
        <v>theater</v>
      </c>
      <c r="T3805" t="str">
        <f t="shared" si="245"/>
        <v>spaces</v>
      </c>
      <c r="Y3805">
        <f t="shared" si="246"/>
        <v>8</v>
      </c>
      <c r="Z3805">
        <f t="shared" si="247"/>
        <v>14</v>
      </c>
    </row>
    <row r="3806" spans="1:26" ht="43.2" x14ac:dyDescent="0.3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 s="11">
        <f t="shared" si="242"/>
        <v>40296.450694444444</v>
      </c>
      <c r="K3806">
        <v>1267220191</v>
      </c>
      <c r="L3806" s="11">
        <f t="shared" si="243"/>
        <v>40235.567025462959</v>
      </c>
      <c r="M3806" t="b">
        <v>1</v>
      </c>
      <c r="N3806">
        <v>65</v>
      </c>
      <c r="O3806" t="b">
        <v>1</v>
      </c>
      <c r="P3806" t="s">
        <v>8269</v>
      </c>
      <c r="Q3806" s="6">
        <f>E3806/D3806</f>
        <v>1.7743366666666667</v>
      </c>
      <c r="R3806" s="7">
        <f>IFERROR(E3806/N3806,"N/A")</f>
        <v>81.892461538461546</v>
      </c>
      <c r="S3806" t="str">
        <f t="shared" si="244"/>
        <v>film &amp; video</v>
      </c>
      <c r="T3806" t="str">
        <f t="shared" si="245"/>
        <v>documentary</v>
      </c>
      <c r="Y3806">
        <f t="shared" si="246"/>
        <v>13</v>
      </c>
      <c r="Z3806">
        <f t="shared" si="247"/>
        <v>24</v>
      </c>
    </row>
    <row r="3807" spans="1:26" ht="43.2" x14ac:dyDescent="0.3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 s="11">
        <f t="shared" si="242"/>
        <v>41754.749050925922</v>
      </c>
      <c r="K3807">
        <v>1395885518</v>
      </c>
      <c r="L3807" s="11">
        <f t="shared" si="243"/>
        <v>41724.749050925922</v>
      </c>
      <c r="M3807" t="b">
        <v>1</v>
      </c>
      <c r="N3807">
        <v>158</v>
      </c>
      <c r="O3807" t="b">
        <v>1</v>
      </c>
      <c r="P3807" t="s">
        <v>8295</v>
      </c>
      <c r="Q3807" s="6">
        <f>E3807/D3807</f>
        <v>1.7867599999999999</v>
      </c>
      <c r="R3807" s="7">
        <f>IFERROR(E3807/N3807,"N/A")</f>
        <v>282.71518987341773</v>
      </c>
      <c r="S3807" t="str">
        <f t="shared" si="244"/>
        <v>technology</v>
      </c>
      <c r="T3807" t="str">
        <f t="shared" si="245"/>
        <v>hardware</v>
      </c>
      <c r="Y3807">
        <f t="shared" si="246"/>
        <v>11</v>
      </c>
      <c r="Z3807">
        <f t="shared" si="247"/>
        <v>19</v>
      </c>
    </row>
    <row r="3808" spans="1:26" ht="57.6" x14ac:dyDescent="0.3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 s="11">
        <f t="shared" si="242"/>
        <v>40498.933564814812</v>
      </c>
      <c r="K3808">
        <v>1287379460</v>
      </c>
      <c r="L3808" s="11">
        <f t="shared" si="243"/>
        <v>40468.891898148147</v>
      </c>
      <c r="M3808" t="b">
        <v>1</v>
      </c>
      <c r="N3808">
        <v>244</v>
      </c>
      <c r="O3808" t="b">
        <v>1</v>
      </c>
      <c r="P3808" t="s">
        <v>8269</v>
      </c>
      <c r="Q3808" s="6">
        <f>E3808/D3808</f>
        <v>1.789525</v>
      </c>
      <c r="R3808" s="7">
        <f>IFERROR(E3808/N3808,"N/A")</f>
        <v>73.341188524590166</v>
      </c>
      <c r="S3808" t="str">
        <f t="shared" si="244"/>
        <v>film &amp; video</v>
      </c>
      <c r="T3808" t="str">
        <f t="shared" si="245"/>
        <v>documentary</v>
      </c>
      <c r="Y3808">
        <f t="shared" si="246"/>
        <v>13</v>
      </c>
      <c r="Z3808">
        <f t="shared" si="247"/>
        <v>24</v>
      </c>
    </row>
    <row r="3809" spans="1:26" ht="43.2" x14ac:dyDescent="0.3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 s="11">
        <f t="shared" si="242"/>
        <v>41397.238946759258</v>
      </c>
      <c r="K3809">
        <v>1364996645</v>
      </c>
      <c r="L3809" s="11">
        <f t="shared" si="243"/>
        <v>41367.238946759258</v>
      </c>
      <c r="M3809" t="b">
        <v>0</v>
      </c>
      <c r="N3809">
        <v>74</v>
      </c>
      <c r="O3809" t="b">
        <v>1</v>
      </c>
      <c r="P3809" t="s">
        <v>8274</v>
      </c>
      <c r="Q3809" s="6">
        <f>E3809/D3809</f>
        <v>1.7909909909909909</v>
      </c>
      <c r="R3809" s="7">
        <f>IFERROR(E3809/N3809,"N/A")</f>
        <v>53.729729729729726</v>
      </c>
      <c r="S3809" t="str">
        <f t="shared" si="244"/>
        <v>publishing</v>
      </c>
      <c r="T3809" t="str">
        <f t="shared" si="245"/>
        <v>nonfiction</v>
      </c>
      <c r="Y3809">
        <f t="shared" si="246"/>
        <v>11</v>
      </c>
      <c r="Z3809">
        <f t="shared" si="247"/>
        <v>21</v>
      </c>
    </row>
    <row r="3810" spans="1:26" ht="43.2" x14ac:dyDescent="0.3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 s="11">
        <f t="shared" si="242"/>
        <v>42085.597824074073</v>
      </c>
      <c r="K3810">
        <v>1424474452</v>
      </c>
      <c r="L3810" s="11">
        <f t="shared" si="243"/>
        <v>42055.639490740738</v>
      </c>
      <c r="M3810" t="b">
        <v>0</v>
      </c>
      <c r="N3810">
        <v>33</v>
      </c>
      <c r="O3810" t="b">
        <v>1</v>
      </c>
      <c r="P3810" t="s">
        <v>8276</v>
      </c>
      <c r="Q3810" s="6">
        <f>E3810/D3810</f>
        <v>1.7949999999999999</v>
      </c>
      <c r="R3810" s="7">
        <f>IFERROR(E3810/N3810,"N/A")</f>
        <v>43.515151515151516</v>
      </c>
      <c r="S3810" t="str">
        <f t="shared" si="244"/>
        <v>music</v>
      </c>
      <c r="T3810" t="str">
        <f t="shared" si="245"/>
        <v>rock</v>
      </c>
      <c r="Y3810">
        <f t="shared" si="246"/>
        <v>6</v>
      </c>
      <c r="Z3810">
        <f t="shared" si="247"/>
        <v>10</v>
      </c>
    </row>
    <row r="3811" spans="1:26" ht="43.2" x14ac:dyDescent="0.3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 s="11">
        <f t="shared" si="242"/>
        <v>42588.416666666664</v>
      </c>
      <c r="K3811">
        <v>1467358427</v>
      </c>
      <c r="L3811" s="11">
        <f t="shared" si="243"/>
        <v>42551.981793981475</v>
      </c>
      <c r="M3811" t="b">
        <v>1</v>
      </c>
      <c r="N3811">
        <v>224</v>
      </c>
      <c r="O3811" t="b">
        <v>1</v>
      </c>
      <c r="P3811" t="s">
        <v>8285</v>
      </c>
      <c r="Q3811" s="6">
        <f>E3811/D3811</f>
        <v>1.7989999999999999</v>
      </c>
      <c r="R3811" s="7">
        <f>IFERROR(E3811/N3811,"N/A")</f>
        <v>96.375</v>
      </c>
      <c r="S3811" t="str">
        <f t="shared" si="244"/>
        <v>photography</v>
      </c>
      <c r="T3811" t="str">
        <f t="shared" si="245"/>
        <v>photobooks</v>
      </c>
      <c r="Y3811">
        <f t="shared" si="246"/>
        <v>12</v>
      </c>
      <c r="Z3811">
        <f t="shared" si="247"/>
        <v>22</v>
      </c>
    </row>
    <row r="3812" spans="1:26" ht="28.8" x14ac:dyDescent="0.3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 s="11">
        <f t="shared" si="242"/>
        <v>42118.882905092592</v>
      </c>
      <c r="K3812">
        <v>1428124283</v>
      </c>
      <c r="L3812" s="11">
        <f t="shared" si="243"/>
        <v>42097.882905092592</v>
      </c>
      <c r="M3812" t="b">
        <v>0</v>
      </c>
      <c r="N3812">
        <v>20</v>
      </c>
      <c r="O3812" t="b">
        <v>1</v>
      </c>
      <c r="P3812" t="s">
        <v>8303</v>
      </c>
      <c r="Q3812" s="6">
        <f>E3812/D3812</f>
        <v>1.8</v>
      </c>
      <c r="R3812" s="7">
        <f>IFERROR(E3812/N3812,"N/A")</f>
        <v>54</v>
      </c>
      <c r="S3812" t="str">
        <f t="shared" si="244"/>
        <v>theater</v>
      </c>
      <c r="T3812" t="str">
        <f t="shared" si="245"/>
        <v>spaces</v>
      </c>
      <c r="Y3812">
        <f t="shared" si="246"/>
        <v>8</v>
      </c>
      <c r="Z3812">
        <f t="shared" si="247"/>
        <v>14</v>
      </c>
    </row>
    <row r="3813" spans="1:26" ht="43.2" x14ac:dyDescent="0.3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 s="11">
        <f t="shared" si="242"/>
        <v>42500.541666666664</v>
      </c>
      <c r="K3813">
        <v>1460914253</v>
      </c>
      <c r="L3813" s="11">
        <f t="shared" si="243"/>
        <v>42477.396446759252</v>
      </c>
      <c r="M3813" t="b">
        <v>0</v>
      </c>
      <c r="N3813">
        <v>15</v>
      </c>
      <c r="O3813" t="b">
        <v>1</v>
      </c>
      <c r="P3813" t="s">
        <v>8271</v>
      </c>
      <c r="Q3813" s="6">
        <f>E3813/D3813</f>
        <v>1.8</v>
      </c>
      <c r="R3813" s="7">
        <f>IFERROR(E3813/N3813,"N/A")</f>
        <v>12</v>
      </c>
      <c r="S3813" t="str">
        <f t="shared" si="244"/>
        <v>theater</v>
      </c>
      <c r="T3813" t="str">
        <f t="shared" si="245"/>
        <v>plays</v>
      </c>
      <c r="Y3813">
        <f t="shared" si="246"/>
        <v>8</v>
      </c>
      <c r="Z3813">
        <f t="shared" si="247"/>
        <v>13</v>
      </c>
    </row>
    <row r="3814" spans="1:26" ht="57.6" x14ac:dyDescent="0.3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 s="11">
        <f t="shared" si="242"/>
        <v>42512.791666666664</v>
      </c>
      <c r="K3814">
        <v>1462543114</v>
      </c>
      <c r="L3814" s="11">
        <f t="shared" si="243"/>
        <v>42496.249004629623</v>
      </c>
      <c r="M3814" t="b">
        <v>0</v>
      </c>
      <c r="N3814">
        <v>445</v>
      </c>
      <c r="O3814" t="b">
        <v>1</v>
      </c>
      <c r="P3814" t="s">
        <v>8297</v>
      </c>
      <c r="Q3814" s="6">
        <f>E3814/D3814</f>
        <v>1.8003333333333333</v>
      </c>
      <c r="R3814" s="7">
        <f>IFERROR(E3814/N3814,"N/A")</f>
        <v>24.274157303370785</v>
      </c>
      <c r="S3814" t="str">
        <f t="shared" si="244"/>
        <v>games</v>
      </c>
      <c r="T3814" t="str">
        <f t="shared" si="245"/>
        <v>tabletop games</v>
      </c>
      <c r="Y3814">
        <f t="shared" si="246"/>
        <v>6</v>
      </c>
      <c r="Z3814">
        <f t="shared" si="247"/>
        <v>20</v>
      </c>
    </row>
    <row r="3815" spans="1:26" ht="28.8" x14ac:dyDescent="0.3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 s="11">
        <f t="shared" si="242"/>
        <v>41175.385972222219</v>
      </c>
      <c r="K3815">
        <v>1345828548</v>
      </c>
      <c r="L3815" s="11">
        <f t="shared" si="243"/>
        <v>41145.385972222219</v>
      </c>
      <c r="M3815" t="b">
        <v>0</v>
      </c>
      <c r="N3815">
        <v>48</v>
      </c>
      <c r="O3815" t="b">
        <v>1</v>
      </c>
      <c r="P3815" t="s">
        <v>8279</v>
      </c>
      <c r="Q3815" s="6">
        <f>E3815/D3815</f>
        <v>1.8014285714285714</v>
      </c>
      <c r="R3815" s="7">
        <f>IFERROR(E3815/N3815,"N/A")</f>
        <v>26.270833333333332</v>
      </c>
      <c r="S3815" t="str">
        <f t="shared" si="244"/>
        <v>music</v>
      </c>
      <c r="T3815" t="str">
        <f t="shared" si="245"/>
        <v>indie rock</v>
      </c>
      <c r="Y3815">
        <f t="shared" si="246"/>
        <v>6</v>
      </c>
      <c r="Z3815">
        <f t="shared" si="247"/>
        <v>16</v>
      </c>
    </row>
    <row r="3816" spans="1:26" ht="43.2" x14ac:dyDescent="0.3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 s="11">
        <f t="shared" si="242"/>
        <v>41959.999305555553</v>
      </c>
      <c r="K3816">
        <v>1413016216</v>
      </c>
      <c r="L3816" s="11">
        <f t="shared" si="243"/>
        <v>41923.021018518513</v>
      </c>
      <c r="M3816" t="b">
        <v>0</v>
      </c>
      <c r="N3816">
        <v>28</v>
      </c>
      <c r="O3816" t="b">
        <v>1</v>
      </c>
      <c r="P3816" t="s">
        <v>8271</v>
      </c>
      <c r="Q3816" s="6">
        <f>E3816/D3816</f>
        <v>1.8044444444444445</v>
      </c>
      <c r="R3816" s="7">
        <f>IFERROR(E3816/N3816,"N/A")</f>
        <v>43.5</v>
      </c>
      <c r="S3816" t="str">
        <f t="shared" si="244"/>
        <v>theater</v>
      </c>
      <c r="T3816" t="str">
        <f t="shared" si="245"/>
        <v>plays</v>
      </c>
      <c r="Y3816">
        <f t="shared" si="246"/>
        <v>8</v>
      </c>
      <c r="Z3816">
        <f t="shared" si="247"/>
        <v>13</v>
      </c>
    </row>
    <row r="3817" spans="1:26" ht="43.2" x14ac:dyDescent="0.3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 s="11">
        <f t="shared" si="242"/>
        <v>41333.260590277772</v>
      </c>
      <c r="K3817">
        <v>1359468915</v>
      </c>
      <c r="L3817" s="11">
        <f t="shared" si="243"/>
        <v>41303.260590277772</v>
      </c>
      <c r="M3817" t="b">
        <v>0</v>
      </c>
      <c r="N3817">
        <v>29</v>
      </c>
      <c r="O3817" t="b">
        <v>1</v>
      </c>
      <c r="P3817" t="s">
        <v>8276</v>
      </c>
      <c r="Q3817" s="6">
        <f>E3817/D3817</f>
        <v>1.8062799999999999</v>
      </c>
      <c r="R3817" s="7">
        <f>IFERROR(E3817/N3817,"N/A")</f>
        <v>31.142758620689655</v>
      </c>
      <c r="S3817" t="str">
        <f t="shared" si="244"/>
        <v>music</v>
      </c>
      <c r="T3817" t="str">
        <f t="shared" si="245"/>
        <v>rock</v>
      </c>
      <c r="Y3817">
        <f t="shared" si="246"/>
        <v>6</v>
      </c>
      <c r="Z3817">
        <f t="shared" si="247"/>
        <v>10</v>
      </c>
    </row>
    <row r="3818" spans="1:26" ht="43.2" x14ac:dyDescent="0.3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 s="11">
        <f t="shared" si="242"/>
        <v>42238.416921296295</v>
      </c>
      <c r="K3818">
        <v>1436810422</v>
      </c>
      <c r="L3818" s="11">
        <f t="shared" si="243"/>
        <v>42198.416921296295</v>
      </c>
      <c r="M3818" t="b">
        <v>0</v>
      </c>
      <c r="N3818">
        <v>19</v>
      </c>
      <c r="O3818" t="b">
        <v>1</v>
      </c>
      <c r="P3818" t="s">
        <v>8276</v>
      </c>
      <c r="Q3818" s="6">
        <f>E3818/D3818</f>
        <v>1.8085714285714285</v>
      </c>
      <c r="R3818" s="7">
        <f>IFERROR(E3818/N3818,"N/A")</f>
        <v>33.315789473684212</v>
      </c>
      <c r="S3818" t="str">
        <f t="shared" si="244"/>
        <v>music</v>
      </c>
      <c r="T3818" t="str">
        <f t="shared" si="245"/>
        <v>rock</v>
      </c>
      <c r="Y3818">
        <f t="shared" si="246"/>
        <v>6</v>
      </c>
      <c r="Z3818">
        <f t="shared" si="247"/>
        <v>10</v>
      </c>
    </row>
    <row r="3819" spans="1:26" ht="43.2" x14ac:dyDescent="0.3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 s="11">
        <f t="shared" si="242"/>
        <v>42791.627766203703</v>
      </c>
      <c r="K3819">
        <v>1485471839</v>
      </c>
      <c r="L3819" s="11">
        <f t="shared" si="243"/>
        <v>42761.627766203703</v>
      </c>
      <c r="M3819" t="b">
        <v>0</v>
      </c>
      <c r="N3819">
        <v>67</v>
      </c>
      <c r="O3819" t="b">
        <v>1</v>
      </c>
      <c r="P3819" t="s">
        <v>8298</v>
      </c>
      <c r="Q3819" s="6">
        <f>E3819/D3819</f>
        <v>1.8086666666666666</v>
      </c>
      <c r="R3819" s="7">
        <f>IFERROR(E3819/N3819,"N/A")</f>
        <v>40.492537313432834</v>
      </c>
      <c r="S3819" t="str">
        <f t="shared" si="244"/>
        <v>food</v>
      </c>
      <c r="T3819" t="str">
        <f t="shared" si="245"/>
        <v>small batch</v>
      </c>
      <c r="Y3819">
        <f t="shared" si="246"/>
        <v>5</v>
      </c>
      <c r="Z3819">
        <f t="shared" si="247"/>
        <v>16</v>
      </c>
    </row>
    <row r="3820" spans="1:26" ht="57.6" x14ac:dyDescent="0.3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 s="11">
        <f t="shared" si="242"/>
        <v>41705.624305555553</v>
      </c>
      <c r="K3820">
        <v>1391477450</v>
      </c>
      <c r="L3820" s="11">
        <f t="shared" si="243"/>
        <v>41673.729745370365</v>
      </c>
      <c r="M3820" t="b">
        <v>0</v>
      </c>
      <c r="N3820">
        <v>1510</v>
      </c>
      <c r="O3820" t="b">
        <v>1</v>
      </c>
      <c r="P3820" t="s">
        <v>8269</v>
      </c>
      <c r="Q3820" s="6">
        <f>E3820/D3820</f>
        <v>1.8153547058823529</v>
      </c>
      <c r="R3820" s="7">
        <f>IFERROR(E3820/N3820,"N/A")</f>
        <v>81.75107284768211</v>
      </c>
      <c r="S3820" t="str">
        <f t="shared" si="244"/>
        <v>film &amp; video</v>
      </c>
      <c r="T3820" t="str">
        <f t="shared" si="245"/>
        <v>documentary</v>
      </c>
      <c r="Y3820">
        <f t="shared" si="246"/>
        <v>13</v>
      </c>
      <c r="Z3820">
        <f t="shared" si="247"/>
        <v>24</v>
      </c>
    </row>
    <row r="3821" spans="1:26" ht="43.2" x14ac:dyDescent="0.3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 s="11">
        <f t="shared" si="242"/>
        <v>42684.234108796292</v>
      </c>
      <c r="K3821">
        <v>1476189427</v>
      </c>
      <c r="L3821" s="11">
        <f t="shared" si="243"/>
        <v>42654.192442129628</v>
      </c>
      <c r="M3821" t="b">
        <v>0</v>
      </c>
      <c r="N3821">
        <v>120</v>
      </c>
      <c r="O3821" t="b">
        <v>1</v>
      </c>
      <c r="P3821" t="s">
        <v>8295</v>
      </c>
      <c r="Q3821" s="6">
        <f>E3821/D3821</f>
        <v>1.8186315789473684</v>
      </c>
      <c r="R3821" s="7">
        <f>IFERROR(E3821/N3821,"N/A")</f>
        <v>143.97499999999999</v>
      </c>
      <c r="S3821" t="str">
        <f t="shared" si="244"/>
        <v>technology</v>
      </c>
      <c r="T3821" t="str">
        <f t="shared" si="245"/>
        <v>hardware</v>
      </c>
      <c r="Y3821">
        <f t="shared" si="246"/>
        <v>11</v>
      </c>
      <c r="Z3821">
        <f t="shared" si="247"/>
        <v>19</v>
      </c>
    </row>
    <row r="3822" spans="1:26" ht="43.2" x14ac:dyDescent="0.3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 s="11">
        <f t="shared" si="242"/>
        <v>42480.448495370372</v>
      </c>
      <c r="K3822">
        <v>1458758750</v>
      </c>
      <c r="L3822" s="11">
        <f t="shared" si="243"/>
        <v>42452.448495370372</v>
      </c>
      <c r="M3822" t="b">
        <v>0</v>
      </c>
      <c r="N3822">
        <v>16</v>
      </c>
      <c r="O3822" t="b">
        <v>1</v>
      </c>
      <c r="P3822" t="s">
        <v>8298</v>
      </c>
      <c r="Q3822" s="6">
        <f>E3822/D3822</f>
        <v>1.82</v>
      </c>
      <c r="R3822" s="7">
        <f>IFERROR(E3822/N3822,"N/A")</f>
        <v>34.125</v>
      </c>
      <c r="S3822" t="str">
        <f t="shared" si="244"/>
        <v>food</v>
      </c>
      <c r="T3822" t="str">
        <f t="shared" si="245"/>
        <v>small batch</v>
      </c>
      <c r="Y3822">
        <f t="shared" si="246"/>
        <v>5</v>
      </c>
      <c r="Z3822">
        <f t="shared" si="247"/>
        <v>16</v>
      </c>
    </row>
    <row r="3823" spans="1:26" ht="43.2" x14ac:dyDescent="0.3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 s="11">
        <f t="shared" si="242"/>
        <v>41459.705555555556</v>
      </c>
      <c r="K3823">
        <v>1370393760</v>
      </c>
      <c r="L3823" s="11">
        <f t="shared" si="243"/>
        <v>41429.705555555556</v>
      </c>
      <c r="M3823" t="b">
        <v>0</v>
      </c>
      <c r="N3823">
        <v>87</v>
      </c>
      <c r="O3823" t="b">
        <v>1</v>
      </c>
      <c r="P3823" t="s">
        <v>8274</v>
      </c>
      <c r="Q3823" s="6">
        <f>E3823/D3823</f>
        <v>1.8281058823529412</v>
      </c>
      <c r="R3823" s="7">
        <f>IFERROR(E3823/N3823,"N/A")</f>
        <v>71.443218390804603</v>
      </c>
      <c r="S3823" t="str">
        <f t="shared" si="244"/>
        <v>publishing</v>
      </c>
      <c r="T3823" t="str">
        <f t="shared" si="245"/>
        <v>nonfiction</v>
      </c>
      <c r="Y3823">
        <f t="shared" si="246"/>
        <v>11</v>
      </c>
      <c r="Z3823">
        <f t="shared" si="247"/>
        <v>21</v>
      </c>
    </row>
    <row r="3824" spans="1:26" ht="43.2" x14ac:dyDescent="0.3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 s="11">
        <f t="shared" si="242"/>
        <v>42062.359710648147</v>
      </c>
      <c r="K3824">
        <v>1422463079</v>
      </c>
      <c r="L3824" s="11">
        <f t="shared" si="243"/>
        <v>42032.359710648147</v>
      </c>
      <c r="M3824" t="b">
        <v>0</v>
      </c>
      <c r="N3824">
        <v>253</v>
      </c>
      <c r="O3824" t="b">
        <v>1</v>
      </c>
      <c r="P3824" t="s">
        <v>8265</v>
      </c>
      <c r="Q3824" s="6">
        <f>E3824/D3824</f>
        <v>1.8344090909090909</v>
      </c>
      <c r="R3824" s="7">
        <f>IFERROR(E3824/N3824,"N/A")</f>
        <v>159.51383399209487</v>
      </c>
      <c r="S3824" t="str">
        <f t="shared" si="244"/>
        <v>film &amp; video</v>
      </c>
      <c r="T3824" t="str">
        <f t="shared" si="245"/>
        <v>television</v>
      </c>
      <c r="Y3824">
        <f t="shared" si="246"/>
        <v>13</v>
      </c>
      <c r="Z3824">
        <f t="shared" si="247"/>
        <v>23</v>
      </c>
    </row>
    <row r="3825" spans="1:26" ht="28.8" x14ac:dyDescent="0.3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 s="11">
        <f t="shared" si="242"/>
        <v>42154.423611111109</v>
      </c>
      <c r="K3825">
        <v>1431795944</v>
      </c>
      <c r="L3825" s="11">
        <f t="shared" si="243"/>
        <v>42140.378981481481</v>
      </c>
      <c r="M3825" t="b">
        <v>0</v>
      </c>
      <c r="N3825">
        <v>38</v>
      </c>
      <c r="O3825" t="b">
        <v>1</v>
      </c>
      <c r="P3825" t="s">
        <v>8271</v>
      </c>
      <c r="Q3825" s="6">
        <f>E3825/D3825</f>
        <v>1.84</v>
      </c>
      <c r="R3825" s="7">
        <f>IFERROR(E3825/N3825,"N/A")</f>
        <v>24.210526315789473</v>
      </c>
      <c r="S3825" t="str">
        <f t="shared" si="244"/>
        <v>theater</v>
      </c>
      <c r="T3825" t="str">
        <f t="shared" si="245"/>
        <v>plays</v>
      </c>
      <c r="Y3825">
        <f t="shared" si="246"/>
        <v>8</v>
      </c>
      <c r="Z3825">
        <f t="shared" si="247"/>
        <v>13</v>
      </c>
    </row>
    <row r="3826" spans="1:26" ht="57.6" x14ac:dyDescent="0.3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 s="11">
        <f t="shared" si="242"/>
        <v>42413.459791666661</v>
      </c>
      <c r="K3826">
        <v>1452798126</v>
      </c>
      <c r="L3826" s="11">
        <f t="shared" si="243"/>
        <v>42383.459791666661</v>
      </c>
      <c r="M3826" t="b">
        <v>0</v>
      </c>
      <c r="N3826">
        <v>15</v>
      </c>
      <c r="O3826" t="b">
        <v>1</v>
      </c>
      <c r="P3826" t="s">
        <v>8271</v>
      </c>
      <c r="Q3826" s="6">
        <f>E3826/D3826</f>
        <v>1.84</v>
      </c>
      <c r="R3826" s="7">
        <f>IFERROR(E3826/N3826,"N/A")</f>
        <v>30.666666666666668</v>
      </c>
      <c r="S3826" t="str">
        <f t="shared" si="244"/>
        <v>theater</v>
      </c>
      <c r="T3826" t="str">
        <f t="shared" si="245"/>
        <v>plays</v>
      </c>
      <c r="Y3826">
        <f t="shared" si="246"/>
        <v>8</v>
      </c>
      <c r="Z3826">
        <f t="shared" si="247"/>
        <v>13</v>
      </c>
    </row>
    <row r="3827" spans="1:26" ht="43.2" x14ac:dyDescent="0.3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 s="11">
        <f t="shared" si="242"/>
        <v>40329.832638888889</v>
      </c>
      <c r="K3827">
        <v>1269878058</v>
      </c>
      <c r="L3827" s="11">
        <f t="shared" si="243"/>
        <v>40266.329375000001</v>
      </c>
      <c r="M3827" t="b">
        <v>1</v>
      </c>
      <c r="N3827">
        <v>108</v>
      </c>
      <c r="O3827" t="b">
        <v>1</v>
      </c>
      <c r="P3827" t="s">
        <v>8269</v>
      </c>
      <c r="Q3827" s="6">
        <f>E3827/D3827</f>
        <v>1.8455999999999999</v>
      </c>
      <c r="R3827" s="7">
        <f>IFERROR(E3827/N3827,"N/A")</f>
        <v>85.444444444444443</v>
      </c>
      <c r="S3827" t="str">
        <f t="shared" si="244"/>
        <v>film &amp; video</v>
      </c>
      <c r="T3827" t="str">
        <f t="shared" si="245"/>
        <v>documentary</v>
      </c>
      <c r="Y3827">
        <f t="shared" si="246"/>
        <v>13</v>
      </c>
      <c r="Z3827">
        <f t="shared" si="247"/>
        <v>24</v>
      </c>
    </row>
    <row r="3828" spans="1:26" ht="43.2" x14ac:dyDescent="0.3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 s="11">
        <f t="shared" si="242"/>
        <v>42451.957638888889</v>
      </c>
      <c r="K3828">
        <v>1455721204</v>
      </c>
      <c r="L3828" s="11">
        <f t="shared" si="243"/>
        <v>42417.291712962957</v>
      </c>
      <c r="M3828" t="b">
        <v>0</v>
      </c>
      <c r="N3828">
        <v>537</v>
      </c>
      <c r="O3828" t="b">
        <v>1</v>
      </c>
      <c r="P3828" t="s">
        <v>8297</v>
      </c>
      <c r="Q3828" s="6">
        <f>E3828/D3828</f>
        <v>1.8461052631578947</v>
      </c>
      <c r="R3828" s="7">
        <f>IFERROR(E3828/N3828,"N/A")</f>
        <v>65.318435754189949</v>
      </c>
      <c r="S3828" t="str">
        <f t="shared" si="244"/>
        <v>games</v>
      </c>
      <c r="T3828" t="str">
        <f t="shared" si="245"/>
        <v>tabletop games</v>
      </c>
      <c r="Y3828">
        <f t="shared" si="246"/>
        <v>6</v>
      </c>
      <c r="Z3828">
        <f t="shared" si="247"/>
        <v>20</v>
      </c>
    </row>
    <row r="3829" spans="1:26" ht="43.2" x14ac:dyDescent="0.3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 s="11">
        <f t="shared" si="242"/>
        <v>40748.951388888883</v>
      </c>
      <c r="K3829">
        <v>1306219897</v>
      </c>
      <c r="L3829" s="11">
        <f t="shared" si="243"/>
        <v>40686.952511574069</v>
      </c>
      <c r="M3829" t="b">
        <v>0</v>
      </c>
      <c r="N3829">
        <v>11</v>
      </c>
      <c r="O3829" t="b">
        <v>1</v>
      </c>
      <c r="P3829" t="s">
        <v>8276</v>
      </c>
      <c r="Q3829" s="6">
        <f>E3829/D3829</f>
        <v>1.85</v>
      </c>
      <c r="R3829" s="7">
        <f>IFERROR(E3829/N3829,"N/A")</f>
        <v>50.454545454545453</v>
      </c>
      <c r="S3829" t="str">
        <f t="shared" si="244"/>
        <v>music</v>
      </c>
      <c r="T3829" t="str">
        <f t="shared" si="245"/>
        <v>rock</v>
      </c>
      <c r="Y3829">
        <f t="shared" si="246"/>
        <v>6</v>
      </c>
      <c r="Z3829">
        <f t="shared" si="247"/>
        <v>10</v>
      </c>
    </row>
    <row r="3830" spans="1:26" ht="28.8" x14ac:dyDescent="0.3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 s="11">
        <f t="shared" si="242"/>
        <v>42382.841273148144</v>
      </c>
      <c r="K3830">
        <v>1447560686</v>
      </c>
      <c r="L3830" s="11">
        <f t="shared" si="243"/>
        <v>42322.841273148144</v>
      </c>
      <c r="M3830" t="b">
        <v>0</v>
      </c>
      <c r="N3830">
        <v>12</v>
      </c>
      <c r="O3830" t="b">
        <v>1</v>
      </c>
      <c r="P3830" t="s">
        <v>8276</v>
      </c>
      <c r="Q3830" s="6">
        <f>E3830/D3830</f>
        <v>1.8533333333333333</v>
      </c>
      <c r="R3830" s="7">
        <f>IFERROR(E3830/N3830,"N/A")</f>
        <v>115.83333333333333</v>
      </c>
      <c r="S3830" t="str">
        <f t="shared" si="244"/>
        <v>music</v>
      </c>
      <c r="T3830" t="str">
        <f t="shared" si="245"/>
        <v>rock</v>
      </c>
      <c r="Y3830">
        <f t="shared" si="246"/>
        <v>6</v>
      </c>
      <c r="Z3830">
        <f t="shared" si="247"/>
        <v>10</v>
      </c>
    </row>
    <row r="3831" spans="1:26" ht="43.2" x14ac:dyDescent="0.3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 s="11">
        <f t="shared" si="242"/>
        <v>41891.191504629627</v>
      </c>
      <c r="K3831">
        <v>1407674146</v>
      </c>
      <c r="L3831" s="11">
        <f t="shared" si="243"/>
        <v>41861.191504629627</v>
      </c>
      <c r="M3831" t="b">
        <v>0</v>
      </c>
      <c r="N3831">
        <v>45</v>
      </c>
      <c r="O3831" t="b">
        <v>1</v>
      </c>
      <c r="P3831" t="s">
        <v>8271</v>
      </c>
      <c r="Q3831" s="6">
        <f>E3831/D3831</f>
        <v>1.855</v>
      </c>
      <c r="R3831" s="7">
        <f>IFERROR(E3831/N3831,"N/A")</f>
        <v>41.222222222222221</v>
      </c>
      <c r="S3831" t="str">
        <f t="shared" si="244"/>
        <v>theater</v>
      </c>
      <c r="T3831" t="str">
        <f t="shared" si="245"/>
        <v>plays</v>
      </c>
      <c r="Y3831">
        <f t="shared" si="246"/>
        <v>8</v>
      </c>
      <c r="Z3831">
        <f t="shared" si="247"/>
        <v>13</v>
      </c>
    </row>
    <row r="3832" spans="1:26" ht="43.2" x14ac:dyDescent="0.3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 s="11">
        <f t="shared" si="242"/>
        <v>42572.893055555549</v>
      </c>
      <c r="K3832">
        <v>1467335378</v>
      </c>
      <c r="L3832" s="11">
        <f t="shared" si="243"/>
        <v>42551.715023148143</v>
      </c>
      <c r="M3832" t="b">
        <v>0</v>
      </c>
      <c r="N3832">
        <v>23</v>
      </c>
      <c r="O3832" t="b">
        <v>1</v>
      </c>
      <c r="P3832" t="s">
        <v>8271</v>
      </c>
      <c r="Q3832" s="6">
        <f>E3832/D3832</f>
        <v>1.86</v>
      </c>
      <c r="R3832" s="7">
        <f>IFERROR(E3832/N3832,"N/A")</f>
        <v>80.869565217391298</v>
      </c>
      <c r="S3832" t="str">
        <f t="shared" si="244"/>
        <v>theater</v>
      </c>
      <c r="T3832" t="str">
        <f t="shared" si="245"/>
        <v>plays</v>
      </c>
      <c r="Y3832">
        <f t="shared" si="246"/>
        <v>8</v>
      </c>
      <c r="Z3832">
        <f t="shared" si="247"/>
        <v>13</v>
      </c>
    </row>
    <row r="3833" spans="1:26" ht="43.2" x14ac:dyDescent="0.3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 s="11">
        <f t="shared" si="242"/>
        <v>42342.666666666664</v>
      </c>
      <c r="K3833">
        <v>1446742417</v>
      </c>
      <c r="L3833" s="11">
        <f t="shared" si="243"/>
        <v>42313.370567129627</v>
      </c>
      <c r="M3833" t="b">
        <v>0</v>
      </c>
      <c r="N3833">
        <v>93</v>
      </c>
      <c r="O3833" t="b">
        <v>1</v>
      </c>
      <c r="P3833" t="s">
        <v>8271</v>
      </c>
      <c r="Q3833" s="6">
        <f>E3833/D3833</f>
        <v>1.8709899999999999</v>
      </c>
      <c r="R3833" s="7">
        <f>IFERROR(E3833/N3833,"N/A")</f>
        <v>20.118172043010752</v>
      </c>
      <c r="S3833" t="str">
        <f t="shared" si="244"/>
        <v>theater</v>
      </c>
      <c r="T3833" t="str">
        <f t="shared" si="245"/>
        <v>plays</v>
      </c>
      <c r="Y3833">
        <f t="shared" si="246"/>
        <v>8</v>
      </c>
      <c r="Z3833">
        <f t="shared" si="247"/>
        <v>13</v>
      </c>
    </row>
    <row r="3834" spans="1:26" ht="43.2" x14ac:dyDescent="0.3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 s="11">
        <f t="shared" si="242"/>
        <v>41074.832638888889</v>
      </c>
      <c r="K3834">
        <v>1338346281</v>
      </c>
      <c r="L3834" s="11">
        <f t="shared" si="243"/>
        <v>41058.78565972222</v>
      </c>
      <c r="M3834" t="b">
        <v>0</v>
      </c>
      <c r="N3834">
        <v>29</v>
      </c>
      <c r="O3834" t="b">
        <v>1</v>
      </c>
      <c r="P3834" t="s">
        <v>8279</v>
      </c>
      <c r="Q3834" s="6">
        <f>E3834/D3834</f>
        <v>1.8724499999999999</v>
      </c>
      <c r="R3834" s="7">
        <f>IFERROR(E3834/N3834,"N/A")</f>
        <v>38.740344827586206</v>
      </c>
      <c r="S3834" t="str">
        <f t="shared" si="244"/>
        <v>music</v>
      </c>
      <c r="T3834" t="str">
        <f t="shared" si="245"/>
        <v>indie rock</v>
      </c>
      <c r="Y3834">
        <f t="shared" si="246"/>
        <v>6</v>
      </c>
      <c r="Z3834">
        <f t="shared" si="247"/>
        <v>16</v>
      </c>
    </row>
    <row r="3835" spans="1:26" ht="57.6" x14ac:dyDescent="0.3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 s="11">
        <f t="shared" si="242"/>
        <v>42658.708333333336</v>
      </c>
      <c r="K3835">
        <v>1474641914</v>
      </c>
      <c r="L3835" s="11">
        <f t="shared" si="243"/>
        <v>42636.281412037039</v>
      </c>
      <c r="M3835" t="b">
        <v>0</v>
      </c>
      <c r="N3835">
        <v>50</v>
      </c>
      <c r="O3835" t="b">
        <v>1</v>
      </c>
      <c r="P3835" t="s">
        <v>8301</v>
      </c>
      <c r="Q3835" s="6">
        <f>E3835/D3835</f>
        <v>1.873</v>
      </c>
      <c r="R3835" s="7">
        <f>IFERROR(E3835/N3835,"N/A")</f>
        <v>37.46</v>
      </c>
      <c r="S3835" t="str">
        <f t="shared" si="244"/>
        <v>technology</v>
      </c>
      <c r="T3835" t="str">
        <f t="shared" si="245"/>
        <v>space exploration</v>
      </c>
      <c r="Y3835">
        <f t="shared" si="246"/>
        <v>11</v>
      </c>
      <c r="Z3835">
        <f t="shared" si="247"/>
        <v>28</v>
      </c>
    </row>
    <row r="3836" spans="1:26" ht="43.2" x14ac:dyDescent="0.3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 s="11">
        <f t="shared" si="242"/>
        <v>42300.124999999993</v>
      </c>
      <c r="K3836">
        <v>1443302004</v>
      </c>
      <c r="L3836" s="11">
        <f t="shared" si="243"/>
        <v>42273.55097222222</v>
      </c>
      <c r="M3836" t="b">
        <v>1</v>
      </c>
      <c r="N3836">
        <v>53</v>
      </c>
      <c r="O3836" t="b">
        <v>1</v>
      </c>
      <c r="P3836" t="s">
        <v>8301</v>
      </c>
      <c r="Q3836" s="6">
        <f>E3836/D3836</f>
        <v>1.8839999999999999</v>
      </c>
      <c r="R3836" s="7">
        <f>IFERROR(E3836/N3836,"N/A")</f>
        <v>35.547169811320757</v>
      </c>
      <c r="S3836" t="str">
        <f t="shared" si="244"/>
        <v>technology</v>
      </c>
      <c r="T3836" t="str">
        <f t="shared" si="245"/>
        <v>space exploration</v>
      </c>
      <c r="Y3836">
        <f t="shared" si="246"/>
        <v>11</v>
      </c>
      <c r="Z3836">
        <f t="shared" si="247"/>
        <v>28</v>
      </c>
    </row>
    <row r="3837" spans="1:26" ht="43.2" x14ac:dyDescent="0.3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 s="11">
        <f t="shared" si="242"/>
        <v>41263.165798611109</v>
      </c>
      <c r="K3837">
        <v>1353412725</v>
      </c>
      <c r="L3837" s="11">
        <f t="shared" si="243"/>
        <v>41233.165798611109</v>
      </c>
      <c r="M3837" t="b">
        <v>1</v>
      </c>
      <c r="N3837">
        <v>302</v>
      </c>
      <c r="O3837" t="b">
        <v>1</v>
      </c>
      <c r="P3837" t="s">
        <v>8271</v>
      </c>
      <c r="Q3837" s="6">
        <f>E3837/D3837</f>
        <v>1.885046</v>
      </c>
      <c r="R3837" s="7">
        <f>IFERROR(E3837/N3837,"N/A")</f>
        <v>31.209370860927152</v>
      </c>
      <c r="S3837" t="str">
        <f t="shared" si="244"/>
        <v>theater</v>
      </c>
      <c r="T3837" t="str">
        <f t="shared" si="245"/>
        <v>plays</v>
      </c>
      <c r="Y3837">
        <f t="shared" si="246"/>
        <v>8</v>
      </c>
      <c r="Z3837">
        <f t="shared" si="247"/>
        <v>13</v>
      </c>
    </row>
    <row r="3838" spans="1:26" ht="43.2" x14ac:dyDescent="0.3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 s="11">
        <f t="shared" si="242"/>
        <v>41992.874305555553</v>
      </c>
      <c r="K3838">
        <v>1416244863</v>
      </c>
      <c r="L3838" s="11">
        <f t="shared" si="243"/>
        <v>41960.389618055553</v>
      </c>
      <c r="M3838" t="b">
        <v>1</v>
      </c>
      <c r="N3838">
        <v>441</v>
      </c>
      <c r="O3838" t="b">
        <v>1</v>
      </c>
      <c r="P3838" t="s">
        <v>8288</v>
      </c>
      <c r="Q3838" s="6">
        <f>E3838/D3838</f>
        <v>1.8866966666666667</v>
      </c>
      <c r="R3838" s="7">
        <f>IFERROR(E3838/N3838,"N/A")</f>
        <v>64.173356009070289</v>
      </c>
      <c r="S3838" t="str">
        <f t="shared" si="244"/>
        <v>publishing</v>
      </c>
      <c r="T3838" t="str">
        <f t="shared" si="245"/>
        <v>radio &amp; podcasts</v>
      </c>
      <c r="Y3838">
        <f t="shared" si="246"/>
        <v>11</v>
      </c>
      <c r="Z3838">
        <f t="shared" si="247"/>
        <v>27</v>
      </c>
    </row>
    <row r="3839" spans="1:26" ht="43.2" x14ac:dyDescent="0.3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 s="11">
        <f t="shared" si="242"/>
        <v>42453.786898148144</v>
      </c>
      <c r="K3839">
        <v>1456285988</v>
      </c>
      <c r="L3839" s="11">
        <f t="shared" si="243"/>
        <v>42423.828564814808</v>
      </c>
      <c r="M3839" t="b">
        <v>0</v>
      </c>
      <c r="N3839">
        <v>66</v>
      </c>
      <c r="O3839" t="b">
        <v>1</v>
      </c>
      <c r="P3839" t="s">
        <v>8276</v>
      </c>
      <c r="Q3839" s="6">
        <f>E3839/D3839</f>
        <v>1.8946666666666667</v>
      </c>
      <c r="R3839" s="7">
        <f>IFERROR(E3839/N3839,"N/A")</f>
        <v>43.060606060606062</v>
      </c>
      <c r="S3839" t="str">
        <f t="shared" si="244"/>
        <v>music</v>
      </c>
      <c r="T3839" t="str">
        <f t="shared" si="245"/>
        <v>rock</v>
      </c>
      <c r="Y3839">
        <f t="shared" si="246"/>
        <v>6</v>
      </c>
      <c r="Z3839">
        <f t="shared" si="247"/>
        <v>10</v>
      </c>
    </row>
    <row r="3840" spans="1:26" ht="43.2" x14ac:dyDescent="0.3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 s="11">
        <f t="shared" si="242"/>
        <v>41866.193888888884</v>
      </c>
      <c r="K3840">
        <v>1406896752</v>
      </c>
      <c r="L3840" s="11">
        <f t="shared" si="243"/>
        <v>41852.193888888884</v>
      </c>
      <c r="M3840" t="b">
        <v>0</v>
      </c>
      <c r="N3840">
        <v>19</v>
      </c>
      <c r="O3840" t="b">
        <v>1</v>
      </c>
      <c r="P3840" t="s">
        <v>8271</v>
      </c>
      <c r="Q3840" s="6">
        <f>E3840/D3840</f>
        <v>1.9</v>
      </c>
      <c r="R3840" s="7">
        <f>IFERROR(E3840/N3840,"N/A")</f>
        <v>50</v>
      </c>
      <c r="S3840" t="str">
        <f t="shared" si="244"/>
        <v>theater</v>
      </c>
      <c r="T3840" t="str">
        <f t="shared" si="245"/>
        <v>plays</v>
      </c>
      <c r="Y3840">
        <f t="shared" si="246"/>
        <v>8</v>
      </c>
      <c r="Z3840">
        <f t="shared" si="247"/>
        <v>13</v>
      </c>
    </row>
    <row r="3841" spans="1:26" ht="57.6" x14ac:dyDescent="0.3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 s="11">
        <f t="shared" si="242"/>
        <v>41891.869444444441</v>
      </c>
      <c r="K3841">
        <v>1407784586</v>
      </c>
      <c r="L3841" s="11">
        <f t="shared" si="243"/>
        <v>41862.46974537037</v>
      </c>
      <c r="M3841" t="b">
        <v>0</v>
      </c>
      <c r="N3841">
        <v>58</v>
      </c>
      <c r="O3841" t="b">
        <v>1</v>
      </c>
      <c r="P3841" t="s">
        <v>8303</v>
      </c>
      <c r="Q3841" s="6">
        <f>E3841/D3841</f>
        <v>1.9084810126582279</v>
      </c>
      <c r="R3841" s="7">
        <f>IFERROR(E3841/N3841,"N/A")</f>
        <v>259.94827586206895</v>
      </c>
      <c r="S3841" t="str">
        <f t="shared" si="244"/>
        <v>theater</v>
      </c>
      <c r="T3841" t="str">
        <f t="shared" si="245"/>
        <v>spaces</v>
      </c>
      <c r="Y3841">
        <f t="shared" si="246"/>
        <v>8</v>
      </c>
      <c r="Z3841">
        <f t="shared" si="247"/>
        <v>14</v>
      </c>
    </row>
    <row r="3842" spans="1:26" ht="43.2" x14ac:dyDescent="0.3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 s="11">
        <f t="shared" si="242"/>
        <v>40711.718356481477</v>
      </c>
      <c r="K3842">
        <v>1305767666</v>
      </c>
      <c r="L3842" s="11">
        <f t="shared" si="243"/>
        <v>40681.718356481477</v>
      </c>
      <c r="M3842" t="b">
        <v>1</v>
      </c>
      <c r="N3842">
        <v>688</v>
      </c>
      <c r="O3842" t="b">
        <v>1</v>
      </c>
      <c r="P3842" t="s">
        <v>8269</v>
      </c>
      <c r="Q3842" s="6">
        <f>E3842/D3842</f>
        <v>1.9114</v>
      </c>
      <c r="R3842" s="7">
        <f>IFERROR(E3842/N3842,"N/A")</f>
        <v>83.345930232558146</v>
      </c>
      <c r="S3842" t="str">
        <f t="shared" si="244"/>
        <v>film &amp; video</v>
      </c>
      <c r="T3842" t="str">
        <f t="shared" si="245"/>
        <v>documentary</v>
      </c>
      <c r="Y3842">
        <f t="shared" si="246"/>
        <v>13</v>
      </c>
      <c r="Z3842">
        <f t="shared" si="247"/>
        <v>24</v>
      </c>
    </row>
    <row r="3843" spans="1:26" ht="43.2" x14ac:dyDescent="0.3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 s="11">
        <f t="shared" ref="J3843:J3906" si="248">(((I3843/60)/60)/24)+DATE(1970,1,1)+(-8/24)</f>
        <v>41425.166666666664</v>
      </c>
      <c r="K3843">
        <v>1366879523</v>
      </c>
      <c r="L3843" s="11">
        <f t="shared" ref="L3843:L3906" si="249">(((K3843/60)/60)/24)+DATE(1970,1,1)+(-8/24)</f>
        <v>41389.0315162037</v>
      </c>
      <c r="M3843" t="b">
        <v>0</v>
      </c>
      <c r="N3843">
        <v>5812</v>
      </c>
      <c r="O3843" t="b">
        <v>1</v>
      </c>
      <c r="P3843" t="s">
        <v>8295</v>
      </c>
      <c r="Q3843" s="6">
        <f>E3843/D3843</f>
        <v>1.9116676082790633</v>
      </c>
      <c r="R3843" s="7">
        <f>IFERROR(E3843/N3843,"N/A")</f>
        <v>86.163845492085343</v>
      </c>
      <c r="S3843" t="str">
        <f t="shared" ref="S3843:S3906" si="250">LEFT(P3843,SEARCH("/",P3843,1)-1)</f>
        <v>technology</v>
      </c>
      <c r="T3843" t="str">
        <f t="shared" ref="T3843:T3906" si="251">RIGHT(P3843,(LEN(P3843)-SEARCH("/",P3843)))</f>
        <v>hardware</v>
      </c>
      <c r="Y3843">
        <f t="shared" ref="Y3843:Y3906" si="252">SEARCH("/",P3843)</f>
        <v>11</v>
      </c>
      <c r="Z3843">
        <f t="shared" ref="Z3843:Z3906" si="253">LEN(P3843)</f>
        <v>19</v>
      </c>
    </row>
    <row r="3844" spans="1:26" ht="43.2" x14ac:dyDescent="0.3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 s="11">
        <f t="shared" si="248"/>
        <v>41851.957638888889</v>
      </c>
      <c r="K3844">
        <v>1404190567</v>
      </c>
      <c r="L3844" s="11">
        <f t="shared" si="249"/>
        <v>41820.872303240736</v>
      </c>
      <c r="M3844" t="b">
        <v>0</v>
      </c>
      <c r="N3844">
        <v>16</v>
      </c>
      <c r="O3844" t="b">
        <v>1</v>
      </c>
      <c r="P3844" t="s">
        <v>8271</v>
      </c>
      <c r="Q3844" s="6">
        <f>E3844/D3844</f>
        <v>1.913</v>
      </c>
      <c r="R3844" s="7">
        <f>IFERROR(E3844/N3844,"N/A")</f>
        <v>358.6875</v>
      </c>
      <c r="S3844" t="str">
        <f t="shared" si="250"/>
        <v>theater</v>
      </c>
      <c r="T3844" t="str">
        <f t="shared" si="251"/>
        <v>plays</v>
      </c>
      <c r="Y3844">
        <f t="shared" si="252"/>
        <v>8</v>
      </c>
      <c r="Z3844">
        <f t="shared" si="253"/>
        <v>13</v>
      </c>
    </row>
    <row r="3845" spans="1:26" ht="43.2" x14ac:dyDescent="0.3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 s="11">
        <f t="shared" si="248"/>
        <v>41773.627777777772</v>
      </c>
      <c r="K3845">
        <v>1396923624</v>
      </c>
      <c r="L3845" s="11">
        <f t="shared" si="249"/>
        <v>41736.76416666666</v>
      </c>
      <c r="M3845" t="b">
        <v>1</v>
      </c>
      <c r="N3845">
        <v>122</v>
      </c>
      <c r="O3845" t="b">
        <v>1</v>
      </c>
      <c r="P3845" t="s">
        <v>8295</v>
      </c>
      <c r="Q3845" s="6">
        <f>E3845/D3845</f>
        <v>1.9233333333333333</v>
      </c>
      <c r="R3845" s="7">
        <f>IFERROR(E3845/N3845,"N/A")</f>
        <v>23.647540983606557</v>
      </c>
      <c r="S3845" t="str">
        <f t="shared" si="250"/>
        <v>technology</v>
      </c>
      <c r="T3845" t="str">
        <f t="shared" si="251"/>
        <v>hardware</v>
      </c>
      <c r="Y3845">
        <f t="shared" si="252"/>
        <v>11</v>
      </c>
      <c r="Z3845">
        <f t="shared" si="253"/>
        <v>19</v>
      </c>
    </row>
    <row r="3846" spans="1:26" ht="43.2" x14ac:dyDescent="0.3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 s="11">
        <f t="shared" si="248"/>
        <v>41772.447175925925</v>
      </c>
      <c r="K3846">
        <v>1397414636</v>
      </c>
      <c r="L3846" s="11">
        <f t="shared" si="249"/>
        <v>41742.447175925925</v>
      </c>
      <c r="M3846" t="b">
        <v>1</v>
      </c>
      <c r="N3846">
        <v>306</v>
      </c>
      <c r="O3846" t="b">
        <v>1</v>
      </c>
      <c r="P3846" t="s">
        <v>8295</v>
      </c>
      <c r="Q3846" s="6">
        <f>E3846/D3846</f>
        <v>1.9292499999999999</v>
      </c>
      <c r="R3846" s="7">
        <f>IFERROR(E3846/N3846,"N/A")</f>
        <v>63.04738562091503</v>
      </c>
      <c r="S3846" t="str">
        <f t="shared" si="250"/>
        <v>technology</v>
      </c>
      <c r="T3846" t="str">
        <f t="shared" si="251"/>
        <v>hardware</v>
      </c>
      <c r="Y3846">
        <f t="shared" si="252"/>
        <v>11</v>
      </c>
      <c r="Z3846">
        <f t="shared" si="253"/>
        <v>19</v>
      </c>
    </row>
    <row r="3847" spans="1:26" ht="57.6" x14ac:dyDescent="0.3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 s="11">
        <f t="shared" si="248"/>
        <v>41943.874305555553</v>
      </c>
      <c r="K3847">
        <v>1411489552</v>
      </c>
      <c r="L3847" s="11">
        <f t="shared" si="249"/>
        <v>41905.351296296292</v>
      </c>
      <c r="M3847" t="b">
        <v>1</v>
      </c>
      <c r="N3847">
        <v>159</v>
      </c>
      <c r="O3847" t="b">
        <v>1</v>
      </c>
      <c r="P3847" t="s">
        <v>8277</v>
      </c>
      <c r="Q3847" s="6">
        <f>E3847/D3847</f>
        <v>1.9413333333333334</v>
      </c>
      <c r="R3847" s="7">
        <f>IFERROR(E3847/N3847,"N/A")</f>
        <v>36.628930817610062</v>
      </c>
      <c r="S3847" t="str">
        <f t="shared" si="250"/>
        <v>music</v>
      </c>
      <c r="T3847" t="str">
        <f t="shared" si="251"/>
        <v>metal</v>
      </c>
      <c r="Y3847">
        <f t="shared" si="252"/>
        <v>6</v>
      </c>
      <c r="Z3847">
        <f t="shared" si="253"/>
        <v>11</v>
      </c>
    </row>
    <row r="3848" spans="1:26" ht="43.2" x14ac:dyDescent="0.3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 s="11">
        <f t="shared" si="248"/>
        <v>42061.687499999993</v>
      </c>
      <c r="K3848">
        <v>1421983138</v>
      </c>
      <c r="L3848" s="11">
        <f t="shared" si="249"/>
        <v>42026.804837962954</v>
      </c>
      <c r="M3848" t="b">
        <v>0</v>
      </c>
      <c r="N3848">
        <v>61</v>
      </c>
      <c r="O3848" t="b">
        <v>1</v>
      </c>
      <c r="P3848" t="s">
        <v>8300</v>
      </c>
      <c r="Q3848" s="6">
        <f>E3848/D3848</f>
        <v>1.9530000000000001</v>
      </c>
      <c r="R3848" s="7">
        <f>IFERROR(E3848/N3848,"N/A")</f>
        <v>64.032786885245898</v>
      </c>
      <c r="S3848" t="str">
        <f t="shared" si="250"/>
        <v>music</v>
      </c>
      <c r="T3848" t="str">
        <f t="shared" si="251"/>
        <v>classical music</v>
      </c>
      <c r="Y3848">
        <f t="shared" si="252"/>
        <v>6</v>
      </c>
      <c r="Z3848">
        <f t="shared" si="253"/>
        <v>21</v>
      </c>
    </row>
    <row r="3849" spans="1:26" ht="57.6" x14ac:dyDescent="0.3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 s="11">
        <f t="shared" si="248"/>
        <v>40483.68472222222</v>
      </c>
      <c r="K3849">
        <v>1286319256</v>
      </c>
      <c r="L3849" s="11">
        <f t="shared" si="249"/>
        <v>40456.621018518512</v>
      </c>
      <c r="M3849" t="b">
        <v>0</v>
      </c>
      <c r="N3849">
        <v>107</v>
      </c>
      <c r="O3849" t="b">
        <v>1</v>
      </c>
      <c r="P3849" t="s">
        <v>8279</v>
      </c>
      <c r="Q3849" s="6">
        <f>E3849/D3849</f>
        <v>1.9537933333333333</v>
      </c>
      <c r="R3849" s="7">
        <f>IFERROR(E3849/N3849,"N/A")</f>
        <v>27.3896261682243</v>
      </c>
      <c r="S3849" t="str">
        <f t="shared" si="250"/>
        <v>music</v>
      </c>
      <c r="T3849" t="str">
        <f t="shared" si="251"/>
        <v>indie rock</v>
      </c>
      <c r="Y3849">
        <f t="shared" si="252"/>
        <v>6</v>
      </c>
      <c r="Z3849">
        <f t="shared" si="253"/>
        <v>16</v>
      </c>
    </row>
    <row r="3850" spans="1:26" ht="43.2" x14ac:dyDescent="0.3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 s="11">
        <f t="shared" si="248"/>
        <v>41738.957638888889</v>
      </c>
      <c r="K3850">
        <v>1395168625</v>
      </c>
      <c r="L3850" s="11">
        <f t="shared" si="249"/>
        <v>41716.451678240737</v>
      </c>
      <c r="M3850" t="b">
        <v>0</v>
      </c>
      <c r="N3850">
        <v>120</v>
      </c>
      <c r="O3850" t="b">
        <v>1</v>
      </c>
      <c r="P3850" t="s">
        <v>8280</v>
      </c>
      <c r="Q3850" s="6">
        <f>E3850/D3850</f>
        <v>1.956</v>
      </c>
      <c r="R3850" s="7">
        <f>IFERROR(E3850/N3850,"N/A")</f>
        <v>40.75</v>
      </c>
      <c r="S3850" t="str">
        <f t="shared" si="250"/>
        <v>music</v>
      </c>
      <c r="T3850" t="str">
        <f t="shared" si="251"/>
        <v>electronic music</v>
      </c>
      <c r="Y3850">
        <f t="shared" si="252"/>
        <v>6</v>
      </c>
      <c r="Z3850">
        <f t="shared" si="253"/>
        <v>22</v>
      </c>
    </row>
    <row r="3851" spans="1:26" ht="43.2" x14ac:dyDescent="0.3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 s="11">
        <f t="shared" si="248"/>
        <v>41843.309606481482</v>
      </c>
      <c r="K3851">
        <v>1400945150</v>
      </c>
      <c r="L3851" s="11">
        <f t="shared" si="249"/>
        <v>41783.309606481482</v>
      </c>
      <c r="M3851" t="b">
        <v>0</v>
      </c>
      <c r="N3851">
        <v>1364</v>
      </c>
      <c r="O3851" t="b">
        <v>1</v>
      </c>
      <c r="P3851" t="s">
        <v>8295</v>
      </c>
      <c r="Q3851" s="6">
        <f>E3851/D3851</f>
        <v>1.964</v>
      </c>
      <c r="R3851" s="7">
        <f>IFERROR(E3851/N3851,"N/A")</f>
        <v>35.997067448680355</v>
      </c>
      <c r="S3851" t="str">
        <f t="shared" si="250"/>
        <v>technology</v>
      </c>
      <c r="T3851" t="str">
        <f t="shared" si="251"/>
        <v>hardware</v>
      </c>
      <c r="Y3851">
        <f t="shared" si="252"/>
        <v>11</v>
      </c>
      <c r="Z3851">
        <f t="shared" si="253"/>
        <v>19</v>
      </c>
    </row>
    <row r="3852" spans="1:26" ht="43.2" x14ac:dyDescent="0.3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 s="11">
        <f t="shared" si="248"/>
        <v>41103.79305555555</v>
      </c>
      <c r="K3852">
        <v>1341892127</v>
      </c>
      <c r="L3852" s="11">
        <f t="shared" si="249"/>
        <v>41099.825543981482</v>
      </c>
      <c r="M3852" t="b">
        <v>0</v>
      </c>
      <c r="N3852">
        <v>28</v>
      </c>
      <c r="O3852" t="b">
        <v>1</v>
      </c>
      <c r="P3852" t="s">
        <v>8266</v>
      </c>
      <c r="Q3852" s="6">
        <f>E3852/D3852</f>
        <v>1.98</v>
      </c>
      <c r="R3852" s="7">
        <f>IFERROR(E3852/N3852,"N/A")</f>
        <v>53.035714285714285</v>
      </c>
      <c r="S3852" t="str">
        <f t="shared" si="250"/>
        <v>film &amp; video</v>
      </c>
      <c r="T3852" t="str">
        <f t="shared" si="251"/>
        <v>shorts</v>
      </c>
      <c r="Y3852">
        <f t="shared" si="252"/>
        <v>13</v>
      </c>
      <c r="Z3852">
        <f t="shared" si="253"/>
        <v>19</v>
      </c>
    </row>
    <row r="3853" spans="1:26" ht="43.2" x14ac:dyDescent="0.3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 s="11">
        <f t="shared" si="248"/>
        <v>41563.273321759254</v>
      </c>
      <c r="K3853">
        <v>1378737215</v>
      </c>
      <c r="L3853" s="11">
        <f t="shared" si="249"/>
        <v>41526.273321759254</v>
      </c>
      <c r="M3853" t="b">
        <v>1</v>
      </c>
      <c r="N3853">
        <v>682</v>
      </c>
      <c r="O3853" t="b">
        <v>1</v>
      </c>
      <c r="P3853" t="s">
        <v>8295</v>
      </c>
      <c r="Q3853" s="6">
        <f>E3853/D3853</f>
        <v>1.9847237142857144</v>
      </c>
      <c r="R3853" s="7">
        <f>IFERROR(E3853/N3853,"N/A")</f>
        <v>101.85532258064516</v>
      </c>
      <c r="S3853" t="str">
        <f t="shared" si="250"/>
        <v>technology</v>
      </c>
      <c r="T3853" t="str">
        <f t="shared" si="251"/>
        <v>hardware</v>
      </c>
      <c r="Y3853">
        <f t="shared" si="252"/>
        <v>11</v>
      </c>
      <c r="Z3853">
        <f t="shared" si="253"/>
        <v>19</v>
      </c>
    </row>
    <row r="3854" spans="1:26" ht="43.2" x14ac:dyDescent="0.3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 s="11">
        <f t="shared" si="248"/>
        <v>40543.874305555553</v>
      </c>
      <c r="K3854">
        <v>1288968886</v>
      </c>
      <c r="L3854" s="11">
        <f t="shared" si="249"/>
        <v>40487.288032407407</v>
      </c>
      <c r="M3854" t="b">
        <v>1</v>
      </c>
      <c r="N3854">
        <v>141</v>
      </c>
      <c r="O3854" t="b">
        <v>1</v>
      </c>
      <c r="P3854" t="s">
        <v>8276</v>
      </c>
      <c r="Q3854" s="6">
        <f>E3854/D3854</f>
        <v>1.9885074626865671</v>
      </c>
      <c r="R3854" s="7">
        <f>IFERROR(E3854/N3854,"N/A")</f>
        <v>94.489361702127653</v>
      </c>
      <c r="S3854" t="str">
        <f t="shared" si="250"/>
        <v>music</v>
      </c>
      <c r="T3854" t="str">
        <f t="shared" si="251"/>
        <v>rock</v>
      </c>
      <c r="Y3854">
        <f t="shared" si="252"/>
        <v>6</v>
      </c>
      <c r="Z3854">
        <f t="shared" si="253"/>
        <v>10</v>
      </c>
    </row>
    <row r="3855" spans="1:26" ht="43.2" x14ac:dyDescent="0.3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 s="11">
        <f t="shared" si="248"/>
        <v>41633.000335648147</v>
      </c>
      <c r="K3855">
        <v>1385366429</v>
      </c>
      <c r="L3855" s="11">
        <f t="shared" si="249"/>
        <v>41603.000335648147</v>
      </c>
      <c r="M3855" t="b">
        <v>0</v>
      </c>
      <c r="N3855">
        <v>1556</v>
      </c>
      <c r="O3855" t="b">
        <v>1</v>
      </c>
      <c r="P3855" t="s">
        <v>8295</v>
      </c>
      <c r="Q3855" s="6">
        <f>E3855/D3855</f>
        <v>1.99215125</v>
      </c>
      <c r="R3855" s="7">
        <f>IFERROR(E3855/N3855,"N/A")</f>
        <v>51.212114395886893</v>
      </c>
      <c r="S3855" t="str">
        <f t="shared" si="250"/>
        <v>technology</v>
      </c>
      <c r="T3855" t="str">
        <f t="shared" si="251"/>
        <v>hardware</v>
      </c>
      <c r="Y3855">
        <f t="shared" si="252"/>
        <v>11</v>
      </c>
      <c r="Z3855">
        <f t="shared" si="253"/>
        <v>19</v>
      </c>
    </row>
    <row r="3856" spans="1:26" ht="43.2" x14ac:dyDescent="0.3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 s="11">
        <f t="shared" si="248"/>
        <v>42181.955486111103</v>
      </c>
      <c r="K3856">
        <v>1432796154</v>
      </c>
      <c r="L3856" s="11">
        <f t="shared" si="249"/>
        <v>42151.955486111103</v>
      </c>
      <c r="M3856" t="b">
        <v>0</v>
      </c>
      <c r="N3856">
        <v>271</v>
      </c>
      <c r="O3856" t="b">
        <v>1</v>
      </c>
      <c r="P3856" t="s">
        <v>8285</v>
      </c>
      <c r="Q3856" s="6">
        <f>E3856/D3856</f>
        <v>1.99244</v>
      </c>
      <c r="R3856" s="7">
        <f>IFERROR(E3856/N3856,"N/A")</f>
        <v>183.80442804428046</v>
      </c>
      <c r="S3856" t="str">
        <f t="shared" si="250"/>
        <v>photography</v>
      </c>
      <c r="T3856" t="str">
        <f t="shared" si="251"/>
        <v>photobooks</v>
      </c>
      <c r="Y3856">
        <f t="shared" si="252"/>
        <v>12</v>
      </c>
      <c r="Z3856">
        <f t="shared" si="253"/>
        <v>22</v>
      </c>
    </row>
    <row r="3857" spans="1:26" ht="57.6" x14ac:dyDescent="0.3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 s="11">
        <f t="shared" si="248"/>
        <v>42139.492812499993</v>
      </c>
      <c r="K3857">
        <v>1429127379</v>
      </c>
      <c r="L3857" s="11">
        <f t="shared" si="249"/>
        <v>42109.492812499993</v>
      </c>
      <c r="M3857" t="b">
        <v>0</v>
      </c>
      <c r="N3857">
        <v>1</v>
      </c>
      <c r="O3857" t="b">
        <v>1</v>
      </c>
      <c r="P3857" t="s">
        <v>8280</v>
      </c>
      <c r="Q3857" s="6">
        <f>E3857/D3857</f>
        <v>2</v>
      </c>
      <c r="R3857" s="7">
        <f>IFERROR(E3857/N3857,"N/A")</f>
        <v>10</v>
      </c>
      <c r="S3857" t="str">
        <f t="shared" si="250"/>
        <v>music</v>
      </c>
      <c r="T3857" t="str">
        <f t="shared" si="251"/>
        <v>electronic music</v>
      </c>
      <c r="Y3857">
        <f t="shared" si="252"/>
        <v>6</v>
      </c>
      <c r="Z3857">
        <f t="shared" si="253"/>
        <v>22</v>
      </c>
    </row>
    <row r="3858" spans="1:26" ht="57.6" x14ac:dyDescent="0.3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 s="11">
        <f t="shared" si="248"/>
        <v>41888.309386574074</v>
      </c>
      <c r="K3858">
        <v>1406129131</v>
      </c>
      <c r="L3858" s="11">
        <f t="shared" si="249"/>
        <v>41843.309386574074</v>
      </c>
      <c r="M3858" t="b">
        <v>1</v>
      </c>
      <c r="N3858">
        <v>508</v>
      </c>
      <c r="O3858" t="b">
        <v>1</v>
      </c>
      <c r="P3858" t="s">
        <v>8276</v>
      </c>
      <c r="Q3858" s="6">
        <f>E3858/D3858</f>
        <v>2.0015333333333332</v>
      </c>
      <c r="R3858" s="7">
        <f>IFERROR(E3858/N3858,"N/A")</f>
        <v>118.2007874015748</v>
      </c>
      <c r="S3858" t="str">
        <f t="shared" si="250"/>
        <v>music</v>
      </c>
      <c r="T3858" t="str">
        <f t="shared" si="251"/>
        <v>rock</v>
      </c>
      <c r="Y3858">
        <f t="shared" si="252"/>
        <v>6</v>
      </c>
      <c r="Z3858">
        <f t="shared" si="253"/>
        <v>10</v>
      </c>
    </row>
    <row r="3859" spans="1:26" ht="28.8" x14ac:dyDescent="0.3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 s="11">
        <f t="shared" si="248"/>
        <v>41322.476030092592</v>
      </c>
      <c r="K3859">
        <v>1359660329</v>
      </c>
      <c r="L3859" s="11">
        <f t="shared" si="249"/>
        <v>41305.476030092592</v>
      </c>
      <c r="M3859" t="b">
        <v>0</v>
      </c>
      <c r="N3859">
        <v>55</v>
      </c>
      <c r="O3859" t="b">
        <v>1</v>
      </c>
      <c r="P3859" t="s">
        <v>8276</v>
      </c>
      <c r="Q3859" s="6">
        <f>E3859/D3859</f>
        <v>2.0034000000000001</v>
      </c>
      <c r="R3859" s="7">
        <f>IFERROR(E3859/N3859,"N/A")</f>
        <v>182.12727272727273</v>
      </c>
      <c r="S3859" t="str">
        <f t="shared" si="250"/>
        <v>music</v>
      </c>
      <c r="T3859" t="str">
        <f t="shared" si="251"/>
        <v>rock</v>
      </c>
      <c r="Y3859">
        <f t="shared" si="252"/>
        <v>6</v>
      </c>
      <c r="Z3859">
        <f t="shared" si="253"/>
        <v>10</v>
      </c>
    </row>
    <row r="3860" spans="1:26" ht="43.2" x14ac:dyDescent="0.3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 s="11">
        <f t="shared" si="248"/>
        <v>40654.848067129627</v>
      </c>
      <c r="K3860">
        <v>1300767673</v>
      </c>
      <c r="L3860" s="11">
        <f t="shared" si="249"/>
        <v>40623.848067129627</v>
      </c>
      <c r="M3860" t="b">
        <v>1</v>
      </c>
      <c r="N3860">
        <v>1876</v>
      </c>
      <c r="O3860" t="b">
        <v>1</v>
      </c>
      <c r="P3860" t="s">
        <v>8295</v>
      </c>
      <c r="Q3860" s="6">
        <f>E3860/D3860</f>
        <v>2.0051866666666669</v>
      </c>
      <c r="R3860" s="7">
        <f>IFERROR(E3860/N3860,"N/A")</f>
        <v>51.3054157782516</v>
      </c>
      <c r="S3860" t="str">
        <f t="shared" si="250"/>
        <v>technology</v>
      </c>
      <c r="T3860" t="str">
        <f t="shared" si="251"/>
        <v>hardware</v>
      </c>
      <c r="Y3860">
        <f t="shared" si="252"/>
        <v>11</v>
      </c>
      <c r="Z3860">
        <f t="shared" si="253"/>
        <v>19</v>
      </c>
    </row>
    <row r="3861" spans="1:26" ht="43.2" x14ac:dyDescent="0.3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 s="11">
        <f t="shared" si="248"/>
        <v>42165.851226851846</v>
      </c>
      <c r="K3861">
        <v>1431404746</v>
      </c>
      <c r="L3861" s="11">
        <f t="shared" si="249"/>
        <v>42135.851226851846</v>
      </c>
      <c r="M3861" t="b">
        <v>1</v>
      </c>
      <c r="N3861">
        <v>729</v>
      </c>
      <c r="O3861" t="b">
        <v>1</v>
      </c>
      <c r="P3861" t="s">
        <v>8295</v>
      </c>
      <c r="Q3861" s="6">
        <f>E3861/D3861</f>
        <v>2.0114999999999998</v>
      </c>
      <c r="R3861" s="7">
        <f>IFERROR(E3861/N3861,"N/A")</f>
        <v>220.74074074074073</v>
      </c>
      <c r="S3861" t="str">
        <f t="shared" si="250"/>
        <v>technology</v>
      </c>
      <c r="T3861" t="str">
        <f t="shared" si="251"/>
        <v>hardware</v>
      </c>
      <c r="Y3861">
        <f t="shared" si="252"/>
        <v>11</v>
      </c>
      <c r="Z3861">
        <f t="shared" si="253"/>
        <v>19</v>
      </c>
    </row>
    <row r="3862" spans="1:26" ht="43.2" x14ac:dyDescent="0.3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 s="11">
        <f t="shared" si="248"/>
        <v>42479.503518518519</v>
      </c>
      <c r="K3862">
        <v>1458936304</v>
      </c>
      <c r="L3862" s="11">
        <f t="shared" si="249"/>
        <v>42454.503518518519</v>
      </c>
      <c r="M3862" t="b">
        <v>0</v>
      </c>
      <c r="N3862">
        <v>125</v>
      </c>
      <c r="O3862" t="b">
        <v>1</v>
      </c>
      <c r="P3862" t="s">
        <v>8285</v>
      </c>
      <c r="Q3862" s="6">
        <f>E3862/D3862</f>
        <v>2.0162</v>
      </c>
      <c r="R3862" s="7">
        <f>IFERROR(E3862/N3862,"N/A")</f>
        <v>80.647999999999996</v>
      </c>
      <c r="S3862" t="str">
        <f t="shared" si="250"/>
        <v>photography</v>
      </c>
      <c r="T3862" t="str">
        <f t="shared" si="251"/>
        <v>photobooks</v>
      </c>
      <c r="Y3862">
        <f t="shared" si="252"/>
        <v>12</v>
      </c>
      <c r="Z3862">
        <f t="shared" si="253"/>
        <v>22</v>
      </c>
    </row>
    <row r="3863" spans="1:26" ht="43.2" x14ac:dyDescent="0.3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 s="11">
        <f t="shared" si="248"/>
        <v>42599.957638888889</v>
      </c>
      <c r="K3863">
        <v>1468852306</v>
      </c>
      <c r="L3863" s="11">
        <f t="shared" si="249"/>
        <v>42569.272060185183</v>
      </c>
      <c r="M3863" t="b">
        <v>0</v>
      </c>
      <c r="N3863">
        <v>113</v>
      </c>
      <c r="O3863" t="b">
        <v>1</v>
      </c>
      <c r="P3863" t="s">
        <v>8292</v>
      </c>
      <c r="Q3863" s="6">
        <f>E3863/D3863</f>
        <v>2.0169999999999999</v>
      </c>
      <c r="R3863" s="7">
        <f>IFERROR(E3863/N3863,"N/A")</f>
        <v>89.247787610619469</v>
      </c>
      <c r="S3863" t="str">
        <f t="shared" si="250"/>
        <v>music</v>
      </c>
      <c r="T3863" t="str">
        <f t="shared" si="251"/>
        <v>pop</v>
      </c>
      <c r="Y3863">
        <f t="shared" si="252"/>
        <v>6</v>
      </c>
      <c r="Z3863">
        <f t="shared" si="253"/>
        <v>9</v>
      </c>
    </row>
    <row r="3864" spans="1:26" ht="28.8" x14ac:dyDescent="0.3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 s="11">
        <f t="shared" si="248"/>
        <v>42368.266597222224</v>
      </c>
      <c r="K3864">
        <v>1448461434</v>
      </c>
      <c r="L3864" s="11">
        <f t="shared" si="249"/>
        <v>42333.266597222224</v>
      </c>
      <c r="M3864" t="b">
        <v>0</v>
      </c>
      <c r="N3864">
        <v>392</v>
      </c>
      <c r="O3864" t="b">
        <v>1</v>
      </c>
      <c r="P3864" t="s">
        <v>8295</v>
      </c>
      <c r="Q3864" s="6">
        <f>E3864/D3864</f>
        <v>2.0182666666666669</v>
      </c>
      <c r="R3864" s="7">
        <f>IFERROR(E3864/N3864,"N/A")</f>
        <v>77.229591836734699</v>
      </c>
      <c r="S3864" t="str">
        <f t="shared" si="250"/>
        <v>technology</v>
      </c>
      <c r="T3864" t="str">
        <f t="shared" si="251"/>
        <v>hardware</v>
      </c>
      <c r="Y3864">
        <f t="shared" si="252"/>
        <v>11</v>
      </c>
      <c r="Z3864">
        <f t="shared" si="253"/>
        <v>19</v>
      </c>
    </row>
    <row r="3865" spans="1:26" ht="43.2" x14ac:dyDescent="0.3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 s="11">
        <f t="shared" si="248"/>
        <v>42195.416666666664</v>
      </c>
      <c r="K3865">
        <v>1435181628</v>
      </c>
      <c r="L3865" s="11">
        <f t="shared" si="249"/>
        <v>42179.565138888887</v>
      </c>
      <c r="M3865" t="b">
        <v>0</v>
      </c>
      <c r="N3865">
        <v>17</v>
      </c>
      <c r="O3865" t="b">
        <v>1</v>
      </c>
      <c r="P3865" t="s">
        <v>8271</v>
      </c>
      <c r="Q3865" s="6">
        <f>E3865/D3865</f>
        <v>2.02</v>
      </c>
      <c r="R3865" s="7">
        <f>IFERROR(E3865/N3865,"N/A")</f>
        <v>29.705882352941178</v>
      </c>
      <c r="S3865" t="str">
        <f t="shared" si="250"/>
        <v>theater</v>
      </c>
      <c r="T3865" t="str">
        <f t="shared" si="251"/>
        <v>plays</v>
      </c>
      <c r="Y3865">
        <f t="shared" si="252"/>
        <v>8</v>
      </c>
      <c r="Z3865">
        <f t="shared" si="253"/>
        <v>13</v>
      </c>
    </row>
    <row r="3866" spans="1:26" ht="43.2" x14ac:dyDescent="0.3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 s="11">
        <f t="shared" si="248"/>
        <v>42245.666666666664</v>
      </c>
      <c r="K3866">
        <v>1438715077</v>
      </c>
      <c r="L3866" s="11">
        <f t="shared" si="249"/>
        <v>42220.461539351854</v>
      </c>
      <c r="M3866" t="b">
        <v>0</v>
      </c>
      <c r="N3866">
        <v>17</v>
      </c>
      <c r="O3866" t="b">
        <v>1</v>
      </c>
      <c r="P3866" t="s">
        <v>8271</v>
      </c>
      <c r="Q3866" s="6">
        <f>E3866/D3866</f>
        <v>2.02</v>
      </c>
      <c r="R3866" s="7">
        <f>IFERROR(E3866/N3866,"N/A")</f>
        <v>59.411764705882355</v>
      </c>
      <c r="S3866" t="str">
        <f t="shared" si="250"/>
        <v>theater</v>
      </c>
      <c r="T3866" t="str">
        <f t="shared" si="251"/>
        <v>plays</v>
      </c>
      <c r="Y3866">
        <f t="shared" si="252"/>
        <v>8</v>
      </c>
      <c r="Z3866">
        <f t="shared" si="253"/>
        <v>13</v>
      </c>
    </row>
    <row r="3867" spans="1:26" ht="57.6" x14ac:dyDescent="0.3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 s="11">
        <f t="shared" si="248"/>
        <v>42426.161249999997</v>
      </c>
      <c r="K3867">
        <v>1453895532</v>
      </c>
      <c r="L3867" s="11">
        <f t="shared" si="249"/>
        <v>42396.161249999997</v>
      </c>
      <c r="M3867" t="b">
        <v>0</v>
      </c>
      <c r="N3867">
        <v>666</v>
      </c>
      <c r="O3867" t="b">
        <v>1</v>
      </c>
      <c r="P3867" t="s">
        <v>8295</v>
      </c>
      <c r="Q3867" s="6">
        <f>E3867/D3867</f>
        <v>2.022322</v>
      </c>
      <c r="R3867" s="7">
        <f>IFERROR(E3867/N3867,"N/A")</f>
        <v>45.547792792792798</v>
      </c>
      <c r="S3867" t="str">
        <f t="shared" si="250"/>
        <v>technology</v>
      </c>
      <c r="T3867" t="str">
        <f t="shared" si="251"/>
        <v>hardware</v>
      </c>
      <c r="Y3867">
        <f t="shared" si="252"/>
        <v>11</v>
      </c>
      <c r="Z3867">
        <f t="shared" si="253"/>
        <v>19</v>
      </c>
    </row>
    <row r="3868" spans="1:26" ht="43.2" x14ac:dyDescent="0.3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 s="11">
        <f t="shared" si="248"/>
        <v>41609.553842592592</v>
      </c>
      <c r="K3868">
        <v>1383337052</v>
      </c>
      <c r="L3868" s="11">
        <f t="shared" si="249"/>
        <v>41579.512175925927</v>
      </c>
      <c r="M3868" t="b">
        <v>1</v>
      </c>
      <c r="N3868">
        <v>109</v>
      </c>
      <c r="O3868" t="b">
        <v>1</v>
      </c>
      <c r="P3868" t="s">
        <v>8276</v>
      </c>
      <c r="Q3868" s="6">
        <f>E3868/D3868</f>
        <v>2.0236666666666667</v>
      </c>
      <c r="R3868" s="7">
        <f>IFERROR(E3868/N3868,"N/A")</f>
        <v>55.697247706422019</v>
      </c>
      <c r="S3868" t="str">
        <f t="shared" si="250"/>
        <v>music</v>
      </c>
      <c r="T3868" t="str">
        <f t="shared" si="251"/>
        <v>rock</v>
      </c>
      <c r="Y3868">
        <f t="shared" si="252"/>
        <v>6</v>
      </c>
      <c r="Z3868">
        <f t="shared" si="253"/>
        <v>10</v>
      </c>
    </row>
    <row r="3869" spans="1:26" ht="43.2" x14ac:dyDescent="0.3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 s="11">
        <f t="shared" si="248"/>
        <v>41866.291921296295</v>
      </c>
      <c r="K3869">
        <v>1405522822</v>
      </c>
      <c r="L3869" s="11">
        <f t="shared" si="249"/>
        <v>41836.291921296295</v>
      </c>
      <c r="M3869" t="b">
        <v>0</v>
      </c>
      <c r="N3869">
        <v>311</v>
      </c>
      <c r="O3869" t="b">
        <v>1</v>
      </c>
      <c r="P3869" t="s">
        <v>8298</v>
      </c>
      <c r="Q3869" s="6">
        <f>E3869/D3869</f>
        <v>2.0251494999999999</v>
      </c>
      <c r="R3869" s="7">
        <f>IFERROR(E3869/N3869,"N/A")</f>
        <v>130.23469453376205</v>
      </c>
      <c r="S3869" t="str">
        <f t="shared" si="250"/>
        <v>food</v>
      </c>
      <c r="T3869" t="str">
        <f t="shared" si="251"/>
        <v>small batch</v>
      </c>
      <c r="Y3869">
        <f t="shared" si="252"/>
        <v>5</v>
      </c>
      <c r="Z3869">
        <f t="shared" si="253"/>
        <v>16</v>
      </c>
    </row>
    <row r="3870" spans="1:26" ht="43.2" x14ac:dyDescent="0.3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 s="11">
        <f t="shared" si="248"/>
        <v>41274.416666666664</v>
      </c>
      <c r="K3870">
        <v>1352820837</v>
      </c>
      <c r="L3870" s="11">
        <f t="shared" si="249"/>
        <v>41226.315243055549</v>
      </c>
      <c r="M3870" t="b">
        <v>0</v>
      </c>
      <c r="N3870">
        <v>170</v>
      </c>
      <c r="O3870" t="b">
        <v>1</v>
      </c>
      <c r="P3870" t="s">
        <v>8279</v>
      </c>
      <c r="Q3870" s="6">
        <f>E3870/D3870</f>
        <v>2.0262500000000001</v>
      </c>
      <c r="R3870" s="7">
        <f>IFERROR(E3870/N3870,"N/A")</f>
        <v>47.676470588235297</v>
      </c>
      <c r="S3870" t="str">
        <f t="shared" si="250"/>
        <v>music</v>
      </c>
      <c r="T3870" t="str">
        <f t="shared" si="251"/>
        <v>indie rock</v>
      </c>
      <c r="Y3870">
        <f t="shared" si="252"/>
        <v>6</v>
      </c>
      <c r="Z3870">
        <f t="shared" si="253"/>
        <v>16</v>
      </c>
    </row>
    <row r="3871" spans="1:26" x14ac:dyDescent="0.3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 s="11">
        <f t="shared" si="248"/>
        <v>42583.426041666658</v>
      </c>
      <c r="K3871">
        <v>1468779210</v>
      </c>
      <c r="L3871" s="11">
        <f t="shared" si="249"/>
        <v>42568.426041666658</v>
      </c>
      <c r="M3871" t="b">
        <v>0</v>
      </c>
      <c r="N3871">
        <v>133</v>
      </c>
      <c r="O3871" t="b">
        <v>1</v>
      </c>
      <c r="P3871" t="s">
        <v>8276</v>
      </c>
      <c r="Q3871" s="6">
        <f>E3871/D3871</f>
        <v>2.0335000000000001</v>
      </c>
      <c r="R3871" s="7">
        <f>IFERROR(E3871/N3871,"N/A")</f>
        <v>30.578947368421051</v>
      </c>
      <c r="S3871" t="str">
        <f t="shared" si="250"/>
        <v>music</v>
      </c>
      <c r="T3871" t="str">
        <f t="shared" si="251"/>
        <v>rock</v>
      </c>
      <c r="Y3871">
        <f t="shared" si="252"/>
        <v>6</v>
      </c>
      <c r="Z3871">
        <f t="shared" si="253"/>
        <v>10</v>
      </c>
    </row>
    <row r="3872" spans="1:26" ht="43.2" x14ac:dyDescent="0.3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 s="11">
        <f t="shared" si="248"/>
        <v>41096.832638888889</v>
      </c>
      <c r="K3872">
        <v>1338336588</v>
      </c>
      <c r="L3872" s="11">
        <f t="shared" si="249"/>
        <v>41058.673472222217</v>
      </c>
      <c r="M3872" t="b">
        <v>0</v>
      </c>
      <c r="N3872">
        <v>34</v>
      </c>
      <c r="O3872" t="b">
        <v>1</v>
      </c>
      <c r="P3872" t="s">
        <v>8276</v>
      </c>
      <c r="Q3872" s="6">
        <f>E3872/D3872</f>
        <v>2.03505</v>
      </c>
      <c r="R3872" s="7">
        <f>IFERROR(E3872/N3872,"N/A")</f>
        <v>59.85441176470588</v>
      </c>
      <c r="S3872" t="str">
        <f t="shared" si="250"/>
        <v>music</v>
      </c>
      <c r="T3872" t="str">
        <f t="shared" si="251"/>
        <v>rock</v>
      </c>
      <c r="Y3872">
        <f t="shared" si="252"/>
        <v>6</v>
      </c>
      <c r="Z3872">
        <f t="shared" si="253"/>
        <v>10</v>
      </c>
    </row>
    <row r="3873" spans="1:26" ht="43.2" x14ac:dyDescent="0.3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 s="11">
        <f t="shared" si="248"/>
        <v>42353.957638888889</v>
      </c>
      <c r="K3873">
        <v>1447055935</v>
      </c>
      <c r="L3873" s="11">
        <f t="shared" si="249"/>
        <v>42316.999247685184</v>
      </c>
      <c r="M3873" t="b">
        <v>0</v>
      </c>
      <c r="N3873">
        <v>172</v>
      </c>
      <c r="O3873" t="b">
        <v>1</v>
      </c>
      <c r="P3873" t="s">
        <v>8274</v>
      </c>
      <c r="Q3873" s="6">
        <f>E3873/D3873</f>
        <v>2.0419999999999998</v>
      </c>
      <c r="R3873" s="7">
        <f>IFERROR(E3873/N3873,"N/A")</f>
        <v>59.360465116279073</v>
      </c>
      <c r="S3873" t="str">
        <f t="shared" si="250"/>
        <v>publishing</v>
      </c>
      <c r="T3873" t="str">
        <f t="shared" si="251"/>
        <v>nonfiction</v>
      </c>
      <c r="Y3873">
        <f t="shared" si="252"/>
        <v>11</v>
      </c>
      <c r="Z3873">
        <f t="shared" si="253"/>
        <v>21</v>
      </c>
    </row>
    <row r="3874" spans="1:26" ht="43.2" x14ac:dyDescent="0.3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 s="11">
        <f t="shared" si="248"/>
        <v>42644.388680555552</v>
      </c>
      <c r="K3874">
        <v>1472750382</v>
      </c>
      <c r="L3874" s="11">
        <f t="shared" si="249"/>
        <v>42614.388680555552</v>
      </c>
      <c r="M3874" t="b">
        <v>0</v>
      </c>
      <c r="N3874">
        <v>45</v>
      </c>
      <c r="O3874" t="b">
        <v>1</v>
      </c>
      <c r="P3874" t="s">
        <v>8276</v>
      </c>
      <c r="Q3874" s="6">
        <f>E3874/D3874</f>
        <v>2.0529999999999999</v>
      </c>
      <c r="R3874" s="7">
        <f>IFERROR(E3874/N3874,"N/A")</f>
        <v>45.62222222222222</v>
      </c>
      <c r="S3874" t="str">
        <f t="shared" si="250"/>
        <v>music</v>
      </c>
      <c r="T3874" t="str">
        <f t="shared" si="251"/>
        <v>rock</v>
      </c>
      <c r="Y3874">
        <f t="shared" si="252"/>
        <v>6</v>
      </c>
      <c r="Z3874">
        <f t="shared" si="253"/>
        <v>10</v>
      </c>
    </row>
    <row r="3875" spans="1:26" ht="28.8" x14ac:dyDescent="0.3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 s="11">
        <f t="shared" si="248"/>
        <v>41790.486712962964</v>
      </c>
      <c r="K3875">
        <v>1398973252</v>
      </c>
      <c r="L3875" s="11">
        <f t="shared" si="249"/>
        <v>41760.486712962964</v>
      </c>
      <c r="M3875" t="b">
        <v>1</v>
      </c>
      <c r="N3875">
        <v>236</v>
      </c>
      <c r="O3875" t="b">
        <v>1</v>
      </c>
      <c r="P3875" t="s">
        <v>8285</v>
      </c>
      <c r="Q3875" s="6">
        <f>E3875/D3875</f>
        <v>2.0536666666666665</v>
      </c>
      <c r="R3875" s="7">
        <f>IFERROR(E3875/N3875,"N/A")</f>
        <v>130.52966101694915</v>
      </c>
      <c r="S3875" t="str">
        <f t="shared" si="250"/>
        <v>photography</v>
      </c>
      <c r="T3875" t="str">
        <f t="shared" si="251"/>
        <v>photobooks</v>
      </c>
      <c r="Y3875">
        <f t="shared" si="252"/>
        <v>12</v>
      </c>
      <c r="Z3875">
        <f t="shared" si="253"/>
        <v>22</v>
      </c>
    </row>
    <row r="3876" spans="1:26" ht="43.2" x14ac:dyDescent="0.3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 s="11">
        <f t="shared" si="248"/>
        <v>42156.699305555558</v>
      </c>
      <c r="K3876">
        <v>1430617209</v>
      </c>
      <c r="L3876" s="11">
        <f t="shared" si="249"/>
        <v>42126.736215277771</v>
      </c>
      <c r="M3876" t="b">
        <v>0</v>
      </c>
      <c r="N3876">
        <v>30</v>
      </c>
      <c r="O3876" t="b">
        <v>1</v>
      </c>
      <c r="P3876" t="s">
        <v>8280</v>
      </c>
      <c r="Q3876" s="6">
        <f>E3876/D3876</f>
        <v>2.0554838709677421</v>
      </c>
      <c r="R3876" s="7">
        <f>IFERROR(E3876/N3876,"N/A")</f>
        <v>106.2</v>
      </c>
      <c r="S3876" t="str">
        <f t="shared" si="250"/>
        <v>music</v>
      </c>
      <c r="T3876" t="str">
        <f t="shared" si="251"/>
        <v>electronic music</v>
      </c>
      <c r="Y3876">
        <f t="shared" si="252"/>
        <v>6</v>
      </c>
      <c r="Z3876">
        <f t="shared" si="253"/>
        <v>22</v>
      </c>
    </row>
    <row r="3877" spans="1:26" ht="43.2" x14ac:dyDescent="0.3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 s="11">
        <f t="shared" si="248"/>
        <v>41777.78424768518</v>
      </c>
      <c r="K3877">
        <v>1398480559</v>
      </c>
      <c r="L3877" s="11">
        <f t="shared" si="249"/>
        <v>41754.78424768518</v>
      </c>
      <c r="M3877" t="b">
        <v>0</v>
      </c>
      <c r="N3877">
        <v>48</v>
      </c>
      <c r="O3877" t="b">
        <v>1</v>
      </c>
      <c r="P3877" t="s">
        <v>8269</v>
      </c>
      <c r="Q3877" s="6">
        <f>E3877/D3877</f>
        <v>2.0670670670670672</v>
      </c>
      <c r="R3877" s="7">
        <f>IFERROR(E3877/N3877,"N/A")</f>
        <v>43.020833333333336</v>
      </c>
      <c r="S3877" t="str">
        <f t="shared" si="250"/>
        <v>film &amp; video</v>
      </c>
      <c r="T3877" t="str">
        <f t="shared" si="251"/>
        <v>documentary</v>
      </c>
      <c r="Y3877">
        <f t="shared" si="252"/>
        <v>13</v>
      </c>
      <c r="Z3877">
        <f t="shared" si="253"/>
        <v>24</v>
      </c>
    </row>
    <row r="3878" spans="1:26" ht="43.2" x14ac:dyDescent="0.3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 s="11">
        <f t="shared" si="248"/>
        <v>41865.207152777773</v>
      </c>
      <c r="K3878">
        <v>1405429098</v>
      </c>
      <c r="L3878" s="11">
        <f t="shared" si="249"/>
        <v>41835.207152777773</v>
      </c>
      <c r="M3878" t="b">
        <v>1</v>
      </c>
      <c r="N3878">
        <v>1513</v>
      </c>
      <c r="O3878" t="b">
        <v>1</v>
      </c>
      <c r="P3878" t="s">
        <v>8295</v>
      </c>
      <c r="Q3878" s="6">
        <f>E3878/D3878</f>
        <v>2.0674309000000002</v>
      </c>
      <c r="R3878" s="7">
        <f>IFERROR(E3878/N3878,"N/A")</f>
        <v>136.6444745538665</v>
      </c>
      <c r="S3878" t="str">
        <f t="shared" si="250"/>
        <v>technology</v>
      </c>
      <c r="T3878" t="str">
        <f t="shared" si="251"/>
        <v>hardware</v>
      </c>
      <c r="Y3878">
        <f t="shared" si="252"/>
        <v>11</v>
      </c>
      <c r="Z3878">
        <f t="shared" si="253"/>
        <v>19</v>
      </c>
    </row>
    <row r="3879" spans="1:26" ht="43.2" x14ac:dyDescent="0.3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 s="11">
        <f t="shared" si="248"/>
        <v>42786.167708333327</v>
      </c>
      <c r="K3879">
        <v>1485000090</v>
      </c>
      <c r="L3879" s="11">
        <f t="shared" si="249"/>
        <v>42756.167708333327</v>
      </c>
      <c r="M3879" t="b">
        <v>1</v>
      </c>
      <c r="N3879">
        <v>28</v>
      </c>
      <c r="O3879" t="b">
        <v>1</v>
      </c>
      <c r="P3879" t="s">
        <v>8285</v>
      </c>
      <c r="Q3879" s="6">
        <f>E3879/D3879</f>
        <v>2.0699999999999998</v>
      </c>
      <c r="R3879" s="7">
        <f>IFERROR(E3879/N3879,"N/A")</f>
        <v>221.78571428571428</v>
      </c>
      <c r="S3879" t="str">
        <f t="shared" si="250"/>
        <v>photography</v>
      </c>
      <c r="T3879" t="str">
        <f t="shared" si="251"/>
        <v>photobooks</v>
      </c>
      <c r="Y3879">
        <f t="shared" si="252"/>
        <v>12</v>
      </c>
      <c r="Z3879">
        <f t="shared" si="253"/>
        <v>22</v>
      </c>
    </row>
    <row r="3880" spans="1:26" ht="28.8" x14ac:dyDescent="0.3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 s="11">
        <f t="shared" si="248"/>
        <v>41343.42188657407</v>
      </c>
      <c r="K3880">
        <v>1360346851</v>
      </c>
      <c r="L3880" s="11">
        <f t="shared" si="249"/>
        <v>41313.42188657407</v>
      </c>
      <c r="M3880" t="b">
        <v>1</v>
      </c>
      <c r="N3880">
        <v>253</v>
      </c>
      <c r="O3880" t="b">
        <v>1</v>
      </c>
      <c r="P3880" t="s">
        <v>8295</v>
      </c>
      <c r="Q3880" s="6">
        <f>E3880/D3880</f>
        <v>2.0870837499999997</v>
      </c>
      <c r="R3880" s="7">
        <f>IFERROR(E3880/N3880,"N/A")</f>
        <v>131.98948616600788</v>
      </c>
      <c r="S3880" t="str">
        <f t="shared" si="250"/>
        <v>technology</v>
      </c>
      <c r="T3880" t="str">
        <f t="shared" si="251"/>
        <v>hardware</v>
      </c>
      <c r="Y3880">
        <f t="shared" si="252"/>
        <v>11</v>
      </c>
      <c r="Z3880">
        <f t="shared" si="253"/>
        <v>19</v>
      </c>
    </row>
    <row r="3881" spans="1:26" ht="28.8" x14ac:dyDescent="0.3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 s="11">
        <f t="shared" si="248"/>
        <v>42177.396597222221</v>
      </c>
      <c r="K3881">
        <v>1432402266</v>
      </c>
      <c r="L3881" s="11">
        <f t="shared" si="249"/>
        <v>42147.396597222221</v>
      </c>
      <c r="M3881" t="b">
        <v>0</v>
      </c>
      <c r="N3881">
        <v>4</v>
      </c>
      <c r="O3881" t="b">
        <v>1</v>
      </c>
      <c r="P3881" t="s">
        <v>8271</v>
      </c>
      <c r="Q3881" s="6">
        <f>E3881/D3881</f>
        <v>2.1</v>
      </c>
      <c r="R3881" s="7">
        <f>IFERROR(E3881/N3881,"N/A")</f>
        <v>105</v>
      </c>
      <c r="S3881" t="str">
        <f t="shared" si="250"/>
        <v>theater</v>
      </c>
      <c r="T3881" t="str">
        <f t="shared" si="251"/>
        <v>plays</v>
      </c>
      <c r="Y3881">
        <f t="shared" si="252"/>
        <v>8</v>
      </c>
      <c r="Z3881">
        <f t="shared" si="253"/>
        <v>13</v>
      </c>
    </row>
    <row r="3882" spans="1:26" ht="43.2" x14ac:dyDescent="0.3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 s="11">
        <f t="shared" si="248"/>
        <v>42132.503472222219</v>
      </c>
      <c r="K3882">
        <v>1428733511</v>
      </c>
      <c r="L3882" s="11">
        <f t="shared" si="249"/>
        <v>42104.934155092589</v>
      </c>
      <c r="M3882" t="b">
        <v>0</v>
      </c>
      <c r="N3882">
        <v>58</v>
      </c>
      <c r="O3882" t="b">
        <v>1</v>
      </c>
      <c r="P3882" t="s">
        <v>8271</v>
      </c>
      <c r="Q3882" s="6">
        <f>E3882/D3882</f>
        <v>2.1074999999999999</v>
      </c>
      <c r="R3882" s="7">
        <f>IFERROR(E3882/N3882,"N/A")</f>
        <v>29.068965517241381</v>
      </c>
      <c r="S3882" t="str">
        <f t="shared" si="250"/>
        <v>theater</v>
      </c>
      <c r="T3882" t="str">
        <f t="shared" si="251"/>
        <v>plays</v>
      </c>
      <c r="Y3882">
        <f t="shared" si="252"/>
        <v>8</v>
      </c>
      <c r="Z3882">
        <f t="shared" si="253"/>
        <v>13</v>
      </c>
    </row>
    <row r="3883" spans="1:26" ht="43.2" x14ac:dyDescent="0.3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 s="11">
        <f t="shared" si="248"/>
        <v>41838.65861111111</v>
      </c>
      <c r="K3883">
        <v>1403135304</v>
      </c>
      <c r="L3883" s="11">
        <f t="shared" si="249"/>
        <v>41808.65861111111</v>
      </c>
      <c r="M3883" t="b">
        <v>0</v>
      </c>
      <c r="N3883">
        <v>18</v>
      </c>
      <c r="O3883" t="b">
        <v>1</v>
      </c>
      <c r="P3883" t="s">
        <v>8271</v>
      </c>
      <c r="Q3883" s="6">
        <f>E3883/D3883</f>
        <v>2.11</v>
      </c>
      <c r="R3883" s="7">
        <f>IFERROR(E3883/N3883,"N/A")</f>
        <v>58.611111111111114</v>
      </c>
      <c r="S3883" t="str">
        <f t="shared" si="250"/>
        <v>theater</v>
      </c>
      <c r="T3883" t="str">
        <f t="shared" si="251"/>
        <v>plays</v>
      </c>
      <c r="Y3883">
        <f t="shared" si="252"/>
        <v>8</v>
      </c>
      <c r="Z3883">
        <f t="shared" si="253"/>
        <v>13</v>
      </c>
    </row>
    <row r="3884" spans="1:26" ht="43.2" x14ac:dyDescent="0.3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 s="11">
        <f t="shared" si="248"/>
        <v>42356.708333333336</v>
      </c>
      <c r="K3884">
        <v>1446562807</v>
      </c>
      <c r="L3884" s="11">
        <f t="shared" si="249"/>
        <v>42311.29174768518</v>
      </c>
      <c r="M3884" t="b">
        <v>1</v>
      </c>
      <c r="N3884">
        <v>644</v>
      </c>
      <c r="O3884" t="b">
        <v>1</v>
      </c>
      <c r="P3884" t="s">
        <v>8295</v>
      </c>
      <c r="Q3884" s="6">
        <f>E3884/D3884</f>
        <v>2.1103642500000004</v>
      </c>
      <c r="R3884" s="7">
        <f>IFERROR(E3884/N3884,"N/A")</f>
        <v>262.15704968944101</v>
      </c>
      <c r="S3884" t="str">
        <f t="shared" si="250"/>
        <v>technology</v>
      </c>
      <c r="T3884" t="str">
        <f t="shared" si="251"/>
        <v>hardware</v>
      </c>
      <c r="Y3884">
        <f t="shared" si="252"/>
        <v>11</v>
      </c>
      <c r="Z3884">
        <f t="shared" si="253"/>
        <v>19</v>
      </c>
    </row>
    <row r="3885" spans="1:26" ht="43.2" x14ac:dyDescent="0.3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 s="11">
        <f t="shared" si="248"/>
        <v>41343.833333333328</v>
      </c>
      <c r="K3885">
        <v>1360948389</v>
      </c>
      <c r="L3885" s="11">
        <f t="shared" si="249"/>
        <v>41320.38413194444</v>
      </c>
      <c r="M3885" t="b">
        <v>1</v>
      </c>
      <c r="N3885">
        <v>22</v>
      </c>
      <c r="O3885" t="b">
        <v>1</v>
      </c>
      <c r="P3885" t="s">
        <v>8276</v>
      </c>
      <c r="Q3885" s="6">
        <f>E3885/D3885</f>
        <v>2.1105</v>
      </c>
      <c r="R3885" s="7">
        <f>IFERROR(E3885/N3885,"N/A")</f>
        <v>95.931818181818187</v>
      </c>
      <c r="S3885" t="str">
        <f t="shared" si="250"/>
        <v>music</v>
      </c>
      <c r="T3885" t="str">
        <f t="shared" si="251"/>
        <v>rock</v>
      </c>
      <c r="Y3885">
        <f t="shared" si="252"/>
        <v>6</v>
      </c>
      <c r="Z3885">
        <f t="shared" si="253"/>
        <v>10</v>
      </c>
    </row>
    <row r="3886" spans="1:26" ht="43.2" x14ac:dyDescent="0.3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 s="11">
        <f t="shared" si="248"/>
        <v>41788.409722222219</v>
      </c>
      <c r="K3886">
        <v>1399563390</v>
      </c>
      <c r="L3886" s="11">
        <f t="shared" si="249"/>
        <v>41767.317013888889</v>
      </c>
      <c r="M3886" t="b">
        <v>1</v>
      </c>
      <c r="N3886">
        <v>94</v>
      </c>
      <c r="O3886" t="b">
        <v>1</v>
      </c>
      <c r="P3886" t="s">
        <v>8298</v>
      </c>
      <c r="Q3886" s="6">
        <f>E3886/D3886</f>
        <v>2.1216666666666666</v>
      </c>
      <c r="R3886" s="7">
        <f>IFERROR(E3886/N3886,"N/A")</f>
        <v>13.542553191489361</v>
      </c>
      <c r="S3886" t="str">
        <f t="shared" si="250"/>
        <v>food</v>
      </c>
      <c r="T3886" t="str">
        <f t="shared" si="251"/>
        <v>small batch</v>
      </c>
      <c r="Y3886">
        <f t="shared" si="252"/>
        <v>5</v>
      </c>
      <c r="Z3886">
        <f t="shared" si="253"/>
        <v>16</v>
      </c>
    </row>
    <row r="3887" spans="1:26" ht="43.2" x14ac:dyDescent="0.3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 s="11">
        <f t="shared" si="248"/>
        <v>42726.741643518515</v>
      </c>
      <c r="K3887">
        <v>1480729678</v>
      </c>
      <c r="L3887" s="11">
        <f t="shared" si="249"/>
        <v>42706.741643518515</v>
      </c>
      <c r="M3887" t="b">
        <v>0</v>
      </c>
      <c r="N3887">
        <v>93</v>
      </c>
      <c r="O3887" t="b">
        <v>1</v>
      </c>
      <c r="P3887" t="s">
        <v>8276</v>
      </c>
      <c r="Q3887" s="6">
        <f>E3887/D3887</f>
        <v>2.124090909090909</v>
      </c>
      <c r="R3887" s="7">
        <f>IFERROR(E3887/N3887,"N/A")</f>
        <v>50.247311827956992</v>
      </c>
      <c r="S3887" t="str">
        <f t="shared" si="250"/>
        <v>music</v>
      </c>
      <c r="T3887" t="str">
        <f t="shared" si="251"/>
        <v>rock</v>
      </c>
      <c r="Y3887">
        <f t="shared" si="252"/>
        <v>6</v>
      </c>
      <c r="Z3887">
        <f t="shared" si="253"/>
        <v>10</v>
      </c>
    </row>
    <row r="3888" spans="1:26" ht="43.2" x14ac:dyDescent="0.3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 s="11">
        <f t="shared" si="248"/>
        <v>42681.128900462958</v>
      </c>
      <c r="K3888">
        <v>1475921137</v>
      </c>
      <c r="L3888" s="11">
        <f t="shared" si="249"/>
        <v>42651.087233796294</v>
      </c>
      <c r="M3888" t="b">
        <v>1</v>
      </c>
      <c r="N3888">
        <v>834</v>
      </c>
      <c r="O3888" t="b">
        <v>1</v>
      </c>
      <c r="P3888" t="s">
        <v>8295</v>
      </c>
      <c r="Q3888" s="6">
        <f>E3888/D3888</f>
        <v>2.1244399999999999</v>
      </c>
      <c r="R3888" s="7">
        <f>IFERROR(E3888/N3888,"N/A")</f>
        <v>127.36450839328538</v>
      </c>
      <c r="S3888" t="str">
        <f t="shared" si="250"/>
        <v>technology</v>
      </c>
      <c r="T3888" t="str">
        <f t="shared" si="251"/>
        <v>hardware</v>
      </c>
      <c r="Y3888">
        <f t="shared" si="252"/>
        <v>11</v>
      </c>
      <c r="Z3888">
        <f t="shared" si="253"/>
        <v>19</v>
      </c>
    </row>
    <row r="3889" spans="1:26" ht="43.2" x14ac:dyDescent="0.3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 s="11">
        <f t="shared" si="248"/>
        <v>41517.277916666666</v>
      </c>
      <c r="K3889">
        <v>1375368012</v>
      </c>
      <c r="L3889" s="11">
        <f t="shared" si="249"/>
        <v>41487.277916666666</v>
      </c>
      <c r="M3889" t="b">
        <v>1</v>
      </c>
      <c r="N3889">
        <v>670</v>
      </c>
      <c r="O3889" t="b">
        <v>1</v>
      </c>
      <c r="P3889" t="s">
        <v>8276</v>
      </c>
      <c r="Q3889" s="6">
        <f>E3889/D3889</f>
        <v>2.1314633333333335</v>
      </c>
      <c r="R3889" s="7">
        <f>IFERROR(E3889/N3889,"N/A")</f>
        <v>38.175462686567165</v>
      </c>
      <c r="S3889" t="str">
        <f t="shared" si="250"/>
        <v>music</v>
      </c>
      <c r="T3889" t="str">
        <f t="shared" si="251"/>
        <v>rock</v>
      </c>
      <c r="Y3889">
        <f t="shared" si="252"/>
        <v>6</v>
      </c>
      <c r="Z3889">
        <f t="shared" si="253"/>
        <v>10</v>
      </c>
    </row>
    <row r="3890" spans="1:26" ht="57.6" x14ac:dyDescent="0.3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 s="11">
        <f t="shared" si="248"/>
        <v>40452.874305555553</v>
      </c>
      <c r="K3890">
        <v>1279574773</v>
      </c>
      <c r="L3890" s="11">
        <f t="shared" si="249"/>
        <v>40378.559872685182</v>
      </c>
      <c r="M3890" t="b">
        <v>0</v>
      </c>
      <c r="N3890">
        <v>32</v>
      </c>
      <c r="O3890" t="b">
        <v>1</v>
      </c>
      <c r="P3890" t="s">
        <v>8303</v>
      </c>
      <c r="Q3890" s="6">
        <f>E3890/D3890</f>
        <v>2.1320000000000001</v>
      </c>
      <c r="R3890" s="7">
        <f>IFERROR(E3890/N3890,"N/A")</f>
        <v>33.3125</v>
      </c>
      <c r="S3890" t="str">
        <f t="shared" si="250"/>
        <v>theater</v>
      </c>
      <c r="T3890" t="str">
        <f t="shared" si="251"/>
        <v>spaces</v>
      </c>
      <c r="Y3890">
        <f t="shared" si="252"/>
        <v>8</v>
      </c>
      <c r="Z3890">
        <f t="shared" si="253"/>
        <v>14</v>
      </c>
    </row>
    <row r="3891" spans="1:26" ht="43.2" x14ac:dyDescent="0.3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 s="11">
        <f t="shared" si="248"/>
        <v>42477.429618055547</v>
      </c>
      <c r="K3891">
        <v>1455736719</v>
      </c>
      <c r="L3891" s="11">
        <f t="shared" si="249"/>
        <v>42417.471284722218</v>
      </c>
      <c r="M3891" t="b">
        <v>0</v>
      </c>
      <c r="N3891">
        <v>87</v>
      </c>
      <c r="O3891" t="b">
        <v>1</v>
      </c>
      <c r="P3891" t="s">
        <v>8273</v>
      </c>
      <c r="Q3891" s="6">
        <f>E3891/D3891</f>
        <v>2.1356000000000002</v>
      </c>
      <c r="R3891" s="7">
        <f>IFERROR(E3891/N3891,"N/A")</f>
        <v>122.73563218390805</v>
      </c>
      <c r="S3891" t="str">
        <f t="shared" si="250"/>
        <v>technology</v>
      </c>
      <c r="T3891" t="str">
        <f t="shared" si="251"/>
        <v>wearables</v>
      </c>
      <c r="Y3891">
        <f t="shared" si="252"/>
        <v>11</v>
      </c>
      <c r="Z3891">
        <f t="shared" si="253"/>
        <v>20</v>
      </c>
    </row>
    <row r="3892" spans="1:26" ht="57.6" x14ac:dyDescent="0.3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 s="11">
        <f t="shared" si="248"/>
        <v>42230.916666666664</v>
      </c>
      <c r="K3892">
        <v>1436976858</v>
      </c>
      <c r="L3892" s="11">
        <f t="shared" si="249"/>
        <v>42200.343263888884</v>
      </c>
      <c r="M3892" t="b">
        <v>0</v>
      </c>
      <c r="N3892">
        <v>562</v>
      </c>
      <c r="O3892" t="b">
        <v>1</v>
      </c>
      <c r="P3892" t="s">
        <v>8269</v>
      </c>
      <c r="Q3892" s="6">
        <f>E3892/D3892</f>
        <v>2.1398947368421051</v>
      </c>
      <c r="R3892" s="7">
        <f>IFERROR(E3892/N3892,"N/A")</f>
        <v>144.69039145907473</v>
      </c>
      <c r="S3892" t="str">
        <f t="shared" si="250"/>
        <v>film &amp; video</v>
      </c>
      <c r="T3892" t="str">
        <f t="shared" si="251"/>
        <v>documentary</v>
      </c>
      <c r="Y3892">
        <f t="shared" si="252"/>
        <v>13</v>
      </c>
      <c r="Z3892">
        <f t="shared" si="253"/>
        <v>24</v>
      </c>
    </row>
    <row r="3893" spans="1:26" ht="43.2" x14ac:dyDescent="0.3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 s="11">
        <f t="shared" si="248"/>
        <v>41882.5</v>
      </c>
      <c r="K3893">
        <v>1405971690</v>
      </c>
      <c r="L3893" s="11">
        <f t="shared" si="249"/>
        <v>41841.487152777772</v>
      </c>
      <c r="M3893" t="b">
        <v>0</v>
      </c>
      <c r="N3893">
        <v>30</v>
      </c>
      <c r="O3893" t="b">
        <v>1</v>
      </c>
      <c r="P3893" t="s">
        <v>8271</v>
      </c>
      <c r="Q3893" s="6">
        <f>E3893/D3893</f>
        <v>2.1459999999999999</v>
      </c>
      <c r="R3893" s="7">
        <f>IFERROR(E3893/N3893,"N/A")</f>
        <v>35.766666666666666</v>
      </c>
      <c r="S3893" t="str">
        <f t="shared" si="250"/>
        <v>theater</v>
      </c>
      <c r="T3893" t="str">
        <f t="shared" si="251"/>
        <v>plays</v>
      </c>
      <c r="Y3893">
        <f t="shared" si="252"/>
        <v>8</v>
      </c>
      <c r="Z3893">
        <f t="shared" si="253"/>
        <v>13</v>
      </c>
    </row>
    <row r="3894" spans="1:26" ht="57.6" x14ac:dyDescent="0.3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 s="11">
        <f t="shared" si="248"/>
        <v>40313.006944444445</v>
      </c>
      <c r="K3894">
        <v>1268822909</v>
      </c>
      <c r="L3894" s="11">
        <f t="shared" si="249"/>
        <v>40254.117002314815</v>
      </c>
      <c r="M3894" t="b">
        <v>1</v>
      </c>
      <c r="N3894">
        <v>33</v>
      </c>
      <c r="O3894" t="b">
        <v>1</v>
      </c>
      <c r="P3894" t="s">
        <v>8285</v>
      </c>
      <c r="Q3894" s="6">
        <f>E3894/D3894</f>
        <v>2.15</v>
      </c>
      <c r="R3894" s="7">
        <f>IFERROR(E3894/N3894,"N/A")</f>
        <v>78.181818181818187</v>
      </c>
      <c r="S3894" t="str">
        <f t="shared" si="250"/>
        <v>photography</v>
      </c>
      <c r="T3894" t="str">
        <f t="shared" si="251"/>
        <v>photobooks</v>
      </c>
      <c r="Y3894">
        <f t="shared" si="252"/>
        <v>12</v>
      </c>
      <c r="Z3894">
        <f t="shared" si="253"/>
        <v>22</v>
      </c>
    </row>
    <row r="3895" spans="1:26" ht="43.2" x14ac:dyDescent="0.3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 s="11">
        <f t="shared" si="248"/>
        <v>42758.378969907404</v>
      </c>
      <c r="K3895">
        <v>1482599143</v>
      </c>
      <c r="L3895" s="11">
        <f t="shared" si="249"/>
        <v>42728.378969907404</v>
      </c>
      <c r="M3895" t="b">
        <v>1</v>
      </c>
      <c r="N3895">
        <v>1375</v>
      </c>
      <c r="O3895" t="b">
        <v>1</v>
      </c>
      <c r="P3895" t="s">
        <v>8295</v>
      </c>
      <c r="Q3895" s="6">
        <f>E3895/D3895</f>
        <v>2.1679422000000002</v>
      </c>
      <c r="R3895" s="7">
        <f>IFERROR(E3895/N3895,"N/A")</f>
        <v>78.834261818181815</v>
      </c>
      <c r="S3895" t="str">
        <f t="shared" si="250"/>
        <v>technology</v>
      </c>
      <c r="T3895" t="str">
        <f t="shared" si="251"/>
        <v>hardware</v>
      </c>
      <c r="Y3895">
        <f t="shared" si="252"/>
        <v>11</v>
      </c>
      <c r="Z3895">
        <f t="shared" si="253"/>
        <v>19</v>
      </c>
    </row>
    <row r="3896" spans="1:26" ht="57.6" x14ac:dyDescent="0.3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 s="11">
        <f t="shared" si="248"/>
        <v>42668.458333333336</v>
      </c>
      <c r="K3896">
        <v>1472282956</v>
      </c>
      <c r="L3896" s="11">
        <f t="shared" si="249"/>
        <v>42608.978657407402</v>
      </c>
      <c r="M3896" t="b">
        <v>0</v>
      </c>
      <c r="N3896">
        <v>28</v>
      </c>
      <c r="O3896" t="b">
        <v>1</v>
      </c>
      <c r="P3896" t="s">
        <v>8277</v>
      </c>
      <c r="Q3896" s="6">
        <f>E3896/D3896</f>
        <v>2.1800000000000002</v>
      </c>
      <c r="R3896" s="7">
        <f>IFERROR(E3896/N3896,"N/A")</f>
        <v>19.464285714285715</v>
      </c>
      <c r="S3896" t="str">
        <f t="shared" si="250"/>
        <v>music</v>
      </c>
      <c r="T3896" t="str">
        <f t="shared" si="251"/>
        <v>metal</v>
      </c>
      <c r="Y3896">
        <f t="shared" si="252"/>
        <v>6</v>
      </c>
      <c r="Z3896">
        <f t="shared" si="253"/>
        <v>11</v>
      </c>
    </row>
    <row r="3897" spans="1:26" ht="43.2" x14ac:dyDescent="0.3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 s="11">
        <f t="shared" si="248"/>
        <v>42069.871527777774</v>
      </c>
      <c r="K3897">
        <v>1424484717</v>
      </c>
      <c r="L3897" s="11">
        <f t="shared" si="249"/>
        <v>42055.758298611108</v>
      </c>
      <c r="M3897" t="b">
        <v>0</v>
      </c>
      <c r="N3897">
        <v>20</v>
      </c>
      <c r="O3897" t="b">
        <v>1</v>
      </c>
      <c r="P3897" t="s">
        <v>8271</v>
      </c>
      <c r="Q3897" s="6">
        <f>E3897/D3897</f>
        <v>2.1800000000000002</v>
      </c>
      <c r="R3897" s="7">
        <f>IFERROR(E3897/N3897,"N/A")</f>
        <v>54.5</v>
      </c>
      <c r="S3897" t="str">
        <f t="shared" si="250"/>
        <v>theater</v>
      </c>
      <c r="T3897" t="str">
        <f t="shared" si="251"/>
        <v>plays</v>
      </c>
      <c r="Y3897">
        <f t="shared" si="252"/>
        <v>8</v>
      </c>
      <c r="Z3897">
        <f t="shared" si="253"/>
        <v>13</v>
      </c>
    </row>
    <row r="3898" spans="1:26" ht="43.2" x14ac:dyDescent="0.3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 s="11">
        <f t="shared" si="248"/>
        <v>41874.438460648147</v>
      </c>
      <c r="K3898">
        <v>1406226683</v>
      </c>
      <c r="L3898" s="11">
        <f t="shared" si="249"/>
        <v>41844.438460648147</v>
      </c>
      <c r="M3898" t="b">
        <v>0</v>
      </c>
      <c r="N3898">
        <v>65</v>
      </c>
      <c r="O3898" t="b">
        <v>1</v>
      </c>
      <c r="P3898" t="s">
        <v>8295</v>
      </c>
      <c r="Q3898" s="6">
        <f>E3898/D3898</f>
        <v>2.1859999999999999</v>
      </c>
      <c r="R3898" s="7">
        <f>IFERROR(E3898/N3898,"N/A")</f>
        <v>67.261538461538464</v>
      </c>
      <c r="S3898" t="str">
        <f t="shared" si="250"/>
        <v>technology</v>
      </c>
      <c r="T3898" t="str">
        <f t="shared" si="251"/>
        <v>hardware</v>
      </c>
      <c r="Y3898">
        <f t="shared" si="252"/>
        <v>11</v>
      </c>
      <c r="Z3898">
        <f t="shared" si="253"/>
        <v>19</v>
      </c>
    </row>
    <row r="3899" spans="1:26" ht="28.8" x14ac:dyDescent="0.3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 s="11">
        <f t="shared" si="248"/>
        <v>42214.313530092586</v>
      </c>
      <c r="K3899">
        <v>1435591889</v>
      </c>
      <c r="L3899" s="11">
        <f t="shared" si="249"/>
        <v>42184.313530092586</v>
      </c>
      <c r="M3899" t="b">
        <v>0</v>
      </c>
      <c r="N3899">
        <v>14</v>
      </c>
      <c r="O3899" t="b">
        <v>1</v>
      </c>
      <c r="P3899" t="s">
        <v>8276</v>
      </c>
      <c r="Q3899" s="6">
        <f>E3899/D3899</f>
        <v>2.1875</v>
      </c>
      <c r="R3899" s="7">
        <f>IFERROR(E3899/N3899,"N/A")</f>
        <v>62.5</v>
      </c>
      <c r="S3899" t="str">
        <f t="shared" si="250"/>
        <v>music</v>
      </c>
      <c r="T3899" t="str">
        <f t="shared" si="251"/>
        <v>rock</v>
      </c>
      <c r="Y3899">
        <f t="shared" si="252"/>
        <v>6</v>
      </c>
      <c r="Z3899">
        <f t="shared" si="253"/>
        <v>10</v>
      </c>
    </row>
    <row r="3900" spans="1:26" ht="43.2" x14ac:dyDescent="0.3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 s="11">
        <f t="shared" si="248"/>
        <v>40599.692476851851</v>
      </c>
      <c r="K3900">
        <v>1296088630</v>
      </c>
      <c r="L3900" s="11">
        <f t="shared" si="249"/>
        <v>40569.692476851851</v>
      </c>
      <c r="M3900" t="b">
        <v>0</v>
      </c>
      <c r="N3900">
        <v>47</v>
      </c>
      <c r="O3900" t="b">
        <v>1</v>
      </c>
      <c r="P3900" t="s">
        <v>8266</v>
      </c>
      <c r="Q3900" s="6">
        <f>E3900/D3900</f>
        <v>2.1949999999999998</v>
      </c>
      <c r="R3900" s="7">
        <f>IFERROR(E3900/N3900,"N/A")</f>
        <v>46.702127659574465</v>
      </c>
      <c r="S3900" t="str">
        <f t="shared" si="250"/>
        <v>film &amp; video</v>
      </c>
      <c r="T3900" t="str">
        <f t="shared" si="251"/>
        <v>shorts</v>
      </c>
      <c r="Y3900">
        <f t="shared" si="252"/>
        <v>13</v>
      </c>
      <c r="Z3900">
        <f t="shared" si="253"/>
        <v>19</v>
      </c>
    </row>
    <row r="3901" spans="1:26" ht="43.2" x14ac:dyDescent="0.3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 s="11">
        <f t="shared" si="248"/>
        <v>42806.174097222225</v>
      </c>
      <c r="K3901">
        <v>1487164242</v>
      </c>
      <c r="L3901" s="11">
        <f t="shared" si="249"/>
        <v>42781.215763888882</v>
      </c>
      <c r="M3901" t="b">
        <v>0</v>
      </c>
      <c r="N3901">
        <v>147</v>
      </c>
      <c r="O3901" t="b">
        <v>1</v>
      </c>
      <c r="P3901" t="s">
        <v>8297</v>
      </c>
      <c r="Q3901" s="6">
        <f>E3901/D3901</f>
        <v>2.2035999999999998</v>
      </c>
      <c r="R3901" s="7">
        <f>IFERROR(E3901/N3901,"N/A")</f>
        <v>37.476190476190474</v>
      </c>
      <c r="S3901" t="str">
        <f t="shared" si="250"/>
        <v>games</v>
      </c>
      <c r="T3901" t="str">
        <f t="shared" si="251"/>
        <v>tabletop games</v>
      </c>
      <c r="Y3901">
        <f t="shared" si="252"/>
        <v>6</v>
      </c>
      <c r="Z3901">
        <f t="shared" si="253"/>
        <v>20</v>
      </c>
    </row>
    <row r="3902" spans="1:26" ht="43.2" x14ac:dyDescent="0.3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 s="11">
        <f t="shared" si="248"/>
        <v>42136.734224537031</v>
      </c>
      <c r="K3902">
        <v>1428889037</v>
      </c>
      <c r="L3902" s="11">
        <f t="shared" si="249"/>
        <v>42106.734224537031</v>
      </c>
      <c r="M3902" t="b">
        <v>0</v>
      </c>
      <c r="N3902">
        <v>18</v>
      </c>
      <c r="O3902" t="b">
        <v>1</v>
      </c>
      <c r="P3902" t="s">
        <v>8271</v>
      </c>
      <c r="Q3902" s="6">
        <f>E3902/D3902</f>
        <v>2.21</v>
      </c>
      <c r="R3902" s="7">
        <f>IFERROR(E3902/N3902,"N/A")</f>
        <v>61.388888888888886</v>
      </c>
      <c r="S3902" t="str">
        <f t="shared" si="250"/>
        <v>theater</v>
      </c>
      <c r="T3902" t="str">
        <f t="shared" si="251"/>
        <v>plays</v>
      </c>
      <c r="Y3902">
        <f t="shared" si="252"/>
        <v>8</v>
      </c>
      <c r="Z3902">
        <f t="shared" si="253"/>
        <v>13</v>
      </c>
    </row>
    <row r="3903" spans="1:26" ht="43.2" x14ac:dyDescent="0.3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 s="11">
        <f t="shared" si="248"/>
        <v>42696.118587962956</v>
      </c>
      <c r="K3903">
        <v>1478602246</v>
      </c>
      <c r="L3903" s="11">
        <f t="shared" si="249"/>
        <v>42682.118587962956</v>
      </c>
      <c r="M3903" t="b">
        <v>0</v>
      </c>
      <c r="N3903">
        <v>50</v>
      </c>
      <c r="O3903" t="b">
        <v>1</v>
      </c>
      <c r="P3903" t="s">
        <v>8297</v>
      </c>
      <c r="Q3903" s="6">
        <f>E3903/D3903</f>
        <v>2.2270833333333333</v>
      </c>
      <c r="R3903" s="7">
        <f>IFERROR(E3903/N3903,"N/A")</f>
        <v>21.38</v>
      </c>
      <c r="S3903" t="str">
        <f t="shared" si="250"/>
        <v>games</v>
      </c>
      <c r="T3903" t="str">
        <f t="shared" si="251"/>
        <v>tabletop games</v>
      </c>
      <c r="Y3903">
        <f t="shared" si="252"/>
        <v>6</v>
      </c>
      <c r="Z3903">
        <f t="shared" si="253"/>
        <v>20</v>
      </c>
    </row>
    <row r="3904" spans="1:26" ht="43.2" x14ac:dyDescent="0.3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 s="11">
        <f t="shared" si="248"/>
        <v>41859.602777777778</v>
      </c>
      <c r="K3904">
        <v>1404997548</v>
      </c>
      <c r="L3904" s="11">
        <f t="shared" si="249"/>
        <v>41830.212361111109</v>
      </c>
      <c r="M3904" t="b">
        <v>0</v>
      </c>
      <c r="N3904">
        <v>18</v>
      </c>
      <c r="O3904" t="b">
        <v>1</v>
      </c>
      <c r="P3904" t="s">
        <v>8271</v>
      </c>
      <c r="Q3904" s="6">
        <f>E3904/D3904</f>
        <v>2.23</v>
      </c>
      <c r="R3904" s="7">
        <f>IFERROR(E3904/N3904,"N/A")</f>
        <v>61.944444444444443</v>
      </c>
      <c r="S3904" t="str">
        <f t="shared" si="250"/>
        <v>theater</v>
      </c>
      <c r="T3904" t="str">
        <f t="shared" si="251"/>
        <v>plays</v>
      </c>
      <c r="Y3904">
        <f t="shared" si="252"/>
        <v>8</v>
      </c>
      <c r="Z3904">
        <f t="shared" si="253"/>
        <v>13</v>
      </c>
    </row>
    <row r="3905" spans="1:26" ht="43.2" x14ac:dyDescent="0.3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 s="11">
        <f t="shared" si="248"/>
        <v>42808.666666666664</v>
      </c>
      <c r="K3905">
        <v>1485976468</v>
      </c>
      <c r="L3905" s="11">
        <f t="shared" si="249"/>
        <v>42767.468379629623</v>
      </c>
      <c r="M3905" t="b">
        <v>1</v>
      </c>
      <c r="N3905">
        <v>304</v>
      </c>
      <c r="O3905" t="b">
        <v>1</v>
      </c>
      <c r="P3905" t="s">
        <v>8301</v>
      </c>
      <c r="Q3905" s="6">
        <f>E3905/D3905</f>
        <v>2.2392500000000002</v>
      </c>
      <c r="R3905" s="7">
        <f>IFERROR(E3905/N3905,"N/A")</f>
        <v>58.92763157894737</v>
      </c>
      <c r="S3905" t="str">
        <f t="shared" si="250"/>
        <v>technology</v>
      </c>
      <c r="T3905" t="str">
        <f t="shared" si="251"/>
        <v>space exploration</v>
      </c>
      <c r="Y3905">
        <f t="shared" si="252"/>
        <v>11</v>
      </c>
      <c r="Z3905">
        <f t="shared" si="253"/>
        <v>28</v>
      </c>
    </row>
    <row r="3906" spans="1:26" ht="43.2" x14ac:dyDescent="0.3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 s="11">
        <f t="shared" si="248"/>
        <v>42517.407534722217</v>
      </c>
      <c r="K3906">
        <v>1463161611</v>
      </c>
      <c r="L3906" s="11">
        <f t="shared" si="249"/>
        <v>42503.407534722217</v>
      </c>
      <c r="M3906" t="b">
        <v>0</v>
      </c>
      <c r="N3906">
        <v>3</v>
      </c>
      <c r="O3906" t="b">
        <v>1</v>
      </c>
      <c r="P3906" t="s">
        <v>8271</v>
      </c>
      <c r="Q3906" s="6">
        <f>E3906/D3906</f>
        <v>2.25</v>
      </c>
      <c r="R3906" s="7">
        <f>IFERROR(E3906/N3906,"N/A")</f>
        <v>75</v>
      </c>
      <c r="S3906" t="str">
        <f t="shared" si="250"/>
        <v>theater</v>
      </c>
      <c r="T3906" t="str">
        <f t="shared" si="251"/>
        <v>plays</v>
      </c>
      <c r="Y3906">
        <f t="shared" si="252"/>
        <v>8</v>
      </c>
      <c r="Z3906">
        <f t="shared" si="253"/>
        <v>13</v>
      </c>
    </row>
    <row r="3907" spans="1:26" ht="43.2" x14ac:dyDescent="0.3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 s="11">
        <f t="shared" ref="J3907:J3970" si="254">(((I3907/60)/60)/24)+DATE(1970,1,1)+(-8/24)</f>
        <v>40593.747696759259</v>
      </c>
      <c r="K3907">
        <v>1295575001</v>
      </c>
      <c r="L3907" s="11">
        <f t="shared" ref="L3907:L3970" si="255">(((K3907/60)/60)/24)+DATE(1970,1,1)+(-8/24)</f>
        <v>40563.747696759259</v>
      </c>
      <c r="M3907" t="b">
        <v>0</v>
      </c>
      <c r="N3907">
        <v>36</v>
      </c>
      <c r="O3907" t="b">
        <v>1</v>
      </c>
      <c r="P3907" t="s">
        <v>8279</v>
      </c>
      <c r="Q3907" s="6">
        <f>E3907/D3907</f>
        <v>2.2566666666666668</v>
      </c>
      <c r="R3907" s="7">
        <f>IFERROR(E3907/N3907,"N/A")</f>
        <v>94.027777777777771</v>
      </c>
      <c r="S3907" t="str">
        <f t="shared" ref="S3907:S3970" si="256">LEFT(P3907,SEARCH("/",P3907,1)-1)</f>
        <v>music</v>
      </c>
      <c r="T3907" t="str">
        <f t="shared" ref="T3907:T3970" si="257">RIGHT(P3907,(LEN(P3907)-SEARCH("/",P3907)))</f>
        <v>indie rock</v>
      </c>
      <c r="Y3907">
        <f t="shared" ref="Y3907:Y3970" si="258">SEARCH("/",P3907)</f>
        <v>6</v>
      </c>
      <c r="Z3907">
        <f t="shared" ref="Z3907:Z3970" si="259">LEN(P3907)</f>
        <v>16</v>
      </c>
    </row>
    <row r="3908" spans="1:26" ht="43.2" x14ac:dyDescent="0.3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 s="11">
        <f t="shared" si="254"/>
        <v>40969.791666666664</v>
      </c>
      <c r="K3908">
        <v>1328158065</v>
      </c>
      <c r="L3908" s="11">
        <f t="shared" si="255"/>
        <v>40940.866493055553</v>
      </c>
      <c r="M3908" t="b">
        <v>1</v>
      </c>
      <c r="N3908">
        <v>147</v>
      </c>
      <c r="O3908" t="b">
        <v>1</v>
      </c>
      <c r="P3908" t="s">
        <v>8295</v>
      </c>
      <c r="Q3908" s="6">
        <f>E3908/D3908</f>
        <v>2.2594666666666665</v>
      </c>
      <c r="R3908" s="7">
        <f>IFERROR(E3908/N3908,"N/A")</f>
        <v>230.55782312925169</v>
      </c>
      <c r="S3908" t="str">
        <f t="shared" si="256"/>
        <v>technology</v>
      </c>
      <c r="T3908" t="str">
        <f t="shared" si="257"/>
        <v>hardware</v>
      </c>
      <c r="Y3908">
        <f t="shared" si="258"/>
        <v>11</v>
      </c>
      <c r="Z3908">
        <f t="shared" si="259"/>
        <v>19</v>
      </c>
    </row>
    <row r="3909" spans="1:26" ht="43.2" x14ac:dyDescent="0.3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 s="11">
        <f t="shared" si="254"/>
        <v>41242.663148148145</v>
      </c>
      <c r="K3909">
        <v>1351641296</v>
      </c>
      <c r="L3909" s="11">
        <f t="shared" si="255"/>
        <v>41212.663148148145</v>
      </c>
      <c r="M3909" t="b">
        <v>1</v>
      </c>
      <c r="N3909">
        <v>625</v>
      </c>
      <c r="O3909" t="b">
        <v>1</v>
      </c>
      <c r="P3909" t="s">
        <v>8295</v>
      </c>
      <c r="Q3909" s="6">
        <f>E3909/D3909</f>
        <v>2.26239013671875</v>
      </c>
      <c r="R3909" s="7">
        <f>IFERROR(E3909/N3909,"N/A")</f>
        <v>118.6144</v>
      </c>
      <c r="S3909" t="str">
        <f t="shared" si="256"/>
        <v>technology</v>
      </c>
      <c r="T3909" t="str">
        <f t="shared" si="257"/>
        <v>hardware</v>
      </c>
      <c r="Y3909">
        <f t="shared" si="258"/>
        <v>11</v>
      </c>
      <c r="Z3909">
        <f t="shared" si="259"/>
        <v>19</v>
      </c>
    </row>
    <row r="3910" spans="1:26" ht="43.2" x14ac:dyDescent="0.3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 s="11">
        <f t="shared" si="254"/>
        <v>42075.467384259253</v>
      </c>
      <c r="K3910">
        <v>1423599182</v>
      </c>
      <c r="L3910" s="11">
        <f t="shared" si="255"/>
        <v>42045.509050925924</v>
      </c>
      <c r="M3910" t="b">
        <v>0</v>
      </c>
      <c r="N3910">
        <v>10</v>
      </c>
      <c r="O3910" t="b">
        <v>1</v>
      </c>
      <c r="P3910" t="s">
        <v>8271</v>
      </c>
      <c r="Q3910" s="6">
        <f>E3910/D3910</f>
        <v>2.2799999999999998</v>
      </c>
      <c r="R3910" s="7">
        <f>IFERROR(E3910/N3910,"N/A")</f>
        <v>57</v>
      </c>
      <c r="S3910" t="str">
        <f t="shared" si="256"/>
        <v>theater</v>
      </c>
      <c r="T3910" t="str">
        <f t="shared" si="257"/>
        <v>plays</v>
      </c>
      <c r="Y3910">
        <f t="shared" si="258"/>
        <v>8</v>
      </c>
      <c r="Z3910">
        <f t="shared" si="259"/>
        <v>13</v>
      </c>
    </row>
    <row r="3911" spans="1:26" ht="43.2" x14ac:dyDescent="0.3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 s="11">
        <f t="shared" si="254"/>
        <v>41536.422777777778</v>
      </c>
      <c r="K3911">
        <v>1377022128</v>
      </c>
      <c r="L3911" s="11">
        <f t="shared" si="255"/>
        <v>41506.422777777778</v>
      </c>
      <c r="M3911" t="b">
        <v>1</v>
      </c>
      <c r="N3911">
        <v>563</v>
      </c>
      <c r="O3911" t="b">
        <v>1</v>
      </c>
      <c r="P3911" t="s">
        <v>8269</v>
      </c>
      <c r="Q3911" s="6">
        <f>E3911/D3911</f>
        <v>2.2882507142857142</v>
      </c>
      <c r="R3911" s="7">
        <f>IFERROR(E3911/N3911,"N/A")</f>
        <v>56.901438721136763</v>
      </c>
      <c r="S3911" t="str">
        <f t="shared" si="256"/>
        <v>film &amp; video</v>
      </c>
      <c r="T3911" t="str">
        <f t="shared" si="257"/>
        <v>documentary</v>
      </c>
      <c r="Y3911">
        <f t="shared" si="258"/>
        <v>13</v>
      </c>
      <c r="Z3911">
        <f t="shared" si="259"/>
        <v>24</v>
      </c>
    </row>
    <row r="3912" spans="1:26" ht="28.8" x14ac:dyDescent="0.3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 s="11">
        <f t="shared" si="254"/>
        <v>41152.75</v>
      </c>
      <c r="K3912">
        <v>1343096197</v>
      </c>
      <c r="L3912" s="11">
        <f t="shared" si="255"/>
        <v>41113.76153935185</v>
      </c>
      <c r="M3912" t="b">
        <v>1</v>
      </c>
      <c r="N3912">
        <v>74</v>
      </c>
      <c r="O3912" t="b">
        <v>1</v>
      </c>
      <c r="P3912" t="s">
        <v>8269</v>
      </c>
      <c r="Q3912" s="6">
        <f>E3912/D3912</f>
        <v>2.3164705882352941</v>
      </c>
      <c r="R3912" s="7">
        <f>IFERROR(E3912/N3912,"N/A")</f>
        <v>106.43243243243244</v>
      </c>
      <c r="S3912" t="str">
        <f t="shared" si="256"/>
        <v>film &amp; video</v>
      </c>
      <c r="T3912" t="str">
        <f t="shared" si="257"/>
        <v>documentary</v>
      </c>
      <c r="Y3912">
        <f t="shared" si="258"/>
        <v>13</v>
      </c>
      <c r="Z3912">
        <f t="shared" si="259"/>
        <v>24</v>
      </c>
    </row>
    <row r="3913" spans="1:26" ht="43.2" x14ac:dyDescent="0.3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 s="11">
        <f t="shared" si="254"/>
        <v>42572.364884259259</v>
      </c>
      <c r="K3913">
        <v>1463935526</v>
      </c>
      <c r="L3913" s="11">
        <f t="shared" si="255"/>
        <v>42512.364884259259</v>
      </c>
      <c r="M3913" t="b">
        <v>1</v>
      </c>
      <c r="N3913">
        <v>1049</v>
      </c>
      <c r="O3913" t="b">
        <v>1</v>
      </c>
      <c r="P3913" t="s">
        <v>8303</v>
      </c>
      <c r="Q3913" s="6">
        <f>E3913/D3913</f>
        <v>2.3321535</v>
      </c>
      <c r="R3913" s="7">
        <f>IFERROR(E3913/N3913,"N/A")</f>
        <v>44.464318398474738</v>
      </c>
      <c r="S3913" t="str">
        <f t="shared" si="256"/>
        <v>theater</v>
      </c>
      <c r="T3913" t="str">
        <f t="shared" si="257"/>
        <v>spaces</v>
      </c>
      <c r="Y3913">
        <f t="shared" si="258"/>
        <v>8</v>
      </c>
      <c r="Z3913">
        <f t="shared" si="259"/>
        <v>14</v>
      </c>
    </row>
    <row r="3914" spans="1:26" ht="28.8" x14ac:dyDescent="0.3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 s="11">
        <f t="shared" si="254"/>
        <v>41026.313587962963</v>
      </c>
      <c r="K3914">
        <v>1332948694</v>
      </c>
      <c r="L3914" s="11">
        <f t="shared" si="255"/>
        <v>40996.313587962963</v>
      </c>
      <c r="M3914" t="b">
        <v>0</v>
      </c>
      <c r="N3914">
        <v>20</v>
      </c>
      <c r="O3914" t="b">
        <v>1</v>
      </c>
      <c r="P3914" t="s">
        <v>8276</v>
      </c>
      <c r="Q3914" s="6">
        <f>E3914/D3914</f>
        <v>2.3333333333333335</v>
      </c>
      <c r="R3914" s="7">
        <f>IFERROR(E3914/N3914,"N/A")</f>
        <v>175</v>
      </c>
      <c r="S3914" t="str">
        <f t="shared" si="256"/>
        <v>music</v>
      </c>
      <c r="T3914" t="str">
        <f t="shared" si="257"/>
        <v>rock</v>
      </c>
      <c r="Y3914">
        <f t="shared" si="258"/>
        <v>6</v>
      </c>
      <c r="Z3914">
        <f t="shared" si="259"/>
        <v>10</v>
      </c>
    </row>
    <row r="3915" spans="1:26" ht="43.2" x14ac:dyDescent="0.3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 s="11">
        <f t="shared" si="254"/>
        <v>41830.271562499998</v>
      </c>
      <c r="K3915">
        <v>1402410663</v>
      </c>
      <c r="L3915" s="11">
        <f t="shared" si="255"/>
        <v>41800.271562499998</v>
      </c>
      <c r="M3915" t="b">
        <v>1</v>
      </c>
      <c r="N3915">
        <v>354</v>
      </c>
      <c r="O3915" t="b">
        <v>1</v>
      </c>
      <c r="P3915" t="s">
        <v>8295</v>
      </c>
      <c r="Q3915" s="6">
        <f>E3915/D3915</f>
        <v>2.3442048</v>
      </c>
      <c r="R3915" s="7">
        <f>IFERROR(E3915/N3915,"N/A")</f>
        <v>331.10237288135596</v>
      </c>
      <c r="S3915" t="str">
        <f t="shared" si="256"/>
        <v>technology</v>
      </c>
      <c r="T3915" t="str">
        <f t="shared" si="257"/>
        <v>hardware</v>
      </c>
      <c r="Y3915">
        <f t="shared" si="258"/>
        <v>11</v>
      </c>
      <c r="Z3915">
        <f t="shared" si="259"/>
        <v>19</v>
      </c>
    </row>
    <row r="3916" spans="1:26" ht="43.2" x14ac:dyDescent="0.3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 s="11">
        <f t="shared" si="254"/>
        <v>42040.488900462959</v>
      </c>
      <c r="K3916">
        <v>1420573441</v>
      </c>
      <c r="L3916" s="11">
        <f t="shared" si="255"/>
        <v>42010.488900462959</v>
      </c>
      <c r="M3916" t="b">
        <v>1</v>
      </c>
      <c r="N3916">
        <v>183</v>
      </c>
      <c r="O3916" t="b">
        <v>1</v>
      </c>
      <c r="P3916" t="s">
        <v>8295</v>
      </c>
      <c r="Q3916" s="6">
        <f>E3916/D3916</f>
        <v>2.3490000000000002</v>
      </c>
      <c r="R3916" s="7">
        <f>IFERROR(E3916/N3916,"N/A")</f>
        <v>64.180327868852459</v>
      </c>
      <c r="S3916" t="str">
        <f t="shared" si="256"/>
        <v>technology</v>
      </c>
      <c r="T3916" t="str">
        <f t="shared" si="257"/>
        <v>hardware</v>
      </c>
      <c r="Y3916">
        <f t="shared" si="258"/>
        <v>11</v>
      </c>
      <c r="Z3916">
        <f t="shared" si="259"/>
        <v>19</v>
      </c>
    </row>
    <row r="3917" spans="1:26" ht="43.2" x14ac:dyDescent="0.3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 s="11">
        <f t="shared" si="254"/>
        <v>42175.586354166669</v>
      </c>
      <c r="K3917">
        <v>1432245861</v>
      </c>
      <c r="L3917" s="11">
        <f t="shared" si="255"/>
        <v>42145.586354166669</v>
      </c>
      <c r="M3917" t="b">
        <v>0</v>
      </c>
      <c r="N3917">
        <v>131</v>
      </c>
      <c r="O3917" t="b">
        <v>1</v>
      </c>
      <c r="P3917" t="s">
        <v>8280</v>
      </c>
      <c r="Q3917" s="6">
        <f>E3917/D3917</f>
        <v>2.3715000000000002</v>
      </c>
      <c r="R3917" s="7">
        <f>IFERROR(E3917/N3917,"N/A")</f>
        <v>36.206106870229007</v>
      </c>
      <c r="S3917" t="str">
        <f t="shared" si="256"/>
        <v>music</v>
      </c>
      <c r="T3917" t="str">
        <f t="shared" si="257"/>
        <v>electronic music</v>
      </c>
      <c r="Y3917">
        <f t="shared" si="258"/>
        <v>6</v>
      </c>
      <c r="Z3917">
        <f t="shared" si="259"/>
        <v>22</v>
      </c>
    </row>
    <row r="3918" spans="1:26" ht="43.2" x14ac:dyDescent="0.3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 s="11">
        <f t="shared" si="254"/>
        <v>41248.721226851849</v>
      </c>
      <c r="K3918">
        <v>1353547114</v>
      </c>
      <c r="L3918" s="11">
        <f t="shared" si="255"/>
        <v>41234.721226851849</v>
      </c>
      <c r="M3918" t="b">
        <v>0</v>
      </c>
      <c r="N3918">
        <v>18</v>
      </c>
      <c r="O3918" t="b">
        <v>1</v>
      </c>
      <c r="P3918" t="s">
        <v>8274</v>
      </c>
      <c r="Q3918" s="6">
        <f>E3918/D3918</f>
        <v>2.38</v>
      </c>
      <c r="R3918" s="7">
        <f>IFERROR(E3918/N3918,"N/A")</f>
        <v>33.055555555555557</v>
      </c>
      <c r="S3918" t="str">
        <f t="shared" si="256"/>
        <v>publishing</v>
      </c>
      <c r="T3918" t="str">
        <f t="shared" si="257"/>
        <v>nonfiction</v>
      </c>
      <c r="Y3918">
        <f t="shared" si="258"/>
        <v>11</v>
      </c>
      <c r="Z3918">
        <f t="shared" si="259"/>
        <v>21</v>
      </c>
    </row>
    <row r="3919" spans="1:26" ht="43.2" x14ac:dyDescent="0.3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 s="11">
        <f t="shared" si="254"/>
        <v>42062.382812499993</v>
      </c>
      <c r="K3919">
        <v>1422465075</v>
      </c>
      <c r="L3919" s="11">
        <f t="shared" si="255"/>
        <v>42032.382812499993</v>
      </c>
      <c r="M3919" t="b">
        <v>0</v>
      </c>
      <c r="N3919">
        <v>46</v>
      </c>
      <c r="O3919" t="b">
        <v>1</v>
      </c>
      <c r="P3919" t="s">
        <v>8271</v>
      </c>
      <c r="Q3919" s="6">
        <f>E3919/D3919</f>
        <v>2.3940000000000001</v>
      </c>
      <c r="R3919" s="7">
        <f>IFERROR(E3919/N3919,"N/A")</f>
        <v>26.021739130434781</v>
      </c>
      <c r="S3919" t="str">
        <f t="shared" si="256"/>
        <v>theater</v>
      </c>
      <c r="T3919" t="str">
        <f t="shared" si="257"/>
        <v>plays</v>
      </c>
      <c r="Y3919">
        <f t="shared" si="258"/>
        <v>8</v>
      </c>
      <c r="Z3919">
        <f t="shared" si="259"/>
        <v>13</v>
      </c>
    </row>
    <row r="3920" spans="1:26" ht="28.8" x14ac:dyDescent="0.3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 s="11">
        <f t="shared" si="254"/>
        <v>40599.914675925924</v>
      </c>
      <c r="K3920">
        <v>1294811828</v>
      </c>
      <c r="L3920" s="11">
        <f t="shared" si="255"/>
        <v>40554.914675925924</v>
      </c>
      <c r="M3920" t="b">
        <v>1</v>
      </c>
      <c r="N3920">
        <v>145</v>
      </c>
      <c r="O3920" t="b">
        <v>1</v>
      </c>
      <c r="P3920" t="s">
        <v>8269</v>
      </c>
      <c r="Q3920" s="6">
        <f>E3920/D3920</f>
        <v>2.4</v>
      </c>
      <c r="R3920" s="7">
        <f>IFERROR(E3920/N3920,"N/A")</f>
        <v>41.379310344827587</v>
      </c>
      <c r="S3920" t="str">
        <f t="shared" si="256"/>
        <v>film &amp; video</v>
      </c>
      <c r="T3920" t="str">
        <f t="shared" si="257"/>
        <v>documentary</v>
      </c>
      <c r="Y3920">
        <f t="shared" si="258"/>
        <v>13</v>
      </c>
      <c r="Z3920">
        <f t="shared" si="259"/>
        <v>24</v>
      </c>
    </row>
    <row r="3921" spans="1:26" ht="43.2" x14ac:dyDescent="0.3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 s="11">
        <f t="shared" si="254"/>
        <v>40812.874305555553</v>
      </c>
      <c r="K3921">
        <v>1313612532</v>
      </c>
      <c r="L3921" s="11">
        <f t="shared" si="255"/>
        <v>40772.515416666662</v>
      </c>
      <c r="M3921" t="b">
        <v>0</v>
      </c>
      <c r="N3921">
        <v>13</v>
      </c>
      <c r="O3921" t="b">
        <v>1</v>
      </c>
      <c r="P3921" t="s">
        <v>8279</v>
      </c>
      <c r="Q3921" s="6">
        <f>E3921/D3921</f>
        <v>2.4079999999999999</v>
      </c>
      <c r="R3921" s="7">
        <f>IFERROR(E3921/N3921,"N/A")</f>
        <v>23.153846153846153</v>
      </c>
      <c r="S3921" t="str">
        <f t="shared" si="256"/>
        <v>music</v>
      </c>
      <c r="T3921" t="str">
        <f t="shared" si="257"/>
        <v>indie rock</v>
      </c>
      <c r="Y3921">
        <f t="shared" si="258"/>
        <v>6</v>
      </c>
      <c r="Z3921">
        <f t="shared" si="259"/>
        <v>16</v>
      </c>
    </row>
    <row r="3922" spans="1:26" ht="72" x14ac:dyDescent="0.3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 s="11">
        <f t="shared" si="254"/>
        <v>42167.287685185183</v>
      </c>
      <c r="K3922">
        <v>1428936856</v>
      </c>
      <c r="L3922" s="11">
        <f t="shared" si="255"/>
        <v>42107.287685185183</v>
      </c>
      <c r="M3922" t="b">
        <v>0</v>
      </c>
      <c r="N3922">
        <v>25</v>
      </c>
      <c r="O3922" t="b">
        <v>1</v>
      </c>
      <c r="P3922" t="s">
        <v>8271</v>
      </c>
      <c r="Q3922" s="6">
        <f>E3922/D3922</f>
        <v>2.42</v>
      </c>
      <c r="R3922" s="7">
        <f>IFERROR(E3922/N3922,"N/A")</f>
        <v>24.2</v>
      </c>
      <c r="S3922" t="str">
        <f t="shared" si="256"/>
        <v>theater</v>
      </c>
      <c r="T3922" t="str">
        <f t="shared" si="257"/>
        <v>plays</v>
      </c>
      <c r="Y3922">
        <f t="shared" si="258"/>
        <v>8</v>
      </c>
      <c r="Z3922">
        <f t="shared" si="259"/>
        <v>13</v>
      </c>
    </row>
    <row r="3923" spans="1:26" ht="43.2" x14ac:dyDescent="0.3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 s="11">
        <f t="shared" si="254"/>
        <v>42589.443391203698</v>
      </c>
      <c r="K3923">
        <v>1468003109</v>
      </c>
      <c r="L3923" s="11">
        <f t="shared" si="255"/>
        <v>42559.443391203698</v>
      </c>
      <c r="M3923" t="b">
        <v>0</v>
      </c>
      <c r="N3923">
        <v>14</v>
      </c>
      <c r="O3923" t="b">
        <v>1</v>
      </c>
      <c r="P3923" t="s">
        <v>8271</v>
      </c>
      <c r="Q3923" s="6">
        <f>E3923/D3923</f>
        <v>2.42</v>
      </c>
      <c r="R3923" s="7">
        <f>IFERROR(E3923/N3923,"N/A")</f>
        <v>43.214285714285715</v>
      </c>
      <c r="S3923" t="str">
        <f t="shared" si="256"/>
        <v>theater</v>
      </c>
      <c r="T3923" t="str">
        <f t="shared" si="257"/>
        <v>plays</v>
      </c>
      <c r="Y3923">
        <f t="shared" si="258"/>
        <v>8</v>
      </c>
      <c r="Z3923">
        <f t="shared" si="259"/>
        <v>13</v>
      </c>
    </row>
    <row r="3924" spans="1:26" ht="43.2" x14ac:dyDescent="0.3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 s="11">
        <f t="shared" si="254"/>
        <v>42672.458333333336</v>
      </c>
      <c r="K3924">
        <v>1475337675</v>
      </c>
      <c r="L3924" s="11">
        <f t="shared" si="255"/>
        <v>42644.334201388883</v>
      </c>
      <c r="M3924" t="b">
        <v>0</v>
      </c>
      <c r="N3924">
        <v>296</v>
      </c>
      <c r="O3924" t="b">
        <v>1</v>
      </c>
      <c r="P3924" t="s">
        <v>8297</v>
      </c>
      <c r="Q3924" s="6">
        <f>E3924/D3924</f>
        <v>2.4315000000000002</v>
      </c>
      <c r="R3924" s="7">
        <f>IFERROR(E3924/N3924,"N/A")</f>
        <v>82.145270270270274</v>
      </c>
      <c r="S3924" t="str">
        <f t="shared" si="256"/>
        <v>games</v>
      </c>
      <c r="T3924" t="str">
        <f t="shared" si="257"/>
        <v>tabletop games</v>
      </c>
      <c r="Y3924">
        <f t="shared" si="258"/>
        <v>6</v>
      </c>
      <c r="Z3924">
        <f t="shared" si="259"/>
        <v>20</v>
      </c>
    </row>
    <row r="3925" spans="1:26" ht="43.2" x14ac:dyDescent="0.3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 s="11">
        <f t="shared" si="254"/>
        <v>41654.458333333328</v>
      </c>
      <c r="K3925">
        <v>1386108087</v>
      </c>
      <c r="L3925" s="11">
        <f t="shared" si="255"/>
        <v>41611.584340277775</v>
      </c>
      <c r="M3925" t="b">
        <v>0</v>
      </c>
      <c r="N3925">
        <v>456</v>
      </c>
      <c r="O3925" t="b">
        <v>1</v>
      </c>
      <c r="P3925" t="s">
        <v>8295</v>
      </c>
      <c r="Q3925" s="6">
        <f>E3925/D3925</f>
        <v>2.4606080000000001</v>
      </c>
      <c r="R3925" s="7">
        <f>IFERROR(E3925/N3925,"N/A")</f>
        <v>161.88210526315791</v>
      </c>
      <c r="S3925" t="str">
        <f t="shared" si="256"/>
        <v>technology</v>
      </c>
      <c r="T3925" t="str">
        <f t="shared" si="257"/>
        <v>hardware</v>
      </c>
      <c r="Y3925">
        <f t="shared" si="258"/>
        <v>11</v>
      </c>
      <c r="Z3925">
        <f t="shared" si="259"/>
        <v>19</v>
      </c>
    </row>
    <row r="3926" spans="1:26" ht="43.2" x14ac:dyDescent="0.3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 s="11">
        <f t="shared" si="254"/>
        <v>41188.660590277774</v>
      </c>
      <c r="K3926">
        <v>1346975475</v>
      </c>
      <c r="L3926" s="11">
        <f t="shared" si="255"/>
        <v>41158.660590277774</v>
      </c>
      <c r="M3926" t="b">
        <v>0</v>
      </c>
      <c r="N3926">
        <v>182</v>
      </c>
      <c r="O3926" t="b">
        <v>1</v>
      </c>
      <c r="P3926" t="s">
        <v>8303</v>
      </c>
      <c r="Q3926" s="6">
        <f>E3926/D3926</f>
        <v>2.4641999999999999</v>
      </c>
      <c r="R3926" s="7">
        <f>IFERROR(E3926/N3926,"N/A")</f>
        <v>67.697802197802204</v>
      </c>
      <c r="S3926" t="str">
        <f t="shared" si="256"/>
        <v>theater</v>
      </c>
      <c r="T3926" t="str">
        <f t="shared" si="257"/>
        <v>spaces</v>
      </c>
      <c r="Y3926">
        <f t="shared" si="258"/>
        <v>8</v>
      </c>
      <c r="Z3926">
        <f t="shared" si="259"/>
        <v>14</v>
      </c>
    </row>
    <row r="3927" spans="1:26" ht="43.2" x14ac:dyDescent="0.3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 s="11">
        <f t="shared" si="254"/>
        <v>41425.279745370368</v>
      </c>
      <c r="K3927">
        <v>1364827370</v>
      </c>
      <c r="L3927" s="11">
        <f t="shared" si="255"/>
        <v>41365.279745370368</v>
      </c>
      <c r="M3927" t="b">
        <v>0</v>
      </c>
      <c r="N3927">
        <v>47</v>
      </c>
      <c r="O3927" t="b">
        <v>1</v>
      </c>
      <c r="P3927" t="s">
        <v>8266</v>
      </c>
      <c r="Q3927" s="6">
        <f>E3927/D3927</f>
        <v>2.4666666666666668</v>
      </c>
      <c r="R3927" s="7">
        <f>IFERROR(E3927/N3927,"N/A")</f>
        <v>78.723404255319153</v>
      </c>
      <c r="S3927" t="str">
        <f t="shared" si="256"/>
        <v>film &amp; video</v>
      </c>
      <c r="T3927" t="str">
        <f t="shared" si="257"/>
        <v>shorts</v>
      </c>
      <c r="Y3927">
        <f t="shared" si="258"/>
        <v>13</v>
      </c>
      <c r="Z3927">
        <f t="shared" si="259"/>
        <v>19</v>
      </c>
    </row>
    <row r="3928" spans="1:26" ht="57.6" x14ac:dyDescent="0.3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 s="11">
        <f t="shared" si="254"/>
        <v>41976.208854166667</v>
      </c>
      <c r="K3928">
        <v>1414584045</v>
      </c>
      <c r="L3928" s="11">
        <f t="shared" si="255"/>
        <v>41941.167187499996</v>
      </c>
      <c r="M3928" t="b">
        <v>1</v>
      </c>
      <c r="N3928">
        <v>303</v>
      </c>
      <c r="O3928" t="b">
        <v>1</v>
      </c>
      <c r="P3928" t="s">
        <v>8295</v>
      </c>
      <c r="Q3928" s="6">
        <f>E3928/D3928</f>
        <v>2.4784000000000002</v>
      </c>
      <c r="R3928" s="7">
        <f>IFERROR(E3928/N3928,"N/A")</f>
        <v>408.97689768976898</v>
      </c>
      <c r="S3928" t="str">
        <f t="shared" si="256"/>
        <v>technology</v>
      </c>
      <c r="T3928" t="str">
        <f t="shared" si="257"/>
        <v>hardware</v>
      </c>
      <c r="Y3928">
        <f t="shared" si="258"/>
        <v>11</v>
      </c>
      <c r="Z3928">
        <f t="shared" si="259"/>
        <v>19</v>
      </c>
    </row>
    <row r="3929" spans="1:26" ht="28.8" x14ac:dyDescent="0.3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 s="11">
        <f t="shared" si="254"/>
        <v>41593.635451388887</v>
      </c>
      <c r="K3929">
        <v>1383257703</v>
      </c>
      <c r="L3929" s="11">
        <f t="shared" si="255"/>
        <v>41578.593784722223</v>
      </c>
      <c r="M3929" t="b">
        <v>1</v>
      </c>
      <c r="N3929">
        <v>271</v>
      </c>
      <c r="O3929" t="b">
        <v>1</v>
      </c>
      <c r="P3929" t="s">
        <v>8295</v>
      </c>
      <c r="Q3929" s="6">
        <f>E3929/D3929</f>
        <v>2.4817133333333334</v>
      </c>
      <c r="R3929" s="7">
        <f>IFERROR(E3929/N3929,"N/A")</f>
        <v>27.472841328413285</v>
      </c>
      <c r="S3929" t="str">
        <f t="shared" si="256"/>
        <v>technology</v>
      </c>
      <c r="T3929" t="str">
        <f t="shared" si="257"/>
        <v>hardware</v>
      </c>
      <c r="Y3929">
        <f t="shared" si="258"/>
        <v>11</v>
      </c>
      <c r="Z3929">
        <f t="shared" si="259"/>
        <v>19</v>
      </c>
    </row>
    <row r="3930" spans="1:26" ht="43.2" x14ac:dyDescent="0.3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 s="11">
        <f t="shared" si="254"/>
        <v>42571.675763888888</v>
      </c>
      <c r="K3930">
        <v>1468455186</v>
      </c>
      <c r="L3930" s="11">
        <f t="shared" si="255"/>
        <v>42564.675763888888</v>
      </c>
      <c r="M3930" t="b">
        <v>0</v>
      </c>
      <c r="N3930">
        <v>26</v>
      </c>
      <c r="O3930" t="b">
        <v>1</v>
      </c>
      <c r="P3930" t="s">
        <v>8276</v>
      </c>
      <c r="Q3930" s="6">
        <f>E3930/D3930</f>
        <v>2.5</v>
      </c>
      <c r="R3930" s="7">
        <f>IFERROR(E3930/N3930,"N/A")</f>
        <v>67.307692307692307</v>
      </c>
      <c r="S3930" t="str">
        <f t="shared" si="256"/>
        <v>music</v>
      </c>
      <c r="T3930" t="str">
        <f t="shared" si="257"/>
        <v>rock</v>
      </c>
      <c r="Y3930">
        <f t="shared" si="258"/>
        <v>6</v>
      </c>
      <c r="Z3930">
        <f t="shared" si="259"/>
        <v>10</v>
      </c>
    </row>
    <row r="3931" spans="1:26" ht="57.6" x14ac:dyDescent="0.3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 s="11">
        <f t="shared" si="254"/>
        <v>42243.468865740739</v>
      </c>
      <c r="K3931">
        <v>1438110910</v>
      </c>
      <c r="L3931" s="11">
        <f t="shared" si="255"/>
        <v>42213.468865740739</v>
      </c>
      <c r="M3931" t="b">
        <v>1</v>
      </c>
      <c r="N3931">
        <v>455</v>
      </c>
      <c r="O3931" t="b">
        <v>1</v>
      </c>
      <c r="P3931" t="s">
        <v>8285</v>
      </c>
      <c r="Q3931" s="6">
        <f>E3931/D3931</f>
        <v>2.5030841666666666</v>
      </c>
      <c r="R3931" s="7">
        <f>IFERROR(E3931/N3931,"N/A")</f>
        <v>66.015406593406595</v>
      </c>
      <c r="S3931" t="str">
        <f t="shared" si="256"/>
        <v>photography</v>
      </c>
      <c r="T3931" t="str">
        <f t="shared" si="257"/>
        <v>photobooks</v>
      </c>
      <c r="Y3931">
        <f t="shared" si="258"/>
        <v>12</v>
      </c>
      <c r="Z3931">
        <f t="shared" si="259"/>
        <v>22</v>
      </c>
    </row>
    <row r="3932" spans="1:26" ht="43.2" x14ac:dyDescent="0.3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 s="11">
        <f t="shared" si="254"/>
        <v>42606.832638888889</v>
      </c>
      <c r="K3932">
        <v>1471188502</v>
      </c>
      <c r="L3932" s="11">
        <f t="shared" si="255"/>
        <v>42596.311365740738</v>
      </c>
      <c r="M3932" t="b">
        <v>0</v>
      </c>
      <c r="N3932">
        <v>17</v>
      </c>
      <c r="O3932" t="b">
        <v>1</v>
      </c>
      <c r="P3932" t="s">
        <v>8271</v>
      </c>
      <c r="Q3932" s="6">
        <f>E3932/D3932</f>
        <v>2.5066666666666668</v>
      </c>
      <c r="R3932" s="7">
        <f>IFERROR(E3932/N3932,"N/A")</f>
        <v>44.235294117647058</v>
      </c>
      <c r="S3932" t="str">
        <f t="shared" si="256"/>
        <v>theater</v>
      </c>
      <c r="T3932" t="str">
        <f t="shared" si="257"/>
        <v>plays</v>
      </c>
      <c r="Y3932">
        <f t="shared" si="258"/>
        <v>8</v>
      </c>
      <c r="Z3932">
        <f t="shared" si="259"/>
        <v>13</v>
      </c>
    </row>
    <row r="3933" spans="1:26" ht="28.8" x14ac:dyDescent="0.3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 s="11">
        <f t="shared" si="254"/>
        <v>42707.377384259256</v>
      </c>
      <c r="K3933">
        <v>1478189006</v>
      </c>
      <c r="L3933" s="11">
        <f t="shared" si="255"/>
        <v>42677.335717592585</v>
      </c>
      <c r="M3933" t="b">
        <v>0</v>
      </c>
      <c r="N3933">
        <v>168</v>
      </c>
      <c r="O3933" t="b">
        <v>1</v>
      </c>
      <c r="P3933" t="s">
        <v>8276</v>
      </c>
      <c r="Q3933" s="6">
        <f>E3933/D3933</f>
        <v>2.5248648648648651</v>
      </c>
      <c r="R3933" s="7">
        <f>IFERROR(E3933/N3933,"N/A")</f>
        <v>55.607142857142854</v>
      </c>
      <c r="S3933" t="str">
        <f t="shared" si="256"/>
        <v>music</v>
      </c>
      <c r="T3933" t="str">
        <f t="shared" si="257"/>
        <v>rock</v>
      </c>
      <c r="Y3933">
        <f t="shared" si="258"/>
        <v>6</v>
      </c>
      <c r="Z3933">
        <f t="shared" si="259"/>
        <v>10</v>
      </c>
    </row>
    <row r="3934" spans="1:26" ht="43.2" x14ac:dyDescent="0.3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 s="11">
        <f t="shared" si="254"/>
        <v>42764.52376157407</v>
      </c>
      <c r="K3934">
        <v>1480538053</v>
      </c>
      <c r="L3934" s="11">
        <f t="shared" si="255"/>
        <v>42704.52376157407</v>
      </c>
      <c r="M3934" t="b">
        <v>0</v>
      </c>
      <c r="N3934">
        <v>185</v>
      </c>
      <c r="O3934" t="b">
        <v>1</v>
      </c>
      <c r="P3934" t="s">
        <v>8295</v>
      </c>
      <c r="Q3934" s="6">
        <f>E3934/D3934</f>
        <v>2.5253999999999999</v>
      </c>
      <c r="R3934" s="7">
        <f>IFERROR(E3934/N3934,"N/A")</f>
        <v>68.254054054054052</v>
      </c>
      <c r="S3934" t="str">
        <f t="shared" si="256"/>
        <v>technology</v>
      </c>
      <c r="T3934" t="str">
        <f t="shared" si="257"/>
        <v>hardware</v>
      </c>
      <c r="Y3934">
        <f t="shared" si="258"/>
        <v>11</v>
      </c>
      <c r="Z3934">
        <f t="shared" si="259"/>
        <v>19</v>
      </c>
    </row>
    <row r="3935" spans="1:26" ht="57.6" x14ac:dyDescent="0.3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 s="11">
        <f t="shared" si="254"/>
        <v>42533.915972222218</v>
      </c>
      <c r="K3935">
        <v>1463155034</v>
      </c>
      <c r="L3935" s="11">
        <f t="shared" si="255"/>
        <v>42503.331412037034</v>
      </c>
      <c r="M3935" t="b">
        <v>0</v>
      </c>
      <c r="N3935">
        <v>314</v>
      </c>
      <c r="O3935" t="b">
        <v>1</v>
      </c>
      <c r="P3935" t="s">
        <v>8285</v>
      </c>
      <c r="Q3935" s="6">
        <f>E3935/D3935</f>
        <v>2.5329333333333333</v>
      </c>
      <c r="R3935" s="7">
        <f>IFERROR(E3935/N3935,"N/A")</f>
        <v>121</v>
      </c>
      <c r="S3935" t="str">
        <f t="shared" si="256"/>
        <v>photography</v>
      </c>
      <c r="T3935" t="str">
        <f t="shared" si="257"/>
        <v>photobooks</v>
      </c>
      <c r="Y3935">
        <f t="shared" si="258"/>
        <v>12</v>
      </c>
      <c r="Z3935">
        <f t="shared" si="259"/>
        <v>22</v>
      </c>
    </row>
    <row r="3936" spans="1:26" ht="43.2" x14ac:dyDescent="0.3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 s="11">
        <f t="shared" si="254"/>
        <v>41963.833333333336</v>
      </c>
      <c r="K3936">
        <v>1415472953</v>
      </c>
      <c r="L3936" s="11">
        <f t="shared" si="255"/>
        <v>41951.455474537033</v>
      </c>
      <c r="M3936" t="b">
        <v>0</v>
      </c>
      <c r="N3936">
        <v>99</v>
      </c>
      <c r="O3936" t="b">
        <v>1</v>
      </c>
      <c r="P3936" t="s">
        <v>8279</v>
      </c>
      <c r="Q3936" s="6">
        <f>E3936/D3936</f>
        <v>2.54</v>
      </c>
      <c r="R3936" s="7">
        <f>IFERROR(E3936/N3936,"N/A")</f>
        <v>51.313131313131315</v>
      </c>
      <c r="S3936" t="str">
        <f t="shared" si="256"/>
        <v>music</v>
      </c>
      <c r="T3936" t="str">
        <f t="shared" si="257"/>
        <v>indie rock</v>
      </c>
      <c r="Y3936">
        <f t="shared" si="258"/>
        <v>6</v>
      </c>
      <c r="Z3936">
        <f t="shared" si="259"/>
        <v>16</v>
      </c>
    </row>
    <row r="3937" spans="1:26" ht="28.8" x14ac:dyDescent="0.3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 s="11">
        <f t="shared" si="254"/>
        <v>42155.541666666664</v>
      </c>
      <c r="K3937">
        <v>1431124572</v>
      </c>
      <c r="L3937" s="11">
        <f t="shared" si="255"/>
        <v>42132.608472222222</v>
      </c>
      <c r="M3937" t="b">
        <v>0</v>
      </c>
      <c r="N3937">
        <v>103</v>
      </c>
      <c r="O3937" t="b">
        <v>1</v>
      </c>
      <c r="P3937" t="s">
        <v>8285</v>
      </c>
      <c r="Q3937" s="6">
        <f>E3937/D3937</f>
        <v>2.5431499999999998</v>
      </c>
      <c r="R3937" s="7">
        <f>IFERROR(E3937/N3937,"N/A")</f>
        <v>493.81553398058253</v>
      </c>
      <c r="S3937" t="str">
        <f t="shared" si="256"/>
        <v>photography</v>
      </c>
      <c r="T3937" t="str">
        <f t="shared" si="257"/>
        <v>photobooks</v>
      </c>
      <c r="Y3937">
        <f t="shared" si="258"/>
        <v>12</v>
      </c>
      <c r="Z3937">
        <f t="shared" si="259"/>
        <v>22</v>
      </c>
    </row>
    <row r="3938" spans="1:26" ht="57.6" x14ac:dyDescent="0.3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 s="11">
        <f t="shared" si="254"/>
        <v>42169.448344907411</v>
      </c>
      <c r="K3938">
        <v>1431715537</v>
      </c>
      <c r="L3938" s="11">
        <f t="shared" si="255"/>
        <v>42139.448344907411</v>
      </c>
      <c r="M3938" t="b">
        <v>1</v>
      </c>
      <c r="N3938">
        <v>537</v>
      </c>
      <c r="O3938" t="b">
        <v>1</v>
      </c>
      <c r="P3938" t="s">
        <v>8298</v>
      </c>
      <c r="Q3938" s="6">
        <f>E3938/D3938</f>
        <v>2.5445000000000002</v>
      </c>
      <c r="R3938" s="7">
        <f>IFERROR(E3938/N3938,"N/A")</f>
        <v>47.383612662942269</v>
      </c>
      <c r="S3938" t="str">
        <f t="shared" si="256"/>
        <v>food</v>
      </c>
      <c r="T3938" t="str">
        <f t="shared" si="257"/>
        <v>small batch</v>
      </c>
      <c r="Y3938">
        <f t="shared" si="258"/>
        <v>5</v>
      </c>
      <c r="Z3938">
        <f t="shared" si="259"/>
        <v>16</v>
      </c>
    </row>
    <row r="3939" spans="1:26" ht="57.6" x14ac:dyDescent="0.3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 s="11">
        <f t="shared" si="254"/>
        <v>41158.376157407409</v>
      </c>
      <c r="K3939">
        <v>1345741300</v>
      </c>
      <c r="L3939" s="11">
        <f t="shared" si="255"/>
        <v>41144.376157407409</v>
      </c>
      <c r="M3939" t="b">
        <v>0</v>
      </c>
      <c r="N3939">
        <v>22</v>
      </c>
      <c r="O3939" t="b">
        <v>1</v>
      </c>
      <c r="P3939" t="s">
        <v>8269</v>
      </c>
      <c r="Q3939" s="6">
        <f>E3939/D3939</f>
        <v>2.5583333333333331</v>
      </c>
      <c r="R3939" s="7">
        <f>IFERROR(E3939/N3939,"N/A")</f>
        <v>69.772727272727266</v>
      </c>
      <c r="S3939" t="str">
        <f t="shared" si="256"/>
        <v>film &amp; video</v>
      </c>
      <c r="T3939" t="str">
        <f t="shared" si="257"/>
        <v>documentary</v>
      </c>
      <c r="Y3939">
        <f t="shared" si="258"/>
        <v>13</v>
      </c>
      <c r="Z3939">
        <f t="shared" si="259"/>
        <v>24</v>
      </c>
    </row>
    <row r="3940" spans="1:26" ht="43.2" x14ac:dyDescent="0.3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 s="11">
        <f t="shared" si="254"/>
        <v>42587.958333333336</v>
      </c>
      <c r="K3940">
        <v>1467134464</v>
      </c>
      <c r="L3940" s="11">
        <f t="shared" si="255"/>
        <v>42549.389629629623</v>
      </c>
      <c r="M3940" t="b">
        <v>1</v>
      </c>
      <c r="N3940">
        <v>2051</v>
      </c>
      <c r="O3940" t="b">
        <v>1</v>
      </c>
      <c r="P3940" t="s">
        <v>8295</v>
      </c>
      <c r="Q3940" s="6">
        <f>E3940/D3940</f>
        <v>2.5683081313131315</v>
      </c>
      <c r="R3940" s="7">
        <f>IFERROR(E3940/N3940,"N/A")</f>
        <v>247.94003412969283</v>
      </c>
      <c r="S3940" t="str">
        <f t="shared" si="256"/>
        <v>technology</v>
      </c>
      <c r="T3940" t="str">
        <f t="shared" si="257"/>
        <v>hardware</v>
      </c>
      <c r="Y3940">
        <f t="shared" si="258"/>
        <v>11</v>
      </c>
      <c r="Z3940">
        <f t="shared" si="259"/>
        <v>19</v>
      </c>
    </row>
    <row r="3941" spans="1:26" ht="43.2" x14ac:dyDescent="0.3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 s="11">
        <f t="shared" si="254"/>
        <v>42481.939490740733</v>
      </c>
      <c r="K3941">
        <v>1458714772</v>
      </c>
      <c r="L3941" s="11">
        <f t="shared" si="255"/>
        <v>42451.939490740733</v>
      </c>
      <c r="M3941" t="b">
        <v>1</v>
      </c>
      <c r="N3941">
        <v>1281</v>
      </c>
      <c r="O3941" t="b">
        <v>1</v>
      </c>
      <c r="P3941" t="s">
        <v>8295</v>
      </c>
      <c r="Q3941" s="6">
        <f>E3941/D3941</f>
        <v>2.5957748878923765</v>
      </c>
      <c r="R3941" s="7">
        <f>IFERROR(E3941/N3941,"N/A")</f>
        <v>180.75185011709601</v>
      </c>
      <c r="S3941" t="str">
        <f t="shared" si="256"/>
        <v>technology</v>
      </c>
      <c r="T3941" t="str">
        <f t="shared" si="257"/>
        <v>hardware</v>
      </c>
      <c r="Y3941">
        <f t="shared" si="258"/>
        <v>11</v>
      </c>
      <c r="Z3941">
        <f t="shared" si="259"/>
        <v>19</v>
      </c>
    </row>
    <row r="3942" spans="1:26" ht="28.8" x14ac:dyDescent="0.3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 s="11">
        <f t="shared" si="254"/>
        <v>42656.919930555552</v>
      </c>
      <c r="K3942">
        <v>1473833082</v>
      </c>
      <c r="L3942" s="11">
        <f t="shared" si="255"/>
        <v>42626.919930555552</v>
      </c>
      <c r="M3942" t="b">
        <v>0</v>
      </c>
      <c r="N3942">
        <v>90</v>
      </c>
      <c r="O3942" t="b">
        <v>1</v>
      </c>
      <c r="P3942" t="s">
        <v>8285</v>
      </c>
      <c r="Q3942" s="6">
        <f>E3942/D3942</f>
        <v>2.6016666666666666</v>
      </c>
      <c r="R3942" s="7">
        <f>IFERROR(E3942/N3942,"N/A")</f>
        <v>34.68888888888889</v>
      </c>
      <c r="S3942" t="str">
        <f t="shared" si="256"/>
        <v>photography</v>
      </c>
      <c r="T3942" t="str">
        <f t="shared" si="257"/>
        <v>photobooks</v>
      </c>
      <c r="Y3942">
        <f t="shared" si="258"/>
        <v>12</v>
      </c>
      <c r="Z3942">
        <f t="shared" si="259"/>
        <v>22</v>
      </c>
    </row>
    <row r="3943" spans="1:26" ht="43.2" x14ac:dyDescent="0.3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 s="11">
        <f t="shared" si="254"/>
        <v>42368.791666666664</v>
      </c>
      <c r="K3943">
        <v>1448463086</v>
      </c>
      <c r="L3943" s="11">
        <f t="shared" si="255"/>
        <v>42333.285717592589</v>
      </c>
      <c r="M3943" t="b">
        <v>0</v>
      </c>
      <c r="N3943">
        <v>167</v>
      </c>
      <c r="O3943" t="b">
        <v>1</v>
      </c>
      <c r="P3943" t="s">
        <v>8285</v>
      </c>
      <c r="Q3943" s="6">
        <f>E3943/D3943</f>
        <v>2.6059999999999999</v>
      </c>
      <c r="R3943" s="7">
        <f>IFERROR(E3943/N3943,"N/A")</f>
        <v>54.616766467065865</v>
      </c>
      <c r="S3943" t="str">
        <f t="shared" si="256"/>
        <v>photography</v>
      </c>
      <c r="T3943" t="str">
        <f t="shared" si="257"/>
        <v>photobooks</v>
      </c>
      <c r="Y3943">
        <f t="shared" si="258"/>
        <v>12</v>
      </c>
      <c r="Z3943">
        <f t="shared" si="259"/>
        <v>22</v>
      </c>
    </row>
    <row r="3944" spans="1:26" ht="43.2" x14ac:dyDescent="0.3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 s="11">
        <f t="shared" si="254"/>
        <v>40919.708333333328</v>
      </c>
      <c r="K3944">
        <v>1324433310</v>
      </c>
      <c r="L3944" s="11">
        <f t="shared" si="255"/>
        <v>40897.755902777775</v>
      </c>
      <c r="M3944" t="b">
        <v>1</v>
      </c>
      <c r="N3944">
        <v>103</v>
      </c>
      <c r="O3944" t="b">
        <v>1</v>
      </c>
      <c r="P3944" t="s">
        <v>8295</v>
      </c>
      <c r="Q3944" s="6">
        <f>E3944/D3944</f>
        <v>2.6227999999999998</v>
      </c>
      <c r="R3944" s="7">
        <f>IFERROR(E3944/N3944,"N/A")</f>
        <v>127.32038834951456</v>
      </c>
      <c r="S3944" t="str">
        <f t="shared" si="256"/>
        <v>technology</v>
      </c>
      <c r="T3944" t="str">
        <f t="shared" si="257"/>
        <v>hardware</v>
      </c>
      <c r="Y3944">
        <f t="shared" si="258"/>
        <v>11</v>
      </c>
      <c r="Z3944">
        <f t="shared" si="259"/>
        <v>19</v>
      </c>
    </row>
    <row r="3945" spans="1:26" ht="43.2" x14ac:dyDescent="0.3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 s="11">
        <f t="shared" si="254"/>
        <v>41334.999305555553</v>
      </c>
      <c r="K3945">
        <v>1359421403</v>
      </c>
      <c r="L3945" s="11">
        <f t="shared" si="255"/>
        <v>41302.710682870369</v>
      </c>
      <c r="M3945" t="b">
        <v>0</v>
      </c>
      <c r="N3945">
        <v>25</v>
      </c>
      <c r="O3945" t="b">
        <v>1</v>
      </c>
      <c r="P3945" t="s">
        <v>8276</v>
      </c>
      <c r="Q3945" s="6">
        <f>E3945/D3945</f>
        <v>2.625</v>
      </c>
      <c r="R3945" s="7">
        <f>IFERROR(E3945/N3945,"N/A")</f>
        <v>42</v>
      </c>
      <c r="S3945" t="str">
        <f t="shared" si="256"/>
        <v>music</v>
      </c>
      <c r="T3945" t="str">
        <f t="shared" si="257"/>
        <v>rock</v>
      </c>
      <c r="Y3945">
        <f t="shared" si="258"/>
        <v>6</v>
      </c>
      <c r="Z3945">
        <f t="shared" si="259"/>
        <v>10</v>
      </c>
    </row>
    <row r="3946" spans="1:26" ht="43.2" x14ac:dyDescent="0.3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 s="11">
        <f t="shared" si="254"/>
        <v>41592.833333333328</v>
      </c>
      <c r="K3946">
        <v>1381752061</v>
      </c>
      <c r="L3946" s="11">
        <f t="shared" si="255"/>
        <v>41561.16737268518</v>
      </c>
      <c r="M3946" t="b">
        <v>1</v>
      </c>
      <c r="N3946">
        <v>3863</v>
      </c>
      <c r="O3946" t="b">
        <v>1</v>
      </c>
      <c r="P3946" t="s">
        <v>8295</v>
      </c>
      <c r="Q3946" s="6">
        <f>E3946/D3946</f>
        <v>2.6302771750000002</v>
      </c>
      <c r="R3946" s="7">
        <f>IFERROR(E3946/N3946,"N/A")</f>
        <v>272.35590732591254</v>
      </c>
      <c r="S3946" t="str">
        <f t="shared" si="256"/>
        <v>technology</v>
      </c>
      <c r="T3946" t="str">
        <f t="shared" si="257"/>
        <v>hardware</v>
      </c>
      <c r="Y3946">
        <f t="shared" si="258"/>
        <v>11</v>
      </c>
      <c r="Z3946">
        <f t="shared" si="259"/>
        <v>19</v>
      </c>
    </row>
    <row r="3947" spans="1:26" ht="43.2" x14ac:dyDescent="0.3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 s="11">
        <f t="shared" si="254"/>
        <v>42421.065138888887</v>
      </c>
      <c r="K3947">
        <v>1453109628</v>
      </c>
      <c r="L3947" s="11">
        <f t="shared" si="255"/>
        <v>42387.065138888887</v>
      </c>
      <c r="M3947" t="b">
        <v>1</v>
      </c>
      <c r="N3947">
        <v>551</v>
      </c>
      <c r="O3947" t="b">
        <v>1</v>
      </c>
      <c r="P3947" t="s">
        <v>8303</v>
      </c>
      <c r="Q3947" s="6">
        <f>E3947/D3947</f>
        <v>2.6462241666666664</v>
      </c>
      <c r="R3947" s="7">
        <f>IFERROR(E3947/N3947,"N/A")</f>
        <v>57.631016333938291</v>
      </c>
      <c r="S3947" t="str">
        <f t="shared" si="256"/>
        <v>theater</v>
      </c>
      <c r="T3947" t="str">
        <f t="shared" si="257"/>
        <v>spaces</v>
      </c>
      <c r="Y3947">
        <f t="shared" si="258"/>
        <v>8</v>
      </c>
      <c r="Z3947">
        <f t="shared" si="259"/>
        <v>14</v>
      </c>
    </row>
    <row r="3948" spans="1:26" ht="43.2" x14ac:dyDescent="0.3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 s="11">
        <f t="shared" si="254"/>
        <v>40969.957638888889</v>
      </c>
      <c r="K3948">
        <v>1328040375</v>
      </c>
      <c r="L3948" s="11">
        <f t="shared" si="255"/>
        <v>40939.504340277774</v>
      </c>
      <c r="M3948" t="b">
        <v>0</v>
      </c>
      <c r="N3948">
        <v>126</v>
      </c>
      <c r="O3948" t="b">
        <v>1</v>
      </c>
      <c r="P3948" t="s">
        <v>8276</v>
      </c>
      <c r="Q3948" s="6">
        <f>E3948/D3948</f>
        <v>2.6524999999999999</v>
      </c>
      <c r="R3948" s="7">
        <f>IFERROR(E3948/N3948,"N/A")</f>
        <v>84.206349206349202</v>
      </c>
      <c r="S3948" t="str">
        <f t="shared" si="256"/>
        <v>music</v>
      </c>
      <c r="T3948" t="str">
        <f t="shared" si="257"/>
        <v>rock</v>
      </c>
      <c r="Y3948">
        <f t="shared" si="258"/>
        <v>6</v>
      </c>
      <c r="Z3948">
        <f t="shared" si="259"/>
        <v>10</v>
      </c>
    </row>
    <row r="3949" spans="1:26" ht="43.2" x14ac:dyDescent="0.3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 s="11">
        <f t="shared" si="254"/>
        <v>41021.374722222223</v>
      </c>
      <c r="K3949">
        <v>1332521976</v>
      </c>
      <c r="L3949" s="11">
        <f t="shared" si="255"/>
        <v>40991.374722222223</v>
      </c>
      <c r="M3949" t="b">
        <v>0</v>
      </c>
      <c r="N3949">
        <v>30</v>
      </c>
      <c r="O3949" t="b">
        <v>1</v>
      </c>
      <c r="P3949" t="s">
        <v>8279</v>
      </c>
      <c r="Q3949" s="6">
        <f>E3949/D3949</f>
        <v>2.6566666666666667</v>
      </c>
      <c r="R3949" s="7">
        <f>IFERROR(E3949/N3949,"N/A")</f>
        <v>26.566666666666666</v>
      </c>
      <c r="S3949" t="str">
        <f t="shared" si="256"/>
        <v>music</v>
      </c>
      <c r="T3949" t="str">
        <f t="shared" si="257"/>
        <v>indie rock</v>
      </c>
      <c r="Y3949">
        <f t="shared" si="258"/>
        <v>6</v>
      </c>
      <c r="Z3949">
        <f t="shared" si="259"/>
        <v>16</v>
      </c>
    </row>
    <row r="3950" spans="1:26" ht="43.2" x14ac:dyDescent="0.3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 s="11">
        <f t="shared" si="254"/>
        <v>42711.999999999993</v>
      </c>
      <c r="K3950">
        <v>1479708680</v>
      </c>
      <c r="L3950" s="11">
        <f t="shared" si="255"/>
        <v>42694.924537037034</v>
      </c>
      <c r="M3950" t="b">
        <v>0</v>
      </c>
      <c r="N3950">
        <v>127</v>
      </c>
      <c r="O3950" t="b">
        <v>1</v>
      </c>
      <c r="P3950" t="s">
        <v>8277</v>
      </c>
      <c r="Q3950" s="6">
        <f>E3950/D3950</f>
        <v>2.6713333333333331</v>
      </c>
      <c r="R3950" s="7">
        <f>IFERROR(E3950/N3950,"N/A")</f>
        <v>63.102362204724407</v>
      </c>
      <c r="S3950" t="str">
        <f t="shared" si="256"/>
        <v>music</v>
      </c>
      <c r="T3950" t="str">
        <f t="shared" si="257"/>
        <v>metal</v>
      </c>
      <c r="Y3950">
        <f t="shared" si="258"/>
        <v>6</v>
      </c>
      <c r="Z3950">
        <f t="shared" si="259"/>
        <v>11</v>
      </c>
    </row>
    <row r="3951" spans="1:26" ht="43.2" x14ac:dyDescent="0.3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 s="11">
        <f t="shared" si="254"/>
        <v>42193.623993055553</v>
      </c>
      <c r="K3951">
        <v>1433804313</v>
      </c>
      <c r="L3951" s="11">
        <f t="shared" si="255"/>
        <v>42163.623993055553</v>
      </c>
      <c r="M3951" t="b">
        <v>0</v>
      </c>
      <c r="N3951">
        <v>1013</v>
      </c>
      <c r="O3951" t="b">
        <v>1</v>
      </c>
      <c r="P3951" t="s">
        <v>8273</v>
      </c>
      <c r="Q3951" s="6">
        <f>E3951/D3951</f>
        <v>2.6729166666666666</v>
      </c>
      <c r="R3951" s="7">
        <f>IFERROR(E3951/N3951,"N/A")</f>
        <v>31.663376110562684</v>
      </c>
      <c r="S3951" t="str">
        <f t="shared" si="256"/>
        <v>technology</v>
      </c>
      <c r="T3951" t="str">
        <f t="shared" si="257"/>
        <v>wearables</v>
      </c>
      <c r="Y3951">
        <f t="shared" si="258"/>
        <v>11</v>
      </c>
      <c r="Z3951">
        <f t="shared" si="259"/>
        <v>20</v>
      </c>
    </row>
    <row r="3952" spans="1:26" ht="28.8" x14ac:dyDescent="0.3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 s="11">
        <f t="shared" si="254"/>
        <v>42356.485405092586</v>
      </c>
      <c r="K3952">
        <v>1447875539</v>
      </c>
      <c r="L3952" s="11">
        <f t="shared" si="255"/>
        <v>42326.485405092586</v>
      </c>
      <c r="M3952" t="b">
        <v>0</v>
      </c>
      <c r="N3952">
        <v>512</v>
      </c>
      <c r="O3952" t="b">
        <v>1</v>
      </c>
      <c r="P3952" t="s">
        <v>8285</v>
      </c>
      <c r="Q3952" s="6">
        <f>E3952/D3952</f>
        <v>2.6991034482758622</v>
      </c>
      <c r="R3952" s="7">
        <f>IFERROR(E3952/N3952,"N/A")</f>
        <v>76.439453125</v>
      </c>
      <c r="S3952" t="str">
        <f t="shared" si="256"/>
        <v>photography</v>
      </c>
      <c r="T3952" t="str">
        <f t="shared" si="257"/>
        <v>photobooks</v>
      </c>
      <c r="Y3952">
        <f t="shared" si="258"/>
        <v>12</v>
      </c>
      <c r="Z3952">
        <f t="shared" si="259"/>
        <v>22</v>
      </c>
    </row>
    <row r="3953" spans="1:26" ht="43.2" x14ac:dyDescent="0.3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 s="11">
        <f t="shared" si="254"/>
        <v>42482.492407407401</v>
      </c>
      <c r="K3953">
        <v>1458762544</v>
      </c>
      <c r="L3953" s="11">
        <f t="shared" si="255"/>
        <v>42452.492407407401</v>
      </c>
      <c r="M3953" t="b">
        <v>0</v>
      </c>
      <c r="N3953">
        <v>96</v>
      </c>
      <c r="O3953" t="b">
        <v>1</v>
      </c>
      <c r="P3953" t="s">
        <v>8297</v>
      </c>
      <c r="Q3953" s="6">
        <f>E3953/D3953</f>
        <v>2.7067999999999999</v>
      </c>
      <c r="R3953" s="7">
        <f>IFERROR(E3953/N3953,"N/A")</f>
        <v>140.97916666666666</v>
      </c>
      <c r="S3953" t="str">
        <f t="shared" si="256"/>
        <v>games</v>
      </c>
      <c r="T3953" t="str">
        <f t="shared" si="257"/>
        <v>tabletop games</v>
      </c>
      <c r="Y3953">
        <f t="shared" si="258"/>
        <v>6</v>
      </c>
      <c r="Z3953">
        <f t="shared" si="259"/>
        <v>20</v>
      </c>
    </row>
    <row r="3954" spans="1:26" ht="28.8" x14ac:dyDescent="0.3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 s="11">
        <f t="shared" si="254"/>
        <v>42372.624305555553</v>
      </c>
      <c r="K3954">
        <v>1448902867</v>
      </c>
      <c r="L3954" s="11">
        <f t="shared" si="255"/>
        <v>42338.375775462955</v>
      </c>
      <c r="M3954" t="b">
        <v>0</v>
      </c>
      <c r="N3954">
        <v>102</v>
      </c>
      <c r="O3954" t="b">
        <v>1</v>
      </c>
      <c r="P3954" t="s">
        <v>8297</v>
      </c>
      <c r="Q3954" s="6">
        <f>E3954/D3954</f>
        <v>2.7069999999999999</v>
      </c>
      <c r="R3954" s="7">
        <f>IFERROR(E3954/N3954,"N/A")</f>
        <v>53.078431372549019</v>
      </c>
      <c r="S3954" t="str">
        <f t="shared" si="256"/>
        <v>games</v>
      </c>
      <c r="T3954" t="str">
        <f t="shared" si="257"/>
        <v>tabletop games</v>
      </c>
      <c r="Y3954">
        <f t="shared" si="258"/>
        <v>6</v>
      </c>
      <c r="Z3954">
        <f t="shared" si="259"/>
        <v>20</v>
      </c>
    </row>
    <row r="3955" spans="1:26" ht="28.8" x14ac:dyDescent="0.3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 s="11">
        <f t="shared" si="254"/>
        <v>41258.591550925921</v>
      </c>
      <c r="K3955">
        <v>1353017510</v>
      </c>
      <c r="L3955" s="11">
        <f t="shared" si="255"/>
        <v>41228.591550925921</v>
      </c>
      <c r="M3955" t="b">
        <v>0</v>
      </c>
      <c r="N3955">
        <v>112</v>
      </c>
      <c r="O3955" t="b">
        <v>1</v>
      </c>
      <c r="P3955" t="s">
        <v>8276</v>
      </c>
      <c r="Q3955" s="6">
        <f>E3955/D3955</f>
        <v>2.7185000000000001</v>
      </c>
      <c r="R3955" s="7">
        <f>IFERROR(E3955/N3955,"N/A")</f>
        <v>48.544642857142854</v>
      </c>
      <c r="S3955" t="str">
        <f t="shared" si="256"/>
        <v>music</v>
      </c>
      <c r="T3955" t="str">
        <f t="shared" si="257"/>
        <v>rock</v>
      </c>
      <c r="Y3955">
        <f t="shared" si="258"/>
        <v>6</v>
      </c>
      <c r="Z3955">
        <f t="shared" si="259"/>
        <v>10</v>
      </c>
    </row>
    <row r="3956" spans="1:26" ht="43.2" x14ac:dyDescent="0.3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 s="11">
        <f t="shared" si="254"/>
        <v>42587.994652777772</v>
      </c>
      <c r="K3956">
        <v>1469173938</v>
      </c>
      <c r="L3956" s="11">
        <f t="shared" si="255"/>
        <v>42572.994652777772</v>
      </c>
      <c r="M3956" t="b">
        <v>0</v>
      </c>
      <c r="N3956">
        <v>249</v>
      </c>
      <c r="O3956" t="b">
        <v>1</v>
      </c>
      <c r="P3956" t="s">
        <v>8297</v>
      </c>
      <c r="Q3956" s="6">
        <f>E3956/D3956</f>
        <v>2.722777777777778</v>
      </c>
      <c r="R3956" s="7">
        <f>IFERROR(E3956/N3956,"N/A")</f>
        <v>98.413654618473899</v>
      </c>
      <c r="S3956" t="str">
        <f t="shared" si="256"/>
        <v>games</v>
      </c>
      <c r="T3956" t="str">
        <f t="shared" si="257"/>
        <v>tabletop games</v>
      </c>
      <c r="Y3956">
        <f t="shared" si="258"/>
        <v>6</v>
      </c>
      <c r="Z3956">
        <f t="shared" si="259"/>
        <v>20</v>
      </c>
    </row>
    <row r="3957" spans="1:26" ht="43.2" x14ac:dyDescent="0.3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 s="11">
        <f t="shared" si="254"/>
        <v>41800.022916666661</v>
      </c>
      <c r="K3957">
        <v>1399996024</v>
      </c>
      <c r="L3957" s="11">
        <f t="shared" si="255"/>
        <v>41772.32435185185</v>
      </c>
      <c r="M3957" t="b">
        <v>1</v>
      </c>
      <c r="N3957">
        <v>269</v>
      </c>
      <c r="O3957" t="b">
        <v>1</v>
      </c>
      <c r="P3957" t="s">
        <v>8285</v>
      </c>
      <c r="Q3957" s="6">
        <f>E3957/D3957</f>
        <v>2.7793846153846156</v>
      </c>
      <c r="R3957" s="7">
        <f>IFERROR(E3957/N3957,"N/A")</f>
        <v>67.159851301115239</v>
      </c>
      <c r="S3957" t="str">
        <f t="shared" si="256"/>
        <v>photography</v>
      </c>
      <c r="T3957" t="str">
        <f t="shared" si="257"/>
        <v>photobooks</v>
      </c>
      <c r="Y3957">
        <f t="shared" si="258"/>
        <v>12</v>
      </c>
      <c r="Z3957">
        <f t="shared" si="259"/>
        <v>22</v>
      </c>
    </row>
    <row r="3958" spans="1:26" ht="28.8" x14ac:dyDescent="0.3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 s="11">
        <f t="shared" si="254"/>
        <v>42593.692986111106</v>
      </c>
      <c r="K3958">
        <v>1468370274</v>
      </c>
      <c r="L3958" s="11">
        <f t="shared" si="255"/>
        <v>42563.692986111106</v>
      </c>
      <c r="M3958" t="b">
        <v>0</v>
      </c>
      <c r="N3958">
        <v>237</v>
      </c>
      <c r="O3958" t="b">
        <v>1</v>
      </c>
      <c r="P3958" t="s">
        <v>8273</v>
      </c>
      <c r="Q3958" s="6">
        <f>E3958/D3958</f>
        <v>2.7869999999999999</v>
      </c>
      <c r="R3958" s="7">
        <f>IFERROR(E3958/N3958,"N/A")</f>
        <v>23.518987341772153</v>
      </c>
      <c r="S3958" t="str">
        <f t="shared" si="256"/>
        <v>technology</v>
      </c>
      <c r="T3958" t="str">
        <f t="shared" si="257"/>
        <v>wearables</v>
      </c>
      <c r="Y3958">
        <f t="shared" si="258"/>
        <v>11</v>
      </c>
      <c r="Z3958">
        <f t="shared" si="259"/>
        <v>20</v>
      </c>
    </row>
    <row r="3959" spans="1:26" ht="28.8" x14ac:dyDescent="0.3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 s="11">
        <f t="shared" si="254"/>
        <v>42460.833333333336</v>
      </c>
      <c r="K3959">
        <v>1456852647</v>
      </c>
      <c r="L3959" s="11">
        <f t="shared" si="255"/>
        <v>42430.387118055551</v>
      </c>
      <c r="M3959" t="b">
        <v>0</v>
      </c>
      <c r="N3959">
        <v>138</v>
      </c>
      <c r="O3959" t="b">
        <v>1</v>
      </c>
      <c r="P3959" t="s">
        <v>8285</v>
      </c>
      <c r="Q3959" s="6">
        <f>E3959/D3959</f>
        <v>2.80375</v>
      </c>
      <c r="R3959" s="7">
        <f>IFERROR(E3959/N3959,"N/A")</f>
        <v>81.268115942028984</v>
      </c>
      <c r="S3959" t="str">
        <f t="shared" si="256"/>
        <v>photography</v>
      </c>
      <c r="T3959" t="str">
        <f t="shared" si="257"/>
        <v>photobooks</v>
      </c>
      <c r="Y3959">
        <f t="shared" si="258"/>
        <v>12</v>
      </c>
      <c r="Z3959">
        <f t="shared" si="259"/>
        <v>22</v>
      </c>
    </row>
    <row r="3960" spans="1:26" ht="43.2" x14ac:dyDescent="0.3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 s="11">
        <f t="shared" si="254"/>
        <v>42644.945416666662</v>
      </c>
      <c r="K3960">
        <v>1471502484</v>
      </c>
      <c r="L3960" s="11">
        <f t="shared" si="255"/>
        <v>42599.945416666662</v>
      </c>
      <c r="M3960" t="b">
        <v>0</v>
      </c>
      <c r="N3960">
        <v>278</v>
      </c>
      <c r="O3960" t="b">
        <v>1</v>
      </c>
      <c r="P3960" t="s">
        <v>8295</v>
      </c>
      <c r="Q3960" s="6">
        <f>E3960/D3960</f>
        <v>2.8073000000000001</v>
      </c>
      <c r="R3960" s="7">
        <f>IFERROR(E3960/N3960,"N/A")</f>
        <v>201.96402877697841</v>
      </c>
      <c r="S3960" t="str">
        <f t="shared" si="256"/>
        <v>technology</v>
      </c>
      <c r="T3960" t="str">
        <f t="shared" si="257"/>
        <v>hardware</v>
      </c>
      <c r="Y3960">
        <f t="shared" si="258"/>
        <v>11</v>
      </c>
      <c r="Z3960">
        <f t="shared" si="259"/>
        <v>19</v>
      </c>
    </row>
    <row r="3961" spans="1:26" ht="43.2" x14ac:dyDescent="0.3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 s="11">
        <f t="shared" si="254"/>
        <v>41905.737233796295</v>
      </c>
      <c r="K3961">
        <v>1407634897</v>
      </c>
      <c r="L3961" s="11">
        <f t="shared" si="255"/>
        <v>41860.737233796295</v>
      </c>
      <c r="M3961" t="b">
        <v>1</v>
      </c>
      <c r="N3961">
        <v>95</v>
      </c>
      <c r="O3961" t="b">
        <v>1</v>
      </c>
      <c r="P3961" t="s">
        <v>8295</v>
      </c>
      <c r="Q3961" s="6">
        <f>E3961/D3961</f>
        <v>2.8109999999999999</v>
      </c>
      <c r="R3961" s="7">
        <f>IFERROR(E3961/N3961,"N/A")</f>
        <v>147.94736842105263</v>
      </c>
      <c r="S3961" t="str">
        <f t="shared" si="256"/>
        <v>technology</v>
      </c>
      <c r="T3961" t="str">
        <f t="shared" si="257"/>
        <v>hardware</v>
      </c>
      <c r="Y3961">
        <f t="shared" si="258"/>
        <v>11</v>
      </c>
      <c r="Z3961">
        <f t="shared" si="259"/>
        <v>19</v>
      </c>
    </row>
    <row r="3962" spans="1:26" ht="28.8" x14ac:dyDescent="0.3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 s="11">
        <f t="shared" si="254"/>
        <v>42766.666666666664</v>
      </c>
      <c r="K3962">
        <v>1483292122</v>
      </c>
      <c r="L3962" s="11">
        <f t="shared" si="255"/>
        <v>42736.399560185186</v>
      </c>
      <c r="M3962" t="b">
        <v>1</v>
      </c>
      <c r="N3962">
        <v>160</v>
      </c>
      <c r="O3962" t="b">
        <v>1</v>
      </c>
      <c r="P3962" t="s">
        <v>8285</v>
      </c>
      <c r="Q3962" s="6">
        <f>E3962/D3962</f>
        <v>2.8156666666666665</v>
      </c>
      <c r="R3962" s="7">
        <f>IFERROR(E3962/N3962,"N/A")</f>
        <v>52.793750000000003</v>
      </c>
      <c r="S3962" t="str">
        <f t="shared" si="256"/>
        <v>photography</v>
      </c>
      <c r="T3962" t="str">
        <f t="shared" si="257"/>
        <v>photobooks</v>
      </c>
      <c r="Y3962">
        <f t="shared" si="258"/>
        <v>12</v>
      </c>
      <c r="Z3962">
        <f t="shared" si="259"/>
        <v>22</v>
      </c>
    </row>
    <row r="3963" spans="1:26" ht="43.2" x14ac:dyDescent="0.3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 s="11">
        <f t="shared" si="254"/>
        <v>42713.666712962957</v>
      </c>
      <c r="K3963">
        <v>1478736004</v>
      </c>
      <c r="L3963" s="11">
        <f t="shared" si="255"/>
        <v>42683.666712962957</v>
      </c>
      <c r="M3963" t="b">
        <v>0</v>
      </c>
      <c r="N3963">
        <v>1328</v>
      </c>
      <c r="O3963" t="b">
        <v>1</v>
      </c>
      <c r="P3963" t="s">
        <v>8297</v>
      </c>
      <c r="Q3963" s="6">
        <f>E3963/D3963</f>
        <v>2.8309000000000002</v>
      </c>
      <c r="R3963" s="7">
        <f>IFERROR(E3963/N3963,"N/A")</f>
        <v>42.63403614457831</v>
      </c>
      <c r="S3963" t="str">
        <f t="shared" si="256"/>
        <v>games</v>
      </c>
      <c r="T3963" t="str">
        <f t="shared" si="257"/>
        <v>tabletop games</v>
      </c>
      <c r="Y3963">
        <f t="shared" si="258"/>
        <v>6</v>
      </c>
      <c r="Z3963">
        <f t="shared" si="259"/>
        <v>20</v>
      </c>
    </row>
    <row r="3964" spans="1:26" ht="43.2" x14ac:dyDescent="0.3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 s="11">
        <f t="shared" si="254"/>
        <v>41359.663784722223</v>
      </c>
      <c r="K3964">
        <v>1361753751</v>
      </c>
      <c r="L3964" s="11">
        <f t="shared" si="255"/>
        <v>41329.705451388887</v>
      </c>
      <c r="M3964" t="b">
        <v>1</v>
      </c>
      <c r="N3964">
        <v>284</v>
      </c>
      <c r="O3964" t="b">
        <v>1</v>
      </c>
      <c r="P3964" t="s">
        <v>8269</v>
      </c>
      <c r="Q3964" s="6">
        <f>E3964/D3964</f>
        <v>2.8332000000000002</v>
      </c>
      <c r="R3964" s="7">
        <f>IFERROR(E3964/N3964,"N/A")</f>
        <v>49.880281690140848</v>
      </c>
      <c r="S3964" t="str">
        <f t="shared" si="256"/>
        <v>film &amp; video</v>
      </c>
      <c r="T3964" t="str">
        <f t="shared" si="257"/>
        <v>documentary</v>
      </c>
      <c r="Y3964">
        <f t="shared" si="258"/>
        <v>13</v>
      </c>
      <c r="Z3964">
        <f t="shared" si="259"/>
        <v>24</v>
      </c>
    </row>
    <row r="3965" spans="1:26" ht="57.6" x14ac:dyDescent="0.3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 s="11">
        <f t="shared" si="254"/>
        <v>42394.333333333336</v>
      </c>
      <c r="K3965">
        <v>1452530041</v>
      </c>
      <c r="L3965" s="11">
        <f t="shared" si="255"/>
        <v>42380.356956018521</v>
      </c>
      <c r="M3965" t="b">
        <v>1</v>
      </c>
      <c r="N3965">
        <v>266</v>
      </c>
      <c r="O3965" t="b">
        <v>1</v>
      </c>
      <c r="P3965" t="s">
        <v>8297</v>
      </c>
      <c r="Q3965" s="6">
        <f>E3965/D3965</f>
        <v>2.8473999999999999</v>
      </c>
      <c r="R3965" s="7">
        <f>IFERROR(E3965/N3965,"N/A")</f>
        <v>107.04511278195488</v>
      </c>
      <c r="S3965" t="str">
        <f t="shared" si="256"/>
        <v>games</v>
      </c>
      <c r="T3965" t="str">
        <f t="shared" si="257"/>
        <v>tabletop games</v>
      </c>
      <c r="Y3965">
        <f t="shared" si="258"/>
        <v>6</v>
      </c>
      <c r="Z3965">
        <f t="shared" si="259"/>
        <v>20</v>
      </c>
    </row>
    <row r="3966" spans="1:26" ht="28.8" x14ac:dyDescent="0.3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 s="11">
        <f t="shared" si="254"/>
        <v>42707.295312499999</v>
      </c>
      <c r="K3966">
        <v>1478095515</v>
      </c>
      <c r="L3966" s="11">
        <f t="shared" si="255"/>
        <v>42676.253645833327</v>
      </c>
      <c r="M3966" t="b">
        <v>1</v>
      </c>
      <c r="N3966">
        <v>510</v>
      </c>
      <c r="O3966" t="b">
        <v>1</v>
      </c>
      <c r="P3966" t="s">
        <v>8295</v>
      </c>
      <c r="Q3966" s="6">
        <f>E3966/D3966</f>
        <v>2.8496600000000001</v>
      </c>
      <c r="R3966" s="7">
        <f>IFERROR(E3966/N3966,"N/A")</f>
        <v>279.37843137254902</v>
      </c>
      <c r="S3966" t="str">
        <f t="shared" si="256"/>
        <v>technology</v>
      </c>
      <c r="T3966" t="str">
        <f t="shared" si="257"/>
        <v>hardware</v>
      </c>
      <c r="Y3966">
        <f t="shared" si="258"/>
        <v>11</v>
      </c>
      <c r="Z3966">
        <f t="shared" si="259"/>
        <v>19</v>
      </c>
    </row>
    <row r="3967" spans="1:26" ht="43.2" x14ac:dyDescent="0.3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 s="11">
        <f t="shared" si="254"/>
        <v>42342.478564814817</v>
      </c>
      <c r="K3967">
        <v>1444069748</v>
      </c>
      <c r="L3967" s="11">
        <f t="shared" si="255"/>
        <v>42282.436898148146</v>
      </c>
      <c r="M3967" t="b">
        <v>0</v>
      </c>
      <c r="N3967">
        <v>15</v>
      </c>
      <c r="O3967" t="b">
        <v>1</v>
      </c>
      <c r="P3967" t="s">
        <v>8271</v>
      </c>
      <c r="Q3967" s="6">
        <f>E3967/D3967</f>
        <v>2.8613861386138613</v>
      </c>
      <c r="R3967" s="7">
        <f>IFERROR(E3967/N3967,"N/A")</f>
        <v>19.266666666666666</v>
      </c>
      <c r="S3967" t="str">
        <f t="shared" si="256"/>
        <v>theater</v>
      </c>
      <c r="T3967" t="str">
        <f t="shared" si="257"/>
        <v>plays</v>
      </c>
      <c r="Y3967">
        <f t="shared" si="258"/>
        <v>8</v>
      </c>
      <c r="Z3967">
        <f t="shared" si="259"/>
        <v>13</v>
      </c>
    </row>
    <row r="3968" spans="1:26" ht="28.8" x14ac:dyDescent="0.3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 s="11">
        <f t="shared" si="254"/>
        <v>42497.618645833332</v>
      </c>
      <c r="K3968">
        <v>1460069451</v>
      </c>
      <c r="L3968" s="11">
        <f t="shared" si="255"/>
        <v>42467.618645833332</v>
      </c>
      <c r="M3968" t="b">
        <v>0</v>
      </c>
      <c r="N3968">
        <v>271</v>
      </c>
      <c r="O3968" t="b">
        <v>1</v>
      </c>
      <c r="P3968" t="s">
        <v>8297</v>
      </c>
      <c r="Q3968" s="6">
        <f>E3968/D3968</f>
        <v>2.8665822784810127</v>
      </c>
      <c r="R3968" s="7">
        <f>IFERROR(E3968/N3968,"N/A")</f>
        <v>41.782287822878232</v>
      </c>
      <c r="S3968" t="str">
        <f t="shared" si="256"/>
        <v>games</v>
      </c>
      <c r="T3968" t="str">
        <f t="shared" si="257"/>
        <v>tabletop games</v>
      </c>
      <c r="Y3968">
        <f t="shared" si="258"/>
        <v>6</v>
      </c>
      <c r="Z3968">
        <f t="shared" si="259"/>
        <v>20</v>
      </c>
    </row>
    <row r="3969" spans="1:26" ht="43.2" x14ac:dyDescent="0.3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 s="11">
        <f t="shared" si="254"/>
        <v>42464.762523148143</v>
      </c>
      <c r="K3969">
        <v>1458613082</v>
      </c>
      <c r="L3969" s="11">
        <f t="shared" si="255"/>
        <v>42450.762523148143</v>
      </c>
      <c r="M3969" t="b">
        <v>0</v>
      </c>
      <c r="N3969">
        <v>49</v>
      </c>
      <c r="O3969" t="b">
        <v>1</v>
      </c>
      <c r="P3969" t="s">
        <v>8271</v>
      </c>
      <c r="Q3969" s="6">
        <f>E3969/D3969</f>
        <v>2.87</v>
      </c>
      <c r="R3969" s="7">
        <f>IFERROR(E3969/N3969,"N/A")</f>
        <v>58.571428571428569</v>
      </c>
      <c r="S3969" t="str">
        <f t="shared" si="256"/>
        <v>theater</v>
      </c>
      <c r="T3969" t="str">
        <f t="shared" si="257"/>
        <v>plays</v>
      </c>
      <c r="Y3969">
        <f t="shared" si="258"/>
        <v>8</v>
      </c>
      <c r="Z3969">
        <f t="shared" si="259"/>
        <v>13</v>
      </c>
    </row>
    <row r="3970" spans="1:26" ht="57.6" x14ac:dyDescent="0.3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 s="11">
        <f t="shared" si="254"/>
        <v>42180.458333333336</v>
      </c>
      <c r="K3970">
        <v>1432659793</v>
      </c>
      <c r="L3970" s="11">
        <f t="shared" si="255"/>
        <v>42150.377233796295</v>
      </c>
      <c r="M3970" t="b">
        <v>0</v>
      </c>
      <c r="N3970">
        <v>607</v>
      </c>
      <c r="O3970" t="b">
        <v>1</v>
      </c>
      <c r="P3970" t="s">
        <v>8295</v>
      </c>
      <c r="Q3970" s="6">
        <f>E3970/D3970</f>
        <v>2.8816999999999999</v>
      </c>
      <c r="R3970" s="7">
        <f>IFERROR(E3970/N3970,"N/A")</f>
        <v>47.474464579901152</v>
      </c>
      <c r="S3970" t="str">
        <f t="shared" si="256"/>
        <v>technology</v>
      </c>
      <c r="T3970" t="str">
        <f t="shared" si="257"/>
        <v>hardware</v>
      </c>
      <c r="Y3970">
        <f t="shared" si="258"/>
        <v>11</v>
      </c>
      <c r="Z3970">
        <f t="shared" si="259"/>
        <v>19</v>
      </c>
    </row>
    <row r="3971" spans="1:26" ht="43.2" x14ac:dyDescent="0.3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 s="11">
        <f t="shared" ref="J3971:J4034" si="260">(((I3971/60)/60)/24)+DATE(1970,1,1)+(-8/24)</f>
        <v>42529.249305555553</v>
      </c>
      <c r="K3971">
        <v>1464677986</v>
      </c>
      <c r="L3971" s="11">
        <f t="shared" ref="L3971:L4034" si="261">(((K3971/60)/60)/24)+DATE(1970,1,1)+(-8/24)</f>
        <v>42520.95817129629</v>
      </c>
      <c r="M3971" t="b">
        <v>0</v>
      </c>
      <c r="N3971">
        <v>20</v>
      </c>
      <c r="O3971" t="b">
        <v>1</v>
      </c>
      <c r="P3971" t="s">
        <v>8271</v>
      </c>
      <c r="Q3971" s="6">
        <f>E3971/D3971</f>
        <v>2.89</v>
      </c>
      <c r="R3971" s="7">
        <f>IFERROR(E3971/N3971,"N/A")</f>
        <v>43.35</v>
      </c>
      <c r="S3971" t="str">
        <f t="shared" ref="S3971:S4034" si="262">LEFT(P3971,SEARCH("/",P3971,1)-1)</f>
        <v>theater</v>
      </c>
      <c r="T3971" t="str">
        <f t="shared" ref="T3971:T4034" si="263">RIGHT(P3971,(LEN(P3971)-SEARCH("/",P3971)))</f>
        <v>plays</v>
      </c>
      <c r="Y3971">
        <f t="shared" ref="Y3971:Y4034" si="264">SEARCH("/",P3971)</f>
        <v>8</v>
      </c>
      <c r="Z3971">
        <f t="shared" ref="Z3971:Z4034" si="265">LEN(P3971)</f>
        <v>13</v>
      </c>
    </row>
    <row r="3972" spans="1:26" ht="28.8" x14ac:dyDescent="0.3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 s="11">
        <f t="shared" si="260"/>
        <v>42777.173356481479</v>
      </c>
      <c r="K3972">
        <v>1484222978</v>
      </c>
      <c r="L3972" s="11">
        <f t="shared" si="261"/>
        <v>42747.173356481479</v>
      </c>
      <c r="M3972" t="b">
        <v>0</v>
      </c>
      <c r="N3972">
        <v>15</v>
      </c>
      <c r="O3972" t="b">
        <v>1</v>
      </c>
      <c r="P3972" t="s">
        <v>8285</v>
      </c>
      <c r="Q3972" s="6">
        <f>E3972/D3972</f>
        <v>2.9</v>
      </c>
      <c r="R3972" s="7">
        <f>IFERROR(E3972/N3972,"N/A")</f>
        <v>19.333333333333332</v>
      </c>
      <c r="S3972" t="str">
        <f t="shared" si="262"/>
        <v>photography</v>
      </c>
      <c r="T3972" t="str">
        <f t="shared" si="263"/>
        <v>photobooks</v>
      </c>
      <c r="Y3972">
        <f t="shared" si="264"/>
        <v>12</v>
      </c>
      <c r="Z3972">
        <f t="shared" si="265"/>
        <v>22</v>
      </c>
    </row>
    <row r="3973" spans="1:26" ht="43.2" x14ac:dyDescent="0.3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 s="11">
        <f t="shared" si="260"/>
        <v>41676.45888888889</v>
      </c>
      <c r="K3973">
        <v>1389121248</v>
      </c>
      <c r="L3973" s="11">
        <f t="shared" si="261"/>
        <v>41646.45888888889</v>
      </c>
      <c r="M3973" t="b">
        <v>0</v>
      </c>
      <c r="N3973">
        <v>24</v>
      </c>
      <c r="O3973" t="b">
        <v>1</v>
      </c>
      <c r="P3973" t="s">
        <v>8280</v>
      </c>
      <c r="Q3973" s="6">
        <f>E3973/D3973</f>
        <v>2.9250166666666666</v>
      </c>
      <c r="R3973" s="7">
        <f>IFERROR(E3973/N3973,"N/A")</f>
        <v>73.125416666666666</v>
      </c>
      <c r="S3973" t="str">
        <f t="shared" si="262"/>
        <v>music</v>
      </c>
      <c r="T3973" t="str">
        <f t="shared" si="263"/>
        <v>electronic music</v>
      </c>
      <c r="Y3973">
        <f t="shared" si="264"/>
        <v>6</v>
      </c>
      <c r="Z3973">
        <f t="shared" si="265"/>
        <v>22</v>
      </c>
    </row>
    <row r="3974" spans="1:26" ht="28.8" x14ac:dyDescent="0.3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 s="11">
        <f t="shared" si="260"/>
        <v>41353.462187500001</v>
      </c>
      <c r="K3974">
        <v>1362081933</v>
      </c>
      <c r="L3974" s="11">
        <f t="shared" si="261"/>
        <v>41333.503854166665</v>
      </c>
      <c r="M3974" t="b">
        <v>1</v>
      </c>
      <c r="N3974">
        <v>80</v>
      </c>
      <c r="O3974" t="b">
        <v>1</v>
      </c>
      <c r="P3974" t="s">
        <v>8269</v>
      </c>
      <c r="Q3974" s="6">
        <f>E3974/D3974</f>
        <v>2.9289999999999998</v>
      </c>
      <c r="R3974" s="7">
        <f>IFERROR(E3974/N3974,"N/A")</f>
        <v>36.612499999999997</v>
      </c>
      <c r="S3974" t="str">
        <f t="shared" si="262"/>
        <v>film &amp; video</v>
      </c>
      <c r="T3974" t="str">
        <f t="shared" si="263"/>
        <v>documentary</v>
      </c>
      <c r="Y3974">
        <f t="shared" si="264"/>
        <v>13</v>
      </c>
      <c r="Z3974">
        <f t="shared" si="265"/>
        <v>24</v>
      </c>
    </row>
    <row r="3975" spans="1:26" ht="43.2" x14ac:dyDescent="0.3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 s="11">
        <f t="shared" si="260"/>
        <v>42112.548668981479</v>
      </c>
      <c r="K3975">
        <v>1425507005</v>
      </c>
      <c r="L3975" s="11">
        <f t="shared" si="261"/>
        <v>42067.59033564815</v>
      </c>
      <c r="M3975" t="b">
        <v>1</v>
      </c>
      <c r="N3975">
        <v>365</v>
      </c>
      <c r="O3975" t="b">
        <v>1</v>
      </c>
      <c r="P3975" t="s">
        <v>8295</v>
      </c>
      <c r="Q3975" s="6">
        <f>E3975/D3975</f>
        <v>2.9403333333333332</v>
      </c>
      <c r="R3975" s="7">
        <f>IFERROR(E3975/N3975,"N/A")</f>
        <v>483.34246575342468</v>
      </c>
      <c r="S3975" t="str">
        <f t="shared" si="262"/>
        <v>technology</v>
      </c>
      <c r="T3975" t="str">
        <f t="shared" si="263"/>
        <v>hardware</v>
      </c>
      <c r="Y3975">
        <f t="shared" si="264"/>
        <v>11</v>
      </c>
      <c r="Z3975">
        <f t="shared" si="265"/>
        <v>19</v>
      </c>
    </row>
    <row r="3976" spans="1:26" ht="43.2" x14ac:dyDescent="0.3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 s="11">
        <f t="shared" si="260"/>
        <v>42722.999305555553</v>
      </c>
      <c r="K3976">
        <v>1479496309</v>
      </c>
      <c r="L3976" s="11">
        <f t="shared" si="261"/>
        <v>42692.466539351844</v>
      </c>
      <c r="M3976" t="b">
        <v>1</v>
      </c>
      <c r="N3976">
        <v>1104</v>
      </c>
      <c r="O3976" t="b">
        <v>1</v>
      </c>
      <c r="P3976" t="s">
        <v>8298</v>
      </c>
      <c r="Q3976" s="6">
        <f>E3976/D3976</f>
        <v>2.9420799999999998</v>
      </c>
      <c r="R3976" s="7">
        <f>IFERROR(E3976/N3976,"N/A")</f>
        <v>66.623188405797094</v>
      </c>
      <c r="S3976" t="str">
        <f t="shared" si="262"/>
        <v>food</v>
      </c>
      <c r="T3976" t="str">
        <f t="shared" si="263"/>
        <v>small batch</v>
      </c>
      <c r="Y3976">
        <f t="shared" si="264"/>
        <v>5</v>
      </c>
      <c r="Z3976">
        <f t="shared" si="265"/>
        <v>16</v>
      </c>
    </row>
    <row r="3977" spans="1:26" ht="43.2" x14ac:dyDescent="0.3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 s="11">
        <f t="shared" si="260"/>
        <v>40635.710532407407</v>
      </c>
      <c r="K3977">
        <v>1297562590</v>
      </c>
      <c r="L3977" s="11">
        <f t="shared" si="261"/>
        <v>40586.752199074072</v>
      </c>
      <c r="M3977" t="b">
        <v>1</v>
      </c>
      <c r="N3977">
        <v>176</v>
      </c>
      <c r="O3977" t="b">
        <v>1</v>
      </c>
      <c r="P3977" t="s">
        <v>8276</v>
      </c>
      <c r="Q3977" s="6">
        <f>E3977/D3977</f>
        <v>2.9472727272727273</v>
      </c>
      <c r="R3977" s="7">
        <f>IFERROR(E3977/N3977,"N/A")</f>
        <v>92.102272727272734</v>
      </c>
      <c r="S3977" t="str">
        <f t="shared" si="262"/>
        <v>music</v>
      </c>
      <c r="T3977" t="str">
        <f t="shared" si="263"/>
        <v>rock</v>
      </c>
      <c r="Y3977">
        <f t="shared" si="264"/>
        <v>6</v>
      </c>
      <c r="Z3977">
        <f t="shared" si="265"/>
        <v>10</v>
      </c>
    </row>
    <row r="3978" spans="1:26" ht="43.2" x14ac:dyDescent="0.3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 s="11">
        <f t="shared" si="260"/>
        <v>42230.993738425925</v>
      </c>
      <c r="K3978">
        <v>1436860259</v>
      </c>
      <c r="L3978" s="11">
        <f t="shared" si="261"/>
        <v>42198.993738425925</v>
      </c>
      <c r="M3978" t="b">
        <v>0</v>
      </c>
      <c r="N3978">
        <v>1019</v>
      </c>
      <c r="O3978" t="b">
        <v>1</v>
      </c>
      <c r="P3978" t="s">
        <v>8295</v>
      </c>
      <c r="Q3978" s="6">
        <f>E3978/D3978</f>
        <v>2.9687520259319289</v>
      </c>
      <c r="R3978" s="7">
        <f>IFERROR(E3978/N3978,"N/A")</f>
        <v>7.1902649656526005</v>
      </c>
      <c r="S3978" t="str">
        <f t="shared" si="262"/>
        <v>technology</v>
      </c>
      <c r="T3978" t="str">
        <f t="shared" si="263"/>
        <v>hardware</v>
      </c>
      <c r="Y3978">
        <f t="shared" si="264"/>
        <v>11</v>
      </c>
      <c r="Z3978">
        <f t="shared" si="265"/>
        <v>19</v>
      </c>
    </row>
    <row r="3979" spans="1:26" ht="43.2" x14ac:dyDescent="0.3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 s="11">
        <f t="shared" si="260"/>
        <v>42696.519756944443</v>
      </c>
      <c r="K3979">
        <v>1479241707</v>
      </c>
      <c r="L3979" s="11">
        <f t="shared" si="261"/>
        <v>42689.519756944443</v>
      </c>
      <c r="M3979" t="b">
        <v>0</v>
      </c>
      <c r="N3979">
        <v>17</v>
      </c>
      <c r="O3979" t="b">
        <v>1</v>
      </c>
      <c r="P3979" t="s">
        <v>8297</v>
      </c>
      <c r="Q3979" s="6">
        <f>E3979/D3979</f>
        <v>2.9849999999999999</v>
      </c>
      <c r="R3979" s="7">
        <f>IFERROR(E3979/N3979,"N/A")</f>
        <v>35.117647058823529</v>
      </c>
      <c r="S3979" t="str">
        <f t="shared" si="262"/>
        <v>games</v>
      </c>
      <c r="T3979" t="str">
        <f t="shared" si="263"/>
        <v>tabletop games</v>
      </c>
      <c r="Y3979">
        <f t="shared" si="264"/>
        <v>6</v>
      </c>
      <c r="Z3979">
        <f t="shared" si="265"/>
        <v>20</v>
      </c>
    </row>
    <row r="3980" spans="1:26" ht="57.6" x14ac:dyDescent="0.3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 s="11">
        <f t="shared" si="260"/>
        <v>41823.808865740735</v>
      </c>
      <c r="K3980">
        <v>1403234686</v>
      </c>
      <c r="L3980" s="11">
        <f t="shared" si="261"/>
        <v>41809.808865740735</v>
      </c>
      <c r="M3980" t="b">
        <v>0</v>
      </c>
      <c r="N3980">
        <v>39</v>
      </c>
      <c r="O3980" t="b">
        <v>1</v>
      </c>
      <c r="P3980" t="s">
        <v>8271</v>
      </c>
      <c r="Q3980" s="6">
        <f>E3980/D3980</f>
        <v>3</v>
      </c>
      <c r="R3980" s="7">
        <f>IFERROR(E3980/N3980,"N/A")</f>
        <v>53.846153846153847</v>
      </c>
      <c r="S3980" t="str">
        <f t="shared" si="262"/>
        <v>theater</v>
      </c>
      <c r="T3980" t="str">
        <f t="shared" si="263"/>
        <v>plays</v>
      </c>
      <c r="Y3980">
        <f t="shared" si="264"/>
        <v>8</v>
      </c>
      <c r="Z3980">
        <f t="shared" si="265"/>
        <v>13</v>
      </c>
    </row>
    <row r="3981" spans="1:26" ht="43.2" x14ac:dyDescent="0.3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 s="11">
        <f t="shared" si="260"/>
        <v>41940.708333333328</v>
      </c>
      <c r="K3981">
        <v>1410883139</v>
      </c>
      <c r="L3981" s="11">
        <f t="shared" si="261"/>
        <v>41898.332627314812</v>
      </c>
      <c r="M3981" t="b">
        <v>0</v>
      </c>
      <c r="N3981">
        <v>1021</v>
      </c>
      <c r="O3981" t="b">
        <v>1</v>
      </c>
      <c r="P3981" t="s">
        <v>8273</v>
      </c>
      <c r="Q3981" s="6">
        <f>E3981/D3981</f>
        <v>3.0011791999999997</v>
      </c>
      <c r="R3981" s="7">
        <f>IFERROR(E3981/N3981,"N/A")</f>
        <v>73.486268364348675</v>
      </c>
      <c r="S3981" t="str">
        <f t="shared" si="262"/>
        <v>technology</v>
      </c>
      <c r="T3981" t="str">
        <f t="shared" si="263"/>
        <v>wearables</v>
      </c>
      <c r="Y3981">
        <f t="shared" si="264"/>
        <v>11</v>
      </c>
      <c r="Z3981">
        <f t="shared" si="265"/>
        <v>20</v>
      </c>
    </row>
    <row r="3982" spans="1:26" ht="43.2" x14ac:dyDescent="0.3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 s="11">
        <f t="shared" si="260"/>
        <v>41637.918437499997</v>
      </c>
      <c r="K3982">
        <v>1383195753</v>
      </c>
      <c r="L3982" s="11">
        <f t="shared" si="261"/>
        <v>41577.876770833333</v>
      </c>
      <c r="M3982" t="b">
        <v>1</v>
      </c>
      <c r="N3982">
        <v>429</v>
      </c>
      <c r="O3982" t="b">
        <v>1</v>
      </c>
      <c r="P3982" t="s">
        <v>8295</v>
      </c>
      <c r="Q3982" s="6">
        <f>E3982/D3982</f>
        <v>3.0047639999999998</v>
      </c>
      <c r="R3982" s="7">
        <f>IFERROR(E3982/N3982,"N/A")</f>
        <v>70.041118881118877</v>
      </c>
      <c r="S3982" t="str">
        <f t="shared" si="262"/>
        <v>technology</v>
      </c>
      <c r="T3982" t="str">
        <f t="shared" si="263"/>
        <v>hardware</v>
      </c>
      <c r="Y3982">
        <f t="shared" si="264"/>
        <v>11</v>
      </c>
      <c r="Z3982">
        <f t="shared" si="265"/>
        <v>19</v>
      </c>
    </row>
    <row r="3983" spans="1:26" ht="43.2" x14ac:dyDescent="0.3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 s="11">
        <f t="shared" si="260"/>
        <v>41789.333333333328</v>
      </c>
      <c r="K3983">
        <v>1399032813</v>
      </c>
      <c r="L3983" s="11">
        <f t="shared" si="261"/>
        <v>41761.176076388889</v>
      </c>
      <c r="M3983" t="b">
        <v>0</v>
      </c>
      <c r="N3983">
        <v>145</v>
      </c>
      <c r="O3983" t="b">
        <v>1</v>
      </c>
      <c r="P3983" t="s">
        <v>8303</v>
      </c>
      <c r="Q3983" s="6">
        <f>E3983/D3983</f>
        <v>3.0219999999999998</v>
      </c>
      <c r="R3983" s="7">
        <f>IFERROR(E3983/N3983,"N/A")</f>
        <v>52.103448275862071</v>
      </c>
      <c r="S3983" t="str">
        <f t="shared" si="262"/>
        <v>theater</v>
      </c>
      <c r="T3983" t="str">
        <f t="shared" si="263"/>
        <v>spaces</v>
      </c>
      <c r="Y3983">
        <f t="shared" si="264"/>
        <v>8</v>
      </c>
      <c r="Z3983">
        <f t="shared" si="265"/>
        <v>14</v>
      </c>
    </row>
    <row r="3984" spans="1:26" ht="43.2" x14ac:dyDescent="0.3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 s="11">
        <f t="shared" si="260"/>
        <v>42503.461377314808</v>
      </c>
      <c r="K3984">
        <v>1460574263</v>
      </c>
      <c r="L3984" s="11">
        <f t="shared" si="261"/>
        <v>42473.461377314808</v>
      </c>
      <c r="M3984" t="b">
        <v>0</v>
      </c>
      <c r="N3984">
        <v>60</v>
      </c>
      <c r="O3984" t="b">
        <v>1</v>
      </c>
      <c r="P3984" t="s">
        <v>8271</v>
      </c>
      <c r="Q3984" s="6">
        <f>E3984/D3984</f>
        <v>3.0242</v>
      </c>
      <c r="R3984" s="7">
        <f>IFERROR(E3984/N3984,"N/A")</f>
        <v>252.01666666666668</v>
      </c>
      <c r="S3984" t="str">
        <f t="shared" si="262"/>
        <v>theater</v>
      </c>
      <c r="T3984" t="str">
        <f t="shared" si="263"/>
        <v>plays</v>
      </c>
      <c r="Y3984">
        <f t="shared" si="264"/>
        <v>8</v>
      </c>
      <c r="Z3984">
        <f t="shared" si="265"/>
        <v>13</v>
      </c>
    </row>
    <row r="3985" spans="1:26" ht="57.6" x14ac:dyDescent="0.3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 s="11">
        <f t="shared" si="260"/>
        <v>41104.90452546296</v>
      </c>
      <c r="K3985">
        <v>1339738951</v>
      </c>
      <c r="L3985" s="11">
        <f t="shared" si="261"/>
        <v>41074.90452546296</v>
      </c>
      <c r="M3985" t="b">
        <v>1</v>
      </c>
      <c r="N3985">
        <v>676</v>
      </c>
      <c r="O3985" t="b">
        <v>1</v>
      </c>
      <c r="P3985" t="s">
        <v>8301</v>
      </c>
      <c r="Q3985" s="6">
        <f>E3985/D3985</f>
        <v>3.038011142857143</v>
      </c>
      <c r="R3985" s="7">
        <f>IFERROR(E3985/N3985,"N/A")</f>
        <v>157.29347633136095</v>
      </c>
      <c r="S3985" t="str">
        <f t="shared" si="262"/>
        <v>technology</v>
      </c>
      <c r="T3985" t="str">
        <f t="shared" si="263"/>
        <v>space exploration</v>
      </c>
      <c r="Y3985">
        <f t="shared" si="264"/>
        <v>11</v>
      </c>
      <c r="Z3985">
        <f t="shared" si="265"/>
        <v>28</v>
      </c>
    </row>
    <row r="3986" spans="1:26" ht="43.2" x14ac:dyDescent="0.3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 s="11">
        <f t="shared" si="260"/>
        <v>42718.874999999993</v>
      </c>
      <c r="K3986">
        <v>1479216874</v>
      </c>
      <c r="L3986" s="11">
        <f t="shared" si="261"/>
        <v>42689.23233796296</v>
      </c>
      <c r="M3986" t="b">
        <v>1</v>
      </c>
      <c r="N3986">
        <v>531</v>
      </c>
      <c r="O3986" t="b">
        <v>1</v>
      </c>
      <c r="P3986" t="s">
        <v>8295</v>
      </c>
      <c r="Q3986" s="6">
        <f>E3986/D3986</f>
        <v>3.0418799999999999</v>
      </c>
      <c r="R3986" s="7">
        <f>IFERROR(E3986/N3986,"N/A")</f>
        <v>143.21468926553672</v>
      </c>
      <c r="S3986" t="str">
        <f t="shared" si="262"/>
        <v>technology</v>
      </c>
      <c r="T3986" t="str">
        <f t="shared" si="263"/>
        <v>hardware</v>
      </c>
      <c r="Y3986">
        <f t="shared" si="264"/>
        <v>11</v>
      </c>
      <c r="Z3986">
        <f t="shared" si="265"/>
        <v>19</v>
      </c>
    </row>
    <row r="3987" spans="1:26" ht="43.2" x14ac:dyDescent="0.3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 s="11">
        <f t="shared" si="260"/>
        <v>42697.031747685185</v>
      </c>
      <c r="K3987">
        <v>1476776743</v>
      </c>
      <c r="L3987" s="11">
        <f t="shared" si="261"/>
        <v>42660.990081018514</v>
      </c>
      <c r="M3987" t="b">
        <v>1</v>
      </c>
      <c r="N3987">
        <v>398</v>
      </c>
      <c r="O3987" t="b">
        <v>1</v>
      </c>
      <c r="P3987" t="s">
        <v>8295</v>
      </c>
      <c r="Q3987" s="6">
        <f>E3987/D3987</f>
        <v>3.05158</v>
      </c>
      <c r="R3987" s="7">
        <f>IFERROR(E3987/N3987,"N/A")</f>
        <v>383.3643216080402</v>
      </c>
      <c r="S3987" t="str">
        <f t="shared" si="262"/>
        <v>technology</v>
      </c>
      <c r="T3987" t="str">
        <f t="shared" si="263"/>
        <v>hardware</v>
      </c>
      <c r="Y3987">
        <f t="shared" si="264"/>
        <v>11</v>
      </c>
      <c r="Z3987">
        <f t="shared" si="265"/>
        <v>19</v>
      </c>
    </row>
    <row r="3988" spans="1:26" ht="43.2" x14ac:dyDescent="0.3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 s="11">
        <f t="shared" si="260"/>
        <v>40530.071817129625</v>
      </c>
      <c r="K3988">
        <v>1288341805</v>
      </c>
      <c r="L3988" s="11">
        <f t="shared" si="261"/>
        <v>40480.030150462961</v>
      </c>
      <c r="M3988" t="b">
        <v>1</v>
      </c>
      <c r="N3988">
        <v>223</v>
      </c>
      <c r="O3988" t="b">
        <v>1</v>
      </c>
      <c r="P3988" t="s">
        <v>8269</v>
      </c>
      <c r="Q3988" s="6">
        <f>E3988/D3988</f>
        <v>3.0546000000000002</v>
      </c>
      <c r="R3988" s="7">
        <f>IFERROR(E3988/N3988,"N/A")</f>
        <v>68.488789237668158</v>
      </c>
      <c r="S3988" t="str">
        <f t="shared" si="262"/>
        <v>film &amp; video</v>
      </c>
      <c r="T3988" t="str">
        <f t="shared" si="263"/>
        <v>documentary</v>
      </c>
      <c r="Y3988">
        <f t="shared" si="264"/>
        <v>13</v>
      </c>
      <c r="Z3988">
        <f t="shared" si="265"/>
        <v>24</v>
      </c>
    </row>
    <row r="3989" spans="1:26" ht="57.6" x14ac:dyDescent="0.3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 s="11">
        <f t="shared" si="260"/>
        <v>40985.672858796293</v>
      </c>
      <c r="K3989">
        <v>1326848935</v>
      </c>
      <c r="L3989" s="11">
        <f t="shared" si="261"/>
        <v>40925.714525462965</v>
      </c>
      <c r="M3989" t="b">
        <v>0</v>
      </c>
      <c r="N3989">
        <v>30</v>
      </c>
      <c r="O3989" t="b">
        <v>1</v>
      </c>
      <c r="P3989" t="s">
        <v>8276</v>
      </c>
      <c r="Q3989" s="6">
        <f>E3989/D3989</f>
        <v>3.0683333333333334</v>
      </c>
      <c r="R3989" s="7">
        <f>IFERROR(E3989/N3989,"N/A")</f>
        <v>61.366666666666667</v>
      </c>
      <c r="S3989" t="str">
        <f t="shared" si="262"/>
        <v>music</v>
      </c>
      <c r="T3989" t="str">
        <f t="shared" si="263"/>
        <v>rock</v>
      </c>
      <c r="Y3989">
        <f t="shared" si="264"/>
        <v>6</v>
      </c>
      <c r="Z3989">
        <f t="shared" si="265"/>
        <v>10</v>
      </c>
    </row>
    <row r="3990" spans="1:26" ht="43.2" x14ac:dyDescent="0.3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 s="11">
        <f t="shared" si="260"/>
        <v>41832.666666666664</v>
      </c>
      <c r="K3990">
        <v>1402599486</v>
      </c>
      <c r="L3990" s="11">
        <f t="shared" si="261"/>
        <v>41802.457013888888</v>
      </c>
      <c r="M3990" t="b">
        <v>0</v>
      </c>
      <c r="N3990">
        <v>263</v>
      </c>
      <c r="O3990" t="b">
        <v>1</v>
      </c>
      <c r="P3990" t="s">
        <v>8265</v>
      </c>
      <c r="Q3990" s="6">
        <f>E3990/D3990</f>
        <v>3.0865999999999998</v>
      </c>
      <c r="R3990" s="7">
        <f>IFERROR(E3990/N3990,"N/A")</f>
        <v>117.36121673003802</v>
      </c>
      <c r="S3990" t="str">
        <f t="shared" si="262"/>
        <v>film &amp; video</v>
      </c>
      <c r="T3990" t="str">
        <f t="shared" si="263"/>
        <v>television</v>
      </c>
      <c r="Y3990">
        <f t="shared" si="264"/>
        <v>13</v>
      </c>
      <c r="Z3990">
        <f t="shared" si="265"/>
        <v>23</v>
      </c>
    </row>
    <row r="3991" spans="1:26" ht="57.6" x14ac:dyDescent="0.3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 s="11">
        <f t="shared" si="260"/>
        <v>40361.625</v>
      </c>
      <c r="K3991">
        <v>1276830052</v>
      </c>
      <c r="L3991" s="11">
        <f t="shared" si="261"/>
        <v>40346.792268518519</v>
      </c>
      <c r="M3991" t="b">
        <v>1</v>
      </c>
      <c r="N3991">
        <v>17</v>
      </c>
      <c r="O3991" t="b">
        <v>1</v>
      </c>
      <c r="P3991" t="s">
        <v>8295</v>
      </c>
      <c r="Q3991" s="6">
        <f>E3991/D3991</f>
        <v>3.12</v>
      </c>
      <c r="R3991" s="7">
        <f>IFERROR(E3991/N3991,"N/A")</f>
        <v>91.764705882352942</v>
      </c>
      <c r="S3991" t="str">
        <f t="shared" si="262"/>
        <v>technology</v>
      </c>
      <c r="T3991" t="str">
        <f t="shared" si="263"/>
        <v>hardware</v>
      </c>
      <c r="Y3991">
        <f t="shared" si="264"/>
        <v>11</v>
      </c>
      <c r="Z3991">
        <f t="shared" si="265"/>
        <v>19</v>
      </c>
    </row>
    <row r="3992" spans="1:26" ht="43.2" x14ac:dyDescent="0.3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 s="11">
        <f t="shared" si="260"/>
        <v>42492.624999999993</v>
      </c>
      <c r="K3992">
        <v>1461061350</v>
      </c>
      <c r="L3992" s="11">
        <f t="shared" si="261"/>
        <v>42479.098958333336</v>
      </c>
      <c r="M3992" t="b">
        <v>0</v>
      </c>
      <c r="N3992">
        <v>44</v>
      </c>
      <c r="O3992" t="b">
        <v>1</v>
      </c>
      <c r="P3992" t="s">
        <v>8271</v>
      </c>
      <c r="Q3992" s="6">
        <f>E3992/D3992</f>
        <v>3.15</v>
      </c>
      <c r="R3992" s="7">
        <f>IFERROR(E3992/N3992,"N/A")</f>
        <v>35.795454545454547</v>
      </c>
      <c r="S3992" t="str">
        <f t="shared" si="262"/>
        <v>theater</v>
      </c>
      <c r="T3992" t="str">
        <f t="shared" si="263"/>
        <v>plays</v>
      </c>
      <c r="Y3992">
        <f t="shared" si="264"/>
        <v>8</v>
      </c>
      <c r="Z3992">
        <f t="shared" si="265"/>
        <v>13</v>
      </c>
    </row>
    <row r="3993" spans="1:26" ht="43.2" x14ac:dyDescent="0.3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 s="11">
        <f t="shared" si="260"/>
        <v>41598.874305555553</v>
      </c>
      <c r="K3993">
        <v>1383327440</v>
      </c>
      <c r="L3993" s="11">
        <f t="shared" si="261"/>
        <v>41579.400925925926</v>
      </c>
      <c r="M3993" t="b">
        <v>0</v>
      </c>
      <c r="N3993">
        <v>108</v>
      </c>
      <c r="O3993" t="b">
        <v>1</v>
      </c>
      <c r="P3993" t="s">
        <v>8274</v>
      </c>
      <c r="Q3993" s="6">
        <f>E3993/D3993</f>
        <v>3.151388888888889</v>
      </c>
      <c r="R3993" s="7">
        <f>IFERROR(E3993/N3993,"N/A")</f>
        <v>105.04629629629629</v>
      </c>
      <c r="S3993" t="str">
        <f t="shared" si="262"/>
        <v>publishing</v>
      </c>
      <c r="T3993" t="str">
        <f t="shared" si="263"/>
        <v>nonfiction</v>
      </c>
      <c r="Y3993">
        <f t="shared" si="264"/>
        <v>11</v>
      </c>
      <c r="Z3993">
        <f t="shared" si="265"/>
        <v>21</v>
      </c>
    </row>
    <row r="3994" spans="1:26" ht="43.2" x14ac:dyDescent="0.3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 s="11">
        <f t="shared" si="260"/>
        <v>42549.323182870365</v>
      </c>
      <c r="K3994">
        <v>1464536723</v>
      </c>
      <c r="L3994" s="11">
        <f t="shared" si="261"/>
        <v>42519.323182870365</v>
      </c>
      <c r="M3994" t="b">
        <v>0</v>
      </c>
      <c r="N3994">
        <v>1530</v>
      </c>
      <c r="O3994" t="b">
        <v>1</v>
      </c>
      <c r="P3994" t="s">
        <v>8295</v>
      </c>
      <c r="Q3994" s="6">
        <f>E3994/D3994</f>
        <v>3.1732719999999999</v>
      </c>
      <c r="R3994" s="7">
        <f>IFERROR(E3994/N3994,"N/A")</f>
        <v>259.25424836601309</v>
      </c>
      <c r="S3994" t="str">
        <f t="shared" si="262"/>
        <v>technology</v>
      </c>
      <c r="T3994" t="str">
        <f t="shared" si="263"/>
        <v>hardware</v>
      </c>
      <c r="Y3994">
        <f t="shared" si="264"/>
        <v>11</v>
      </c>
      <c r="Z3994">
        <f t="shared" si="265"/>
        <v>19</v>
      </c>
    </row>
    <row r="3995" spans="1:26" ht="43.2" x14ac:dyDescent="0.3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 s="11">
        <f t="shared" si="260"/>
        <v>42564.562291666669</v>
      </c>
      <c r="K3995">
        <v>1465853382</v>
      </c>
      <c r="L3995" s="11">
        <f t="shared" si="261"/>
        <v>42534.562291666669</v>
      </c>
      <c r="M3995" t="b">
        <v>0</v>
      </c>
      <c r="N3995">
        <v>175</v>
      </c>
      <c r="O3995" t="b">
        <v>1</v>
      </c>
      <c r="P3995" t="s">
        <v>8303</v>
      </c>
      <c r="Q3995" s="6">
        <f>E3995/D3995</f>
        <v>3.1869988910451896</v>
      </c>
      <c r="R3995" s="7">
        <f>IFERROR(E3995/N3995,"N/A")</f>
        <v>131.37719999999999</v>
      </c>
      <c r="S3995" t="str">
        <f t="shared" si="262"/>
        <v>theater</v>
      </c>
      <c r="T3995" t="str">
        <f t="shared" si="263"/>
        <v>spaces</v>
      </c>
      <c r="Y3995">
        <f t="shared" si="264"/>
        <v>8</v>
      </c>
      <c r="Z3995">
        <f t="shared" si="265"/>
        <v>14</v>
      </c>
    </row>
    <row r="3996" spans="1:26" ht="28.8" x14ac:dyDescent="0.3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 s="11">
        <f t="shared" si="260"/>
        <v>42600.663090277776</v>
      </c>
      <c r="K3996">
        <v>1468972491</v>
      </c>
      <c r="L3996" s="11">
        <f t="shared" si="261"/>
        <v>42570.663090277776</v>
      </c>
      <c r="M3996" t="b">
        <v>1</v>
      </c>
      <c r="N3996">
        <v>1737</v>
      </c>
      <c r="O3996" t="b">
        <v>1</v>
      </c>
      <c r="P3996" t="s">
        <v>8295</v>
      </c>
      <c r="Q3996" s="6">
        <f>E3996/D3996</f>
        <v>3.2005299999999997</v>
      </c>
      <c r="R3996" s="7">
        <f>IFERROR(E3996/N3996,"N/A")</f>
        <v>55.276856649395505</v>
      </c>
      <c r="S3996" t="str">
        <f t="shared" si="262"/>
        <v>technology</v>
      </c>
      <c r="T3996" t="str">
        <f t="shared" si="263"/>
        <v>hardware</v>
      </c>
      <c r="Y3996">
        <f t="shared" si="264"/>
        <v>11</v>
      </c>
      <c r="Z3996">
        <f t="shared" si="265"/>
        <v>19</v>
      </c>
    </row>
    <row r="3997" spans="1:26" ht="43.2" x14ac:dyDescent="0.3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 s="11">
        <f t="shared" si="260"/>
        <v>42486.749999999993</v>
      </c>
      <c r="K3997">
        <v>1460235592</v>
      </c>
      <c r="L3997" s="11">
        <f t="shared" si="261"/>
        <v>42469.541574074072</v>
      </c>
      <c r="M3997" t="b">
        <v>0</v>
      </c>
      <c r="N3997">
        <v>194</v>
      </c>
      <c r="O3997" t="b">
        <v>1</v>
      </c>
      <c r="P3997" t="s">
        <v>8297</v>
      </c>
      <c r="Q3997" s="6">
        <f>E3997/D3997</f>
        <v>3.2026666666666666</v>
      </c>
      <c r="R3997" s="7">
        <f>IFERROR(E3997/N3997,"N/A")</f>
        <v>24.762886597938145</v>
      </c>
      <c r="S3997" t="str">
        <f t="shared" si="262"/>
        <v>games</v>
      </c>
      <c r="T3997" t="str">
        <f t="shared" si="263"/>
        <v>tabletop games</v>
      </c>
      <c r="Y3997">
        <f t="shared" si="264"/>
        <v>6</v>
      </c>
      <c r="Z3997">
        <f t="shared" si="265"/>
        <v>20</v>
      </c>
    </row>
    <row r="3998" spans="1:26" ht="43.2" x14ac:dyDescent="0.3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 s="11">
        <f t="shared" si="260"/>
        <v>42102.15484953703</v>
      </c>
      <c r="K3998">
        <v>1425901379</v>
      </c>
      <c r="L3998" s="11">
        <f t="shared" si="261"/>
        <v>42072.15484953703</v>
      </c>
      <c r="M3998" t="b">
        <v>0</v>
      </c>
      <c r="N3998">
        <v>714</v>
      </c>
      <c r="O3998" t="b">
        <v>1</v>
      </c>
      <c r="P3998" t="s">
        <v>8285</v>
      </c>
      <c r="Q3998" s="6">
        <f>E3998/D3998</f>
        <v>3.2223999999999999</v>
      </c>
      <c r="R3998" s="7">
        <f>IFERROR(E3998/N3998,"N/A")</f>
        <v>56.414565826330531</v>
      </c>
      <c r="S3998" t="str">
        <f t="shared" si="262"/>
        <v>photography</v>
      </c>
      <c r="T3998" t="str">
        <f t="shared" si="263"/>
        <v>photobooks</v>
      </c>
      <c r="Y3998">
        <f t="shared" si="264"/>
        <v>12</v>
      </c>
      <c r="Z3998">
        <f t="shared" si="265"/>
        <v>22</v>
      </c>
    </row>
    <row r="3999" spans="1:26" ht="43.2" x14ac:dyDescent="0.3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 s="11">
        <f t="shared" si="260"/>
        <v>41955.555555555555</v>
      </c>
      <c r="K3999">
        <v>1412358968</v>
      </c>
      <c r="L3999" s="11">
        <f t="shared" si="261"/>
        <v>41915.413981481477</v>
      </c>
      <c r="M3999" t="b">
        <v>1</v>
      </c>
      <c r="N3999">
        <v>489</v>
      </c>
      <c r="O3999" t="b">
        <v>1</v>
      </c>
      <c r="P3999" t="s">
        <v>8301</v>
      </c>
      <c r="Q3999" s="6">
        <f>E3999/D3999</f>
        <v>3.2609166666666667</v>
      </c>
      <c r="R3999" s="7">
        <f>IFERROR(E3999/N3999,"N/A")</f>
        <v>80.022494887525568</v>
      </c>
      <c r="S3999" t="str">
        <f t="shared" si="262"/>
        <v>technology</v>
      </c>
      <c r="T3999" t="str">
        <f t="shared" si="263"/>
        <v>space exploration</v>
      </c>
      <c r="Y3999">
        <f t="shared" si="264"/>
        <v>11</v>
      </c>
      <c r="Z3999">
        <f t="shared" si="265"/>
        <v>28</v>
      </c>
    </row>
    <row r="4000" spans="1:26" ht="43.2" x14ac:dyDescent="0.3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 s="11">
        <f t="shared" si="260"/>
        <v>41724.641782407409</v>
      </c>
      <c r="K4000">
        <v>1393287850</v>
      </c>
      <c r="L4000" s="11">
        <f t="shared" si="261"/>
        <v>41694.683449074073</v>
      </c>
      <c r="M4000" t="b">
        <v>0</v>
      </c>
      <c r="N4000">
        <v>84</v>
      </c>
      <c r="O4000" t="b">
        <v>1</v>
      </c>
      <c r="P4000" t="s">
        <v>8297</v>
      </c>
      <c r="Q4000" s="6">
        <f>E4000/D4000</f>
        <v>3.2692000000000001</v>
      </c>
      <c r="R4000" s="7">
        <f>IFERROR(E4000/N4000,"N/A")</f>
        <v>97.297619047619051</v>
      </c>
      <c r="S4000" t="str">
        <f t="shared" si="262"/>
        <v>games</v>
      </c>
      <c r="T4000" t="str">
        <f t="shared" si="263"/>
        <v>tabletop games</v>
      </c>
      <c r="Y4000">
        <f t="shared" si="264"/>
        <v>6</v>
      </c>
      <c r="Z4000">
        <f t="shared" si="265"/>
        <v>20</v>
      </c>
    </row>
    <row r="4001" spans="1:26" ht="43.2" x14ac:dyDescent="0.3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 s="11">
        <f t="shared" si="260"/>
        <v>42521.124999999993</v>
      </c>
      <c r="K4001">
        <v>1461769373</v>
      </c>
      <c r="L4001" s="11">
        <f t="shared" si="261"/>
        <v>42487.293668981474</v>
      </c>
      <c r="M4001" t="b">
        <v>0</v>
      </c>
      <c r="N4001">
        <v>19</v>
      </c>
      <c r="O4001" t="b">
        <v>1</v>
      </c>
      <c r="P4001" t="s">
        <v>8271</v>
      </c>
      <c r="Q4001" s="6">
        <f>E4001/D4001</f>
        <v>3.3</v>
      </c>
      <c r="R4001" s="7">
        <f>IFERROR(E4001/N4001,"N/A")</f>
        <v>43.421052631578945</v>
      </c>
      <c r="S4001" t="str">
        <f t="shared" si="262"/>
        <v>theater</v>
      </c>
      <c r="T4001" t="str">
        <f t="shared" si="263"/>
        <v>plays</v>
      </c>
      <c r="Y4001">
        <f t="shared" si="264"/>
        <v>8</v>
      </c>
      <c r="Z4001">
        <f t="shared" si="265"/>
        <v>13</v>
      </c>
    </row>
    <row r="4002" spans="1:26" ht="43.2" x14ac:dyDescent="0.3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 s="11">
        <f t="shared" si="260"/>
        <v>42351.666666666664</v>
      </c>
      <c r="K4002">
        <v>1448269539</v>
      </c>
      <c r="L4002" s="11">
        <f t="shared" si="261"/>
        <v>42331.045590277768</v>
      </c>
      <c r="M4002" t="b">
        <v>0</v>
      </c>
      <c r="N4002">
        <v>391</v>
      </c>
      <c r="O4002" t="b">
        <v>1</v>
      </c>
      <c r="P4002" t="s">
        <v>8297</v>
      </c>
      <c r="Q4002" s="6">
        <f>E4002/D4002</f>
        <v>3.3203999999999998</v>
      </c>
      <c r="R4002" s="7">
        <f>IFERROR(E4002/N4002,"N/A")</f>
        <v>21.230179028132991</v>
      </c>
      <c r="S4002" t="str">
        <f t="shared" si="262"/>
        <v>games</v>
      </c>
      <c r="T4002" t="str">
        <f t="shared" si="263"/>
        <v>tabletop games</v>
      </c>
      <c r="Y4002">
        <f t="shared" si="264"/>
        <v>6</v>
      </c>
      <c r="Z4002">
        <f t="shared" si="265"/>
        <v>20</v>
      </c>
    </row>
    <row r="4003" spans="1:26" ht="43.2" x14ac:dyDescent="0.3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 s="11">
        <f t="shared" si="260"/>
        <v>40663.874305555553</v>
      </c>
      <c r="K4003">
        <v>1301542937</v>
      </c>
      <c r="L4003" s="11">
        <f t="shared" si="261"/>
        <v>40632.821030092593</v>
      </c>
      <c r="M4003" t="b">
        <v>1</v>
      </c>
      <c r="N4003">
        <v>241</v>
      </c>
      <c r="O4003" t="b">
        <v>1</v>
      </c>
      <c r="P4003" t="s">
        <v>8271</v>
      </c>
      <c r="Q4003" s="6">
        <f>E4003/D4003</f>
        <v>3.3558333333333334</v>
      </c>
      <c r="R4003" s="7">
        <f>IFERROR(E4003/N4003,"N/A")</f>
        <v>41.773858921161825</v>
      </c>
      <c r="S4003" t="str">
        <f t="shared" si="262"/>
        <v>theater</v>
      </c>
      <c r="T4003" t="str">
        <f t="shared" si="263"/>
        <v>plays</v>
      </c>
      <c r="Y4003">
        <f t="shared" si="264"/>
        <v>8</v>
      </c>
      <c r="Z4003">
        <f t="shared" si="265"/>
        <v>13</v>
      </c>
    </row>
    <row r="4004" spans="1:26" ht="43.2" x14ac:dyDescent="0.3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 s="11">
        <f t="shared" si="260"/>
        <v>42489.541666666664</v>
      </c>
      <c r="K4004">
        <v>1459567371</v>
      </c>
      <c r="L4004" s="11">
        <f t="shared" si="261"/>
        <v>42461.807534722226</v>
      </c>
      <c r="M4004" t="b">
        <v>0</v>
      </c>
      <c r="N4004">
        <v>46</v>
      </c>
      <c r="O4004" t="b">
        <v>1</v>
      </c>
      <c r="P4004" t="s">
        <v>8271</v>
      </c>
      <c r="Q4004" s="6">
        <f>E4004/D4004</f>
        <v>3.3870588235294119</v>
      </c>
      <c r="R4004" s="7">
        <f>IFERROR(E4004/N4004,"N/A")</f>
        <v>62.586956521739133</v>
      </c>
      <c r="S4004" t="str">
        <f t="shared" si="262"/>
        <v>theater</v>
      </c>
      <c r="T4004" t="str">
        <f t="shared" si="263"/>
        <v>plays</v>
      </c>
      <c r="Y4004">
        <f t="shared" si="264"/>
        <v>8</v>
      </c>
      <c r="Z4004">
        <f t="shared" si="265"/>
        <v>13</v>
      </c>
    </row>
    <row r="4005" spans="1:26" ht="28.8" x14ac:dyDescent="0.3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 s="11">
        <f t="shared" si="260"/>
        <v>42625.149872685179</v>
      </c>
      <c r="K4005">
        <v>1472470549</v>
      </c>
      <c r="L4005" s="11">
        <f t="shared" si="261"/>
        <v>42611.149872685179</v>
      </c>
      <c r="M4005" t="b">
        <v>0</v>
      </c>
      <c r="N4005">
        <v>159</v>
      </c>
      <c r="O4005" t="b">
        <v>1</v>
      </c>
      <c r="P4005" t="s">
        <v>8280</v>
      </c>
      <c r="Q4005" s="6">
        <f>E4005/D4005</f>
        <v>3.4209999999999998</v>
      </c>
      <c r="R4005" s="7">
        <f>IFERROR(E4005/N4005,"N/A")</f>
        <v>43.031446540880502</v>
      </c>
      <c r="S4005" t="str">
        <f t="shared" si="262"/>
        <v>music</v>
      </c>
      <c r="T4005" t="str">
        <f t="shared" si="263"/>
        <v>electronic music</v>
      </c>
      <c r="Y4005">
        <f t="shared" si="264"/>
        <v>6</v>
      </c>
      <c r="Z4005">
        <f t="shared" si="265"/>
        <v>22</v>
      </c>
    </row>
    <row r="4006" spans="1:26" ht="28.8" x14ac:dyDescent="0.3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 s="11">
        <f t="shared" si="260"/>
        <v>41468.566261574073</v>
      </c>
      <c r="K4006">
        <v>1371159325</v>
      </c>
      <c r="L4006" s="11">
        <f t="shared" si="261"/>
        <v>41438.566261574073</v>
      </c>
      <c r="M4006" t="b">
        <v>1</v>
      </c>
      <c r="N4006">
        <v>473</v>
      </c>
      <c r="O4006" t="b">
        <v>1</v>
      </c>
      <c r="P4006" t="s">
        <v>8295</v>
      </c>
      <c r="Q4006" s="6">
        <f>E4006/D4006</f>
        <v>3.4660000000000002</v>
      </c>
      <c r="R4006" s="7">
        <f>IFERROR(E4006/N4006,"N/A")</f>
        <v>29.310782241014799</v>
      </c>
      <c r="S4006" t="str">
        <f t="shared" si="262"/>
        <v>technology</v>
      </c>
      <c r="T4006" t="str">
        <f t="shared" si="263"/>
        <v>hardware</v>
      </c>
      <c r="Y4006">
        <f t="shared" si="264"/>
        <v>11</v>
      </c>
      <c r="Z4006">
        <f t="shared" si="265"/>
        <v>19</v>
      </c>
    </row>
    <row r="4007" spans="1:26" ht="43.2" x14ac:dyDescent="0.3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 s="11">
        <f t="shared" si="260"/>
        <v>42196.918495370373</v>
      </c>
      <c r="K4007">
        <v>1433224958</v>
      </c>
      <c r="L4007" s="11">
        <f t="shared" si="261"/>
        <v>42156.918495370373</v>
      </c>
      <c r="M4007" t="b">
        <v>1</v>
      </c>
      <c r="N4007">
        <v>680</v>
      </c>
      <c r="O4007" t="b">
        <v>1</v>
      </c>
      <c r="P4007" t="s">
        <v>8295</v>
      </c>
      <c r="Q4007" s="6">
        <f>E4007/D4007</f>
        <v>3.4801799999999998</v>
      </c>
      <c r="R4007" s="7">
        <f>IFERROR(E4007/N4007,"N/A")</f>
        <v>511.79117647058825</v>
      </c>
      <c r="S4007" t="str">
        <f t="shared" si="262"/>
        <v>technology</v>
      </c>
      <c r="T4007" t="str">
        <f t="shared" si="263"/>
        <v>hardware</v>
      </c>
      <c r="Y4007">
        <f t="shared" si="264"/>
        <v>11</v>
      </c>
      <c r="Z4007">
        <f t="shared" si="265"/>
        <v>19</v>
      </c>
    </row>
    <row r="4008" spans="1:26" ht="43.2" x14ac:dyDescent="0.3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 s="11">
        <f t="shared" si="260"/>
        <v>40579.699178240735</v>
      </c>
      <c r="K4008">
        <v>1295657209</v>
      </c>
      <c r="L4008" s="11">
        <f t="shared" si="261"/>
        <v>40564.699178240735</v>
      </c>
      <c r="M4008" t="b">
        <v>0</v>
      </c>
      <c r="N4008">
        <v>14</v>
      </c>
      <c r="O4008" t="b">
        <v>1</v>
      </c>
      <c r="P4008" t="s">
        <v>8276</v>
      </c>
      <c r="Q4008" s="6">
        <f>E4008/D4008</f>
        <v>3.5016666666666665</v>
      </c>
      <c r="R4008" s="7">
        <f>IFERROR(E4008/N4008,"N/A")</f>
        <v>75.035714285714292</v>
      </c>
      <c r="S4008" t="str">
        <f t="shared" si="262"/>
        <v>music</v>
      </c>
      <c r="T4008" t="str">
        <f t="shared" si="263"/>
        <v>rock</v>
      </c>
      <c r="Y4008">
        <f t="shared" si="264"/>
        <v>6</v>
      </c>
      <c r="Z4008">
        <f t="shared" si="265"/>
        <v>10</v>
      </c>
    </row>
    <row r="4009" spans="1:26" ht="43.2" x14ac:dyDescent="0.3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 s="11">
        <f t="shared" si="260"/>
        <v>41420.957638888889</v>
      </c>
      <c r="K4009">
        <v>1367088443</v>
      </c>
      <c r="L4009" s="11">
        <f t="shared" si="261"/>
        <v>41391.449571759258</v>
      </c>
      <c r="M4009" t="b">
        <v>1</v>
      </c>
      <c r="N4009">
        <v>394</v>
      </c>
      <c r="O4009" t="b">
        <v>1</v>
      </c>
      <c r="P4009" t="s">
        <v>8303</v>
      </c>
      <c r="Q4009" s="6">
        <f>E4009/D4009</f>
        <v>3.50844625</v>
      </c>
      <c r="R4009" s="7">
        <f>IFERROR(E4009/N4009,"N/A")</f>
        <v>71.237487309644663</v>
      </c>
      <c r="S4009" t="str">
        <f t="shared" si="262"/>
        <v>theater</v>
      </c>
      <c r="T4009" t="str">
        <f t="shared" si="263"/>
        <v>spaces</v>
      </c>
      <c r="Y4009">
        <f t="shared" si="264"/>
        <v>8</v>
      </c>
      <c r="Z4009">
        <f t="shared" si="265"/>
        <v>14</v>
      </c>
    </row>
    <row r="4010" spans="1:26" ht="43.2" x14ac:dyDescent="0.3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 s="11">
        <f t="shared" si="260"/>
        <v>42293.833333333336</v>
      </c>
      <c r="K4010">
        <v>1443074571</v>
      </c>
      <c r="L4010" s="11">
        <f t="shared" si="261"/>
        <v>42270.918645833335</v>
      </c>
      <c r="M4010" t="b">
        <v>1</v>
      </c>
      <c r="N4010">
        <v>478</v>
      </c>
      <c r="O4010" t="b">
        <v>1</v>
      </c>
      <c r="P4010" t="s">
        <v>8280</v>
      </c>
      <c r="Q4010" s="6">
        <f>E4010/D4010</f>
        <v>3.5180366666666667</v>
      </c>
      <c r="R4010" s="7">
        <f>IFERROR(E4010/N4010,"N/A")</f>
        <v>22.079728033472804</v>
      </c>
      <c r="S4010" t="str">
        <f t="shared" si="262"/>
        <v>music</v>
      </c>
      <c r="T4010" t="str">
        <f t="shared" si="263"/>
        <v>electronic music</v>
      </c>
      <c r="Y4010">
        <f t="shared" si="264"/>
        <v>6</v>
      </c>
      <c r="Z4010">
        <f t="shared" si="265"/>
        <v>22</v>
      </c>
    </row>
    <row r="4011" spans="1:26" ht="43.2" x14ac:dyDescent="0.3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 s="11">
        <f t="shared" si="260"/>
        <v>41954.999305555553</v>
      </c>
      <c r="K4011">
        <v>1412294683</v>
      </c>
      <c r="L4011" s="11">
        <f t="shared" si="261"/>
        <v>41914.669942129629</v>
      </c>
      <c r="M4011" t="b">
        <v>0</v>
      </c>
      <c r="N4011">
        <v>983</v>
      </c>
      <c r="O4011" t="b">
        <v>1</v>
      </c>
      <c r="P4011" t="s">
        <v>8297</v>
      </c>
      <c r="Q4011" s="6">
        <f>E4011/D4011</f>
        <v>3.5292777777777777</v>
      </c>
      <c r="R4011" s="7">
        <f>IFERROR(E4011/N4011,"N/A")</f>
        <v>64.625635808748726</v>
      </c>
      <c r="S4011" t="str">
        <f t="shared" si="262"/>
        <v>games</v>
      </c>
      <c r="T4011" t="str">
        <f t="shared" si="263"/>
        <v>tabletop games</v>
      </c>
      <c r="Y4011">
        <f t="shared" si="264"/>
        <v>6</v>
      </c>
      <c r="Z4011">
        <f t="shared" si="265"/>
        <v>20</v>
      </c>
    </row>
    <row r="4012" spans="1:26" ht="43.2" x14ac:dyDescent="0.3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 s="11">
        <f t="shared" si="260"/>
        <v>42419.750613425924</v>
      </c>
      <c r="K4012">
        <v>1452045653</v>
      </c>
      <c r="L4012" s="11">
        <f t="shared" si="261"/>
        <v>42374.750613425924</v>
      </c>
      <c r="M4012" t="b">
        <v>0</v>
      </c>
      <c r="N4012">
        <v>541</v>
      </c>
      <c r="O4012" t="b">
        <v>1</v>
      </c>
      <c r="P4012" t="s">
        <v>8295</v>
      </c>
      <c r="Q4012" s="6">
        <f>E4012/D4012</f>
        <v>3.5304799999999998</v>
      </c>
      <c r="R4012" s="7">
        <f>IFERROR(E4012/N4012,"N/A")</f>
        <v>326.29205175600737</v>
      </c>
      <c r="S4012" t="str">
        <f t="shared" si="262"/>
        <v>technology</v>
      </c>
      <c r="T4012" t="str">
        <f t="shared" si="263"/>
        <v>hardware</v>
      </c>
      <c r="Y4012">
        <f t="shared" si="264"/>
        <v>11</v>
      </c>
      <c r="Z4012">
        <f t="shared" si="265"/>
        <v>19</v>
      </c>
    </row>
    <row r="4013" spans="1:26" ht="43.2" x14ac:dyDescent="0.3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 s="11">
        <f t="shared" si="260"/>
        <v>41697.625</v>
      </c>
      <c r="K4013">
        <v>1390938332</v>
      </c>
      <c r="L4013" s="11">
        <f t="shared" si="261"/>
        <v>41667.489953703705</v>
      </c>
      <c r="M4013" t="b">
        <v>0</v>
      </c>
      <c r="N4013">
        <v>199</v>
      </c>
      <c r="O4013" t="b">
        <v>1</v>
      </c>
      <c r="P4013" t="s">
        <v>8301</v>
      </c>
      <c r="Q4013" s="6">
        <f>E4013/D4013</f>
        <v>3.5461999999999998</v>
      </c>
      <c r="R4013" s="7">
        <f>IFERROR(E4013/N4013,"N/A")</f>
        <v>89.100502512562812</v>
      </c>
      <c r="S4013" t="str">
        <f t="shared" si="262"/>
        <v>technology</v>
      </c>
      <c r="T4013" t="str">
        <f t="shared" si="263"/>
        <v>space exploration</v>
      </c>
      <c r="Y4013">
        <f t="shared" si="264"/>
        <v>11</v>
      </c>
      <c r="Z4013">
        <f t="shared" si="265"/>
        <v>28</v>
      </c>
    </row>
    <row r="4014" spans="1:26" ht="28.8" x14ac:dyDescent="0.3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 s="11">
        <f t="shared" si="260"/>
        <v>42463.167384259257</v>
      </c>
      <c r="K4014">
        <v>1456232462</v>
      </c>
      <c r="L4014" s="11">
        <f t="shared" si="261"/>
        <v>42423.209050925921</v>
      </c>
      <c r="M4014" t="b">
        <v>1</v>
      </c>
      <c r="N4014">
        <v>1945</v>
      </c>
      <c r="O4014" t="b">
        <v>1</v>
      </c>
      <c r="P4014" t="s">
        <v>8295</v>
      </c>
      <c r="Q4014" s="6">
        <f>E4014/D4014</f>
        <v>3.5482402000000004</v>
      </c>
      <c r="R4014" s="7">
        <f>IFERROR(E4014/N4014,"N/A")</f>
        <v>91.214401028277635</v>
      </c>
      <c r="S4014" t="str">
        <f t="shared" si="262"/>
        <v>technology</v>
      </c>
      <c r="T4014" t="str">
        <f t="shared" si="263"/>
        <v>hardware</v>
      </c>
      <c r="Y4014">
        <f t="shared" si="264"/>
        <v>11</v>
      </c>
      <c r="Z4014">
        <f t="shared" si="265"/>
        <v>19</v>
      </c>
    </row>
    <row r="4015" spans="1:26" ht="43.2" x14ac:dyDescent="0.3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 s="11">
        <f t="shared" si="260"/>
        <v>41877.688437500001</v>
      </c>
      <c r="K4015">
        <v>1406507481</v>
      </c>
      <c r="L4015" s="11">
        <f t="shared" si="261"/>
        <v>41847.688437500001</v>
      </c>
      <c r="M4015" t="b">
        <v>1</v>
      </c>
      <c r="N4015">
        <v>94</v>
      </c>
      <c r="O4015" t="b">
        <v>1</v>
      </c>
      <c r="P4015" t="s">
        <v>8295</v>
      </c>
      <c r="Q4015" s="6">
        <f>E4015/D4015</f>
        <v>3.6120000000000001</v>
      </c>
      <c r="R4015" s="7">
        <f>IFERROR(E4015/N4015,"N/A")</f>
        <v>96.063829787234042</v>
      </c>
      <c r="S4015" t="str">
        <f t="shared" si="262"/>
        <v>technology</v>
      </c>
      <c r="T4015" t="str">
        <f t="shared" si="263"/>
        <v>hardware</v>
      </c>
      <c r="Y4015">
        <f t="shared" si="264"/>
        <v>11</v>
      </c>
      <c r="Z4015">
        <f t="shared" si="265"/>
        <v>19</v>
      </c>
    </row>
    <row r="4016" spans="1:26" ht="43.2" x14ac:dyDescent="0.3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 s="11">
        <f t="shared" si="260"/>
        <v>41760.330196759256</v>
      </c>
      <c r="K4016">
        <v>1396367729</v>
      </c>
      <c r="L4016" s="11">
        <f t="shared" si="261"/>
        <v>41730.330196759256</v>
      </c>
      <c r="M4016" t="b">
        <v>1</v>
      </c>
      <c r="N4016">
        <v>405</v>
      </c>
      <c r="O4016" t="b">
        <v>1</v>
      </c>
      <c r="P4016" t="s">
        <v>8295</v>
      </c>
      <c r="Q4016" s="6">
        <f>E4016/D4016</f>
        <v>3.7012999999999998</v>
      </c>
      <c r="R4016" s="7">
        <f>IFERROR(E4016/N4016,"N/A")</f>
        <v>182.78024691358024</v>
      </c>
      <c r="S4016" t="str">
        <f t="shared" si="262"/>
        <v>technology</v>
      </c>
      <c r="T4016" t="str">
        <f t="shared" si="263"/>
        <v>hardware</v>
      </c>
      <c r="Y4016">
        <f t="shared" si="264"/>
        <v>11</v>
      </c>
      <c r="Z4016">
        <f t="shared" si="265"/>
        <v>19</v>
      </c>
    </row>
    <row r="4017" spans="1:26" ht="43.2" x14ac:dyDescent="0.3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 s="11">
        <f t="shared" si="260"/>
        <v>41505.000798611109</v>
      </c>
      <c r="K4017">
        <v>1371715269</v>
      </c>
      <c r="L4017" s="11">
        <f t="shared" si="261"/>
        <v>41445.000798611109</v>
      </c>
      <c r="M4017" t="b">
        <v>1</v>
      </c>
      <c r="N4017">
        <v>402</v>
      </c>
      <c r="O4017" t="b">
        <v>1</v>
      </c>
      <c r="P4017" t="s">
        <v>8295</v>
      </c>
      <c r="Q4017" s="6">
        <f>E4017/D4017</f>
        <v>3.7549600000000001</v>
      </c>
      <c r="R4017" s="7">
        <f>IFERROR(E4017/N4017,"N/A")</f>
        <v>186.81393034825871</v>
      </c>
      <c r="S4017" t="str">
        <f t="shared" si="262"/>
        <v>technology</v>
      </c>
      <c r="T4017" t="str">
        <f t="shared" si="263"/>
        <v>hardware</v>
      </c>
      <c r="Y4017">
        <f t="shared" si="264"/>
        <v>11</v>
      </c>
      <c r="Z4017">
        <f t="shared" si="265"/>
        <v>19</v>
      </c>
    </row>
    <row r="4018" spans="1:26" ht="43.2" x14ac:dyDescent="0.3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 s="11">
        <f t="shared" si="260"/>
        <v>42659.520833333336</v>
      </c>
      <c r="K4018">
        <v>1475609946</v>
      </c>
      <c r="L4018" s="11">
        <f t="shared" si="261"/>
        <v>42647.485486111109</v>
      </c>
      <c r="M4018" t="b">
        <v>0</v>
      </c>
      <c r="N4018">
        <v>290</v>
      </c>
      <c r="O4018" t="b">
        <v>1</v>
      </c>
      <c r="P4018" t="s">
        <v>8297</v>
      </c>
      <c r="Q4018" s="6">
        <f>E4018/D4018</f>
        <v>3.7702</v>
      </c>
      <c r="R4018" s="7">
        <f>IFERROR(E4018/N4018,"N/A")</f>
        <v>65.00344827586207</v>
      </c>
      <c r="S4018" t="str">
        <f t="shared" si="262"/>
        <v>games</v>
      </c>
      <c r="T4018" t="str">
        <f t="shared" si="263"/>
        <v>tabletop games</v>
      </c>
      <c r="Y4018">
        <f t="shared" si="264"/>
        <v>6</v>
      </c>
      <c r="Z4018">
        <f t="shared" si="265"/>
        <v>20</v>
      </c>
    </row>
    <row r="4019" spans="1:26" ht="43.2" x14ac:dyDescent="0.3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 s="11">
        <f t="shared" si="260"/>
        <v>42551.456469907404</v>
      </c>
      <c r="K4019">
        <v>1464807439</v>
      </c>
      <c r="L4019" s="11">
        <f t="shared" si="261"/>
        <v>42522.456469907404</v>
      </c>
      <c r="M4019" t="b">
        <v>0</v>
      </c>
      <c r="N4019">
        <v>139</v>
      </c>
      <c r="O4019" t="b">
        <v>1</v>
      </c>
      <c r="P4019" t="s">
        <v>8274</v>
      </c>
      <c r="Q4019" s="6">
        <f>E4019/D4019</f>
        <v>3.7773333333333334</v>
      </c>
      <c r="R4019" s="7">
        <f>IFERROR(E4019/N4019,"N/A")</f>
        <v>40.762589928057551</v>
      </c>
      <c r="S4019" t="str">
        <f t="shared" si="262"/>
        <v>publishing</v>
      </c>
      <c r="T4019" t="str">
        <f t="shared" si="263"/>
        <v>nonfiction</v>
      </c>
      <c r="Y4019">
        <f t="shared" si="264"/>
        <v>11</v>
      </c>
      <c r="Z4019">
        <f t="shared" si="265"/>
        <v>21</v>
      </c>
    </row>
    <row r="4020" spans="1:26" ht="43.2" x14ac:dyDescent="0.3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 s="11">
        <f t="shared" si="260"/>
        <v>41993.708333333336</v>
      </c>
      <c r="K4020">
        <v>1416945297</v>
      </c>
      <c r="L4020" s="11">
        <f t="shared" si="261"/>
        <v>41968.496493055551</v>
      </c>
      <c r="M4020" t="b">
        <v>0</v>
      </c>
      <c r="N4020">
        <v>404</v>
      </c>
      <c r="O4020" t="b">
        <v>1</v>
      </c>
      <c r="P4020" t="s">
        <v>8297</v>
      </c>
      <c r="Q4020" s="6">
        <f>E4020/D4020</f>
        <v>3.80525</v>
      </c>
      <c r="R4020" s="7">
        <f>IFERROR(E4020/N4020,"N/A")</f>
        <v>188.37871287128712</v>
      </c>
      <c r="S4020" t="str">
        <f t="shared" si="262"/>
        <v>games</v>
      </c>
      <c r="T4020" t="str">
        <f t="shared" si="263"/>
        <v>tabletop games</v>
      </c>
      <c r="Y4020">
        <f t="shared" si="264"/>
        <v>6</v>
      </c>
      <c r="Z4020">
        <f t="shared" si="265"/>
        <v>20</v>
      </c>
    </row>
    <row r="4021" spans="1:26" ht="43.2" x14ac:dyDescent="0.3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 s="11">
        <f t="shared" si="260"/>
        <v>42167.499999999993</v>
      </c>
      <c r="K4021">
        <v>1431406916</v>
      </c>
      <c r="L4021" s="11">
        <f t="shared" si="261"/>
        <v>42135.876342592594</v>
      </c>
      <c r="M4021" t="b">
        <v>1</v>
      </c>
      <c r="N4021">
        <v>1637</v>
      </c>
      <c r="O4021" t="b">
        <v>1</v>
      </c>
      <c r="P4021" t="s">
        <v>8295</v>
      </c>
      <c r="Q4021" s="6">
        <f>E4021/D4021</f>
        <v>3.8212909090909091</v>
      </c>
      <c r="R4021" s="7">
        <f>IFERROR(E4021/N4021,"N/A")</f>
        <v>128.38790470372632</v>
      </c>
      <c r="S4021" t="str">
        <f t="shared" si="262"/>
        <v>technology</v>
      </c>
      <c r="T4021" t="str">
        <f t="shared" si="263"/>
        <v>hardware</v>
      </c>
      <c r="Y4021">
        <f t="shared" si="264"/>
        <v>11</v>
      </c>
      <c r="Z4021">
        <f t="shared" si="265"/>
        <v>19</v>
      </c>
    </row>
    <row r="4022" spans="1:26" ht="43.2" x14ac:dyDescent="0.3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 s="11">
        <f t="shared" si="260"/>
        <v>41290.513483796298</v>
      </c>
      <c r="K4022">
        <v>1357157965</v>
      </c>
      <c r="L4022" s="11">
        <f t="shared" si="261"/>
        <v>41276.513483796298</v>
      </c>
      <c r="M4022" t="b">
        <v>0</v>
      </c>
      <c r="N4022">
        <v>28</v>
      </c>
      <c r="O4022" t="b">
        <v>1</v>
      </c>
      <c r="P4022" t="s">
        <v>8280</v>
      </c>
      <c r="Q4022" s="6">
        <f>E4022/D4022</f>
        <v>3.8271818181818182</v>
      </c>
      <c r="R4022" s="7">
        <f>IFERROR(E4022/N4022,"N/A")</f>
        <v>15.035357142857142</v>
      </c>
      <c r="S4022" t="str">
        <f t="shared" si="262"/>
        <v>music</v>
      </c>
      <c r="T4022" t="str">
        <f t="shared" si="263"/>
        <v>electronic music</v>
      </c>
      <c r="Y4022">
        <f t="shared" si="264"/>
        <v>6</v>
      </c>
      <c r="Z4022">
        <f t="shared" si="265"/>
        <v>22</v>
      </c>
    </row>
    <row r="4023" spans="1:26" ht="43.2" x14ac:dyDescent="0.3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 s="11">
        <f t="shared" si="260"/>
        <v>41764.554594907408</v>
      </c>
      <c r="K4023">
        <v>1395436717</v>
      </c>
      <c r="L4023" s="11">
        <f t="shared" si="261"/>
        <v>41719.554594907408</v>
      </c>
      <c r="M4023" t="b">
        <v>0</v>
      </c>
      <c r="N4023">
        <v>191</v>
      </c>
      <c r="O4023" t="b">
        <v>1</v>
      </c>
      <c r="P4023" t="s">
        <v>8295</v>
      </c>
      <c r="Q4023" s="6">
        <f>E4023/D4023</f>
        <v>3.8409090909090908</v>
      </c>
      <c r="R4023" s="7">
        <f>IFERROR(E4023/N4023,"N/A")</f>
        <v>22.120418848167539</v>
      </c>
      <c r="S4023" t="str">
        <f t="shared" si="262"/>
        <v>technology</v>
      </c>
      <c r="T4023" t="str">
        <f t="shared" si="263"/>
        <v>hardware</v>
      </c>
      <c r="Y4023">
        <f t="shared" si="264"/>
        <v>11</v>
      </c>
      <c r="Z4023">
        <f t="shared" si="265"/>
        <v>19</v>
      </c>
    </row>
    <row r="4024" spans="1:26" ht="43.2" x14ac:dyDescent="0.3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 s="11">
        <f t="shared" si="260"/>
        <v>41334.499861111108</v>
      </c>
      <c r="K4024">
        <v>1359575988</v>
      </c>
      <c r="L4024" s="11">
        <f t="shared" si="261"/>
        <v>41304.499861111108</v>
      </c>
      <c r="M4024" t="b">
        <v>1</v>
      </c>
      <c r="N4024">
        <v>120</v>
      </c>
      <c r="O4024" t="b">
        <v>1</v>
      </c>
      <c r="P4024" t="s">
        <v>8269</v>
      </c>
      <c r="Q4024" s="6">
        <f>E4024/D4024</f>
        <v>3.8515000000000001</v>
      </c>
      <c r="R4024" s="7">
        <f>IFERROR(E4024/N4024,"N/A")</f>
        <v>32.095833333333331</v>
      </c>
      <c r="S4024" t="str">
        <f t="shared" si="262"/>
        <v>film &amp; video</v>
      </c>
      <c r="T4024" t="str">
        <f t="shared" si="263"/>
        <v>documentary</v>
      </c>
      <c r="Y4024">
        <f t="shared" si="264"/>
        <v>13</v>
      </c>
      <c r="Z4024">
        <f t="shared" si="265"/>
        <v>24</v>
      </c>
    </row>
    <row r="4025" spans="1:26" ht="57.6" x14ac:dyDescent="0.3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 s="11">
        <f t="shared" si="260"/>
        <v>42130.956944444442</v>
      </c>
      <c r="K4025">
        <v>1426216033</v>
      </c>
      <c r="L4025" s="11">
        <f t="shared" si="261"/>
        <v>42075.796678240738</v>
      </c>
      <c r="M4025" t="b">
        <v>1</v>
      </c>
      <c r="N4025">
        <v>508</v>
      </c>
      <c r="O4025" t="b">
        <v>1</v>
      </c>
      <c r="P4025" t="s">
        <v>8295</v>
      </c>
      <c r="Q4025" s="6">
        <f>E4025/D4025</f>
        <v>3.868199871794872</v>
      </c>
      <c r="R4025" s="7">
        <f>IFERROR(E4025/N4025,"N/A")</f>
        <v>593.93620078740162</v>
      </c>
      <c r="S4025" t="str">
        <f t="shared" si="262"/>
        <v>technology</v>
      </c>
      <c r="T4025" t="str">
        <f t="shared" si="263"/>
        <v>hardware</v>
      </c>
      <c r="Y4025">
        <f t="shared" si="264"/>
        <v>11</v>
      </c>
      <c r="Z4025">
        <f t="shared" si="265"/>
        <v>19</v>
      </c>
    </row>
    <row r="4026" spans="1:26" ht="43.2" x14ac:dyDescent="0.3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 s="11">
        <f t="shared" si="260"/>
        <v>41049.790972222218</v>
      </c>
      <c r="K4026">
        <v>1332991717</v>
      </c>
      <c r="L4026" s="11">
        <f t="shared" si="261"/>
        <v>40996.811539351853</v>
      </c>
      <c r="M4026" t="b">
        <v>0</v>
      </c>
      <c r="N4026">
        <v>26</v>
      </c>
      <c r="O4026" t="b">
        <v>1</v>
      </c>
      <c r="P4026" t="s">
        <v>8266</v>
      </c>
      <c r="Q4026" s="6">
        <f>E4026/D4026</f>
        <v>3.9249999999999998</v>
      </c>
      <c r="R4026" s="7">
        <f>IFERROR(E4026/N4026,"N/A")</f>
        <v>60.384615384615387</v>
      </c>
      <c r="S4026" t="str">
        <f t="shared" si="262"/>
        <v>film &amp; video</v>
      </c>
      <c r="T4026" t="str">
        <f t="shared" si="263"/>
        <v>shorts</v>
      </c>
      <c r="Y4026">
        <f t="shared" si="264"/>
        <v>13</v>
      </c>
      <c r="Z4026">
        <f t="shared" si="265"/>
        <v>19</v>
      </c>
    </row>
    <row r="4027" spans="1:26" ht="43.2" x14ac:dyDescent="0.3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 s="11">
        <f t="shared" si="260"/>
        <v>41052.458333333328</v>
      </c>
      <c r="K4027">
        <v>1334989881</v>
      </c>
      <c r="L4027" s="11">
        <f t="shared" si="261"/>
        <v>41019.938437500001</v>
      </c>
      <c r="M4027" t="b">
        <v>1</v>
      </c>
      <c r="N4027">
        <v>290</v>
      </c>
      <c r="O4027" t="b">
        <v>1</v>
      </c>
      <c r="P4027" t="s">
        <v>8295</v>
      </c>
      <c r="Q4027" s="6">
        <f>E4027/D4027</f>
        <v>3.9859528571428569</v>
      </c>
      <c r="R4027" s="7">
        <f>IFERROR(E4027/N4027,"N/A")</f>
        <v>577.27593103448271</v>
      </c>
      <c r="S4027" t="str">
        <f t="shared" si="262"/>
        <v>technology</v>
      </c>
      <c r="T4027" t="str">
        <f t="shared" si="263"/>
        <v>hardware</v>
      </c>
      <c r="Y4027">
        <f t="shared" si="264"/>
        <v>11</v>
      </c>
      <c r="Z4027">
        <f t="shared" si="265"/>
        <v>19</v>
      </c>
    </row>
    <row r="4028" spans="1:26" ht="43.2" x14ac:dyDescent="0.3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 s="11">
        <f t="shared" si="260"/>
        <v>42356.999305555553</v>
      </c>
      <c r="K4028">
        <v>1446527540</v>
      </c>
      <c r="L4028" s="11">
        <f t="shared" si="261"/>
        <v>42310.883564814816</v>
      </c>
      <c r="M4028" t="b">
        <v>1</v>
      </c>
      <c r="N4028">
        <v>821</v>
      </c>
      <c r="O4028" t="b">
        <v>1</v>
      </c>
      <c r="P4028" t="s">
        <v>8295</v>
      </c>
      <c r="Q4028" s="6">
        <f>E4028/D4028</f>
        <v>4.0232999999999999</v>
      </c>
      <c r="R4028" s="7">
        <f>IFERROR(E4028/N4028,"N/A")</f>
        <v>245.02436053593178</v>
      </c>
      <c r="S4028" t="str">
        <f t="shared" si="262"/>
        <v>technology</v>
      </c>
      <c r="T4028" t="str">
        <f t="shared" si="263"/>
        <v>hardware</v>
      </c>
      <c r="Y4028">
        <f t="shared" si="264"/>
        <v>11</v>
      </c>
      <c r="Z4028">
        <f t="shared" si="265"/>
        <v>19</v>
      </c>
    </row>
    <row r="4029" spans="1:26" ht="57.6" x14ac:dyDescent="0.3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 s="11">
        <f t="shared" si="260"/>
        <v>42264.291562499995</v>
      </c>
      <c r="K4029">
        <v>1439909991</v>
      </c>
      <c r="L4029" s="11">
        <f t="shared" si="261"/>
        <v>42234.291562499995</v>
      </c>
      <c r="M4029" t="b">
        <v>0</v>
      </c>
      <c r="N4029">
        <v>480</v>
      </c>
      <c r="O4029" t="b">
        <v>1</v>
      </c>
      <c r="P4029" t="s">
        <v>8297</v>
      </c>
      <c r="Q4029" s="6">
        <f>E4029/D4029</f>
        <v>4.0357653061224488</v>
      </c>
      <c r="R4029" s="7">
        <f>IFERROR(E4029/N4029,"N/A")</f>
        <v>82.396874999999994</v>
      </c>
      <c r="S4029" t="str">
        <f t="shared" si="262"/>
        <v>games</v>
      </c>
      <c r="T4029" t="str">
        <f t="shared" si="263"/>
        <v>tabletop games</v>
      </c>
      <c r="Y4029">
        <f t="shared" si="264"/>
        <v>6</v>
      </c>
      <c r="Z4029">
        <f t="shared" si="265"/>
        <v>20</v>
      </c>
    </row>
    <row r="4030" spans="1:26" ht="43.2" x14ac:dyDescent="0.3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 s="11">
        <f t="shared" si="260"/>
        <v>42227.749999999993</v>
      </c>
      <c r="K4030">
        <v>1435611572</v>
      </c>
      <c r="L4030" s="11">
        <f t="shared" si="261"/>
        <v>42184.541342592587</v>
      </c>
      <c r="M4030" t="b">
        <v>1</v>
      </c>
      <c r="N4030">
        <v>398</v>
      </c>
      <c r="O4030" t="b">
        <v>1</v>
      </c>
      <c r="P4030" t="s">
        <v>8301</v>
      </c>
      <c r="Q4030" s="6">
        <f>E4030/D4030</f>
        <v>4.077</v>
      </c>
      <c r="R4030" s="7">
        <f>IFERROR(E4030/N4030,"N/A")</f>
        <v>81.949748743718587</v>
      </c>
      <c r="S4030" t="str">
        <f t="shared" si="262"/>
        <v>technology</v>
      </c>
      <c r="T4030" t="str">
        <f t="shared" si="263"/>
        <v>space exploration</v>
      </c>
      <c r="Y4030">
        <f t="shared" si="264"/>
        <v>11</v>
      </c>
      <c r="Z4030">
        <f t="shared" si="265"/>
        <v>28</v>
      </c>
    </row>
    <row r="4031" spans="1:26" ht="43.2" x14ac:dyDescent="0.3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 s="11">
        <f t="shared" si="260"/>
        <v>41995.283321759263</v>
      </c>
      <c r="K4031">
        <v>1416667679</v>
      </c>
      <c r="L4031" s="11">
        <f t="shared" si="261"/>
        <v>41965.283321759263</v>
      </c>
      <c r="M4031" t="b">
        <v>0</v>
      </c>
      <c r="N4031">
        <v>79</v>
      </c>
      <c r="O4031" t="b">
        <v>1</v>
      </c>
      <c r="P4031" t="s">
        <v>8297</v>
      </c>
      <c r="Q4031" s="6">
        <f>E4031/D4031</f>
        <v>4.0776923076923079</v>
      </c>
      <c r="R4031" s="7">
        <f>IFERROR(E4031/N4031,"N/A")</f>
        <v>33.550632911392405</v>
      </c>
      <c r="S4031" t="str">
        <f t="shared" si="262"/>
        <v>games</v>
      </c>
      <c r="T4031" t="str">
        <f t="shared" si="263"/>
        <v>tabletop games</v>
      </c>
      <c r="Y4031">
        <f t="shared" si="264"/>
        <v>6</v>
      </c>
      <c r="Z4031">
        <f t="shared" si="265"/>
        <v>20</v>
      </c>
    </row>
    <row r="4032" spans="1:26" ht="43.2" x14ac:dyDescent="0.3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 s="11">
        <f t="shared" si="260"/>
        <v>42668.374999999993</v>
      </c>
      <c r="K4032">
        <v>1474380241</v>
      </c>
      <c r="L4032" s="11">
        <f t="shared" si="261"/>
        <v>42633.252789351849</v>
      </c>
      <c r="M4032" t="b">
        <v>0</v>
      </c>
      <c r="N4032">
        <v>514</v>
      </c>
      <c r="O4032" t="b">
        <v>1</v>
      </c>
      <c r="P4032" t="s">
        <v>8297</v>
      </c>
      <c r="Q4032" s="6">
        <f>E4032/D4032</f>
        <v>4.1217692027666546</v>
      </c>
      <c r="R4032" s="7">
        <f>IFERROR(E4032/N4032,"N/A")</f>
        <v>44.056420233463037</v>
      </c>
      <c r="S4032" t="str">
        <f t="shared" si="262"/>
        <v>games</v>
      </c>
      <c r="T4032" t="str">
        <f t="shared" si="263"/>
        <v>tabletop games</v>
      </c>
      <c r="Y4032">
        <f t="shared" si="264"/>
        <v>6</v>
      </c>
      <c r="Z4032">
        <f t="shared" si="265"/>
        <v>20</v>
      </c>
    </row>
    <row r="4033" spans="1:26" ht="43.2" x14ac:dyDescent="0.3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 s="11">
        <f t="shared" si="260"/>
        <v>42251.340995370374</v>
      </c>
      <c r="K4033">
        <v>1438791062</v>
      </c>
      <c r="L4033" s="11">
        <f t="shared" si="261"/>
        <v>42221.340995370374</v>
      </c>
      <c r="M4033" t="b">
        <v>1</v>
      </c>
      <c r="N4033">
        <v>369</v>
      </c>
      <c r="O4033" t="b">
        <v>1</v>
      </c>
      <c r="P4033" t="s">
        <v>8285</v>
      </c>
      <c r="Q4033" s="6">
        <f>E4033/D4033</f>
        <v>4.1773333333333333</v>
      </c>
      <c r="R4033" s="7">
        <f>IFERROR(E4033/N4033,"N/A")</f>
        <v>84.905149051490511</v>
      </c>
      <c r="S4033" t="str">
        <f t="shared" si="262"/>
        <v>photography</v>
      </c>
      <c r="T4033" t="str">
        <f t="shared" si="263"/>
        <v>photobooks</v>
      </c>
      <c r="Y4033">
        <f t="shared" si="264"/>
        <v>12</v>
      </c>
      <c r="Z4033">
        <f t="shared" si="265"/>
        <v>22</v>
      </c>
    </row>
    <row r="4034" spans="1:26" ht="43.2" x14ac:dyDescent="0.3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 s="11">
        <f t="shared" si="260"/>
        <v>41456.416666666664</v>
      </c>
      <c r="K4034">
        <v>1369895421</v>
      </c>
      <c r="L4034" s="11">
        <f t="shared" si="261"/>
        <v>41423.937743055554</v>
      </c>
      <c r="M4034" t="b">
        <v>1</v>
      </c>
      <c r="N4034">
        <v>204</v>
      </c>
      <c r="O4034" t="b">
        <v>1</v>
      </c>
      <c r="P4034" t="s">
        <v>8295</v>
      </c>
      <c r="Q4034" s="6">
        <f>E4034/D4034</f>
        <v>4.2051249999999998</v>
      </c>
      <c r="R4034" s="7">
        <f>IFERROR(E4034/N4034,"N/A")</f>
        <v>164.90686274509804</v>
      </c>
      <c r="S4034" t="str">
        <f t="shared" si="262"/>
        <v>technology</v>
      </c>
      <c r="T4034" t="str">
        <f t="shared" si="263"/>
        <v>hardware</v>
      </c>
      <c r="Y4034">
        <f t="shared" si="264"/>
        <v>11</v>
      </c>
      <c r="Z4034">
        <f t="shared" si="265"/>
        <v>19</v>
      </c>
    </row>
    <row r="4035" spans="1:26" ht="43.2" x14ac:dyDescent="0.3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 s="11">
        <f t="shared" ref="J4035:J4098" si="266">(((I4035/60)/60)/24)+DATE(1970,1,1)+(-8/24)</f>
        <v>42163.749999999993</v>
      </c>
      <c r="K4035">
        <v>1431886706</v>
      </c>
      <c r="L4035" s="11">
        <f t="shared" ref="L4035:L4098" si="267">(((K4035/60)/60)/24)+DATE(1970,1,1)+(-8/24)</f>
        <v>42141.429467592585</v>
      </c>
      <c r="M4035" t="b">
        <v>0</v>
      </c>
      <c r="N4035">
        <v>5</v>
      </c>
      <c r="O4035" t="b">
        <v>1</v>
      </c>
      <c r="P4035" t="s">
        <v>8276</v>
      </c>
      <c r="Q4035" s="6">
        <f>E4035/D4035</f>
        <v>4.24</v>
      </c>
      <c r="R4035" s="7">
        <f>IFERROR(E4035/N4035,"N/A")</f>
        <v>21.2</v>
      </c>
      <c r="S4035" t="str">
        <f t="shared" ref="S4035:S4098" si="268">LEFT(P4035,SEARCH("/",P4035,1)-1)</f>
        <v>music</v>
      </c>
      <c r="T4035" t="str">
        <f t="shared" ref="T4035:T4098" si="269">RIGHT(P4035,(LEN(P4035)-SEARCH("/",P4035)))</f>
        <v>rock</v>
      </c>
      <c r="Y4035">
        <f t="shared" ref="Y4035:Y4098" si="270">SEARCH("/",P4035)</f>
        <v>6</v>
      </c>
      <c r="Z4035">
        <f t="shared" ref="Z4035:Z4098" si="271">LEN(P4035)</f>
        <v>10</v>
      </c>
    </row>
    <row r="4036" spans="1:26" ht="57.6" x14ac:dyDescent="0.3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 s="11">
        <f t="shared" si="266"/>
        <v>42685.833333333336</v>
      </c>
      <c r="K4036">
        <v>1476184593</v>
      </c>
      <c r="L4036" s="11">
        <f t="shared" si="267"/>
        <v>42654.13649305555</v>
      </c>
      <c r="M4036" t="b">
        <v>0</v>
      </c>
      <c r="N4036">
        <v>337</v>
      </c>
      <c r="O4036" t="b">
        <v>1</v>
      </c>
      <c r="P4036" t="s">
        <v>8298</v>
      </c>
      <c r="Q4036" s="6">
        <f>E4036/D4036</f>
        <v>4.2720000000000002</v>
      </c>
      <c r="R4036" s="7">
        <f>IFERROR(E4036/N4036,"N/A")</f>
        <v>31.691394658753708</v>
      </c>
      <c r="S4036" t="str">
        <f t="shared" si="268"/>
        <v>food</v>
      </c>
      <c r="T4036" t="str">
        <f t="shared" si="269"/>
        <v>small batch</v>
      </c>
      <c r="Y4036">
        <f t="shared" si="270"/>
        <v>5</v>
      </c>
      <c r="Z4036">
        <f t="shared" si="271"/>
        <v>16</v>
      </c>
    </row>
    <row r="4037" spans="1:26" ht="57.6" x14ac:dyDescent="0.3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 s="11">
        <f t="shared" si="266"/>
        <v>41354.41915509259</v>
      </c>
      <c r="K4037">
        <v>1361300615</v>
      </c>
      <c r="L4037" s="11">
        <f t="shared" si="267"/>
        <v>41324.460821759254</v>
      </c>
      <c r="M4037" t="b">
        <v>1</v>
      </c>
      <c r="N4037">
        <v>1224</v>
      </c>
      <c r="O4037" t="b">
        <v>1</v>
      </c>
      <c r="P4037" t="s">
        <v>8279</v>
      </c>
      <c r="Q4037" s="6">
        <f>E4037/D4037</f>
        <v>4.288397837837838</v>
      </c>
      <c r="R4037" s="7">
        <f>IFERROR(E4037/N4037,"N/A")</f>
        <v>64.816470588235291</v>
      </c>
      <c r="S4037" t="str">
        <f t="shared" si="268"/>
        <v>music</v>
      </c>
      <c r="T4037" t="str">
        <f t="shared" si="269"/>
        <v>indie rock</v>
      </c>
      <c r="Y4037">
        <f t="shared" si="270"/>
        <v>6</v>
      </c>
      <c r="Z4037">
        <f t="shared" si="271"/>
        <v>16</v>
      </c>
    </row>
    <row r="4038" spans="1:26" ht="57.6" x14ac:dyDescent="0.3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 s="11">
        <f t="shared" si="266"/>
        <v>42694.874305555553</v>
      </c>
      <c r="K4038">
        <v>1477043072</v>
      </c>
      <c r="L4038" s="11">
        <f t="shared" si="267"/>
        <v>42664.072592592587</v>
      </c>
      <c r="M4038" t="b">
        <v>0</v>
      </c>
      <c r="N4038">
        <v>897</v>
      </c>
      <c r="O4038" t="b">
        <v>1</v>
      </c>
      <c r="P4038" t="s">
        <v>8297</v>
      </c>
      <c r="Q4038" s="6">
        <f>E4038/D4038</f>
        <v>4.5237333333333334</v>
      </c>
      <c r="R4038" s="7">
        <f>IFERROR(E4038/N4038,"N/A")</f>
        <v>75.647714604236342</v>
      </c>
      <c r="S4038" t="str">
        <f t="shared" si="268"/>
        <v>games</v>
      </c>
      <c r="T4038" t="str">
        <f t="shared" si="269"/>
        <v>tabletop games</v>
      </c>
      <c r="Y4038">
        <f t="shared" si="270"/>
        <v>6</v>
      </c>
      <c r="Z4038">
        <f t="shared" si="271"/>
        <v>20</v>
      </c>
    </row>
    <row r="4039" spans="1:26" ht="43.2" x14ac:dyDescent="0.3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 s="11">
        <f t="shared" si="266"/>
        <v>40989.791666666664</v>
      </c>
      <c r="K4039">
        <v>1329759452</v>
      </c>
      <c r="L4039" s="11">
        <f t="shared" si="267"/>
        <v>40959.401064814811</v>
      </c>
      <c r="M4039" t="b">
        <v>1</v>
      </c>
      <c r="N4039">
        <v>2602</v>
      </c>
      <c r="O4039" t="b">
        <v>1</v>
      </c>
      <c r="P4039" t="s">
        <v>8288</v>
      </c>
      <c r="Q4039" s="6">
        <f>E4039/D4039</f>
        <v>4.5641449999999999</v>
      </c>
      <c r="R4039" s="7">
        <f>IFERROR(E4039/N4039,"N/A")</f>
        <v>52.622732513451197</v>
      </c>
      <c r="S4039" t="str">
        <f t="shared" si="268"/>
        <v>publishing</v>
      </c>
      <c r="T4039" t="str">
        <f t="shared" si="269"/>
        <v>radio &amp; podcasts</v>
      </c>
      <c r="Y4039">
        <f t="shared" si="270"/>
        <v>11</v>
      </c>
      <c r="Z4039">
        <f t="shared" si="271"/>
        <v>27</v>
      </c>
    </row>
    <row r="4040" spans="1:26" ht="43.2" x14ac:dyDescent="0.3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 s="11">
        <f t="shared" si="266"/>
        <v>41915.145509259259</v>
      </c>
      <c r="K4040">
        <v>1409743772</v>
      </c>
      <c r="L4040" s="11">
        <f t="shared" si="267"/>
        <v>41885.145509259259</v>
      </c>
      <c r="M4040" t="b">
        <v>0</v>
      </c>
      <c r="N4040">
        <v>59</v>
      </c>
      <c r="O4040" t="b">
        <v>1</v>
      </c>
      <c r="P4040" t="s">
        <v>8303</v>
      </c>
      <c r="Q4040" s="6">
        <f>E4040/D4040</f>
        <v>4.577466666666667</v>
      </c>
      <c r="R4040" s="7">
        <f>IFERROR(E4040/N4040,"N/A")</f>
        <v>23.275254237288134</v>
      </c>
      <c r="S4040" t="str">
        <f t="shared" si="268"/>
        <v>theater</v>
      </c>
      <c r="T4040" t="str">
        <f t="shared" si="269"/>
        <v>spaces</v>
      </c>
      <c r="Y4040">
        <f t="shared" si="270"/>
        <v>8</v>
      </c>
      <c r="Z4040">
        <f t="shared" si="271"/>
        <v>14</v>
      </c>
    </row>
    <row r="4041" spans="1:26" ht="43.2" x14ac:dyDescent="0.3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 s="11">
        <f t="shared" si="266"/>
        <v>42759.314444444441</v>
      </c>
      <c r="K4041">
        <v>1484667168</v>
      </c>
      <c r="L4041" s="11">
        <f t="shared" si="267"/>
        <v>42752.314444444441</v>
      </c>
      <c r="M4041" t="b">
        <v>0</v>
      </c>
      <c r="N4041">
        <v>197</v>
      </c>
      <c r="O4041" t="b">
        <v>1</v>
      </c>
      <c r="P4041" t="s">
        <v>8297</v>
      </c>
      <c r="Q4041" s="6">
        <f>E4041/D4041</f>
        <v>4.5979999999999999</v>
      </c>
      <c r="R4041" s="7">
        <f>IFERROR(E4041/N4041,"N/A")</f>
        <v>11.67005076142132</v>
      </c>
      <c r="S4041" t="str">
        <f t="shared" si="268"/>
        <v>games</v>
      </c>
      <c r="T4041" t="str">
        <f t="shared" si="269"/>
        <v>tabletop games</v>
      </c>
      <c r="Y4041">
        <f t="shared" si="270"/>
        <v>6</v>
      </c>
      <c r="Z4041">
        <f t="shared" si="271"/>
        <v>20</v>
      </c>
    </row>
    <row r="4042" spans="1:26" ht="43.2" x14ac:dyDescent="0.3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 s="11">
        <f t="shared" si="266"/>
        <v>42154.738171296289</v>
      </c>
      <c r="K4042">
        <v>1429580578</v>
      </c>
      <c r="L4042" s="11">
        <f t="shared" si="267"/>
        <v>42114.738171296289</v>
      </c>
      <c r="M4042" t="b">
        <v>0</v>
      </c>
      <c r="N4042">
        <v>170</v>
      </c>
      <c r="O4042" t="b">
        <v>1</v>
      </c>
      <c r="P4042" t="s">
        <v>8295</v>
      </c>
      <c r="Q4042" s="6">
        <f>E4042/D4042</f>
        <v>4.7327000000000004</v>
      </c>
      <c r="R4042" s="7">
        <f>IFERROR(E4042/N4042,"N/A")</f>
        <v>278.39411764705881</v>
      </c>
      <c r="S4042" t="str">
        <f t="shared" si="268"/>
        <v>technology</v>
      </c>
      <c r="T4042" t="str">
        <f t="shared" si="269"/>
        <v>hardware</v>
      </c>
      <c r="Y4042">
        <f t="shared" si="270"/>
        <v>11</v>
      </c>
      <c r="Z4042">
        <f t="shared" si="271"/>
        <v>19</v>
      </c>
    </row>
    <row r="4043" spans="1:26" ht="43.2" x14ac:dyDescent="0.3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 s="11">
        <f t="shared" si="266"/>
        <v>42415.291666666664</v>
      </c>
      <c r="K4043">
        <v>1453461865</v>
      </c>
      <c r="L4043" s="11">
        <f t="shared" si="267"/>
        <v>42391.141956018517</v>
      </c>
      <c r="M4043" t="b">
        <v>1</v>
      </c>
      <c r="N4043">
        <v>294</v>
      </c>
      <c r="O4043" t="b">
        <v>1</v>
      </c>
      <c r="P4043" t="s">
        <v>8285</v>
      </c>
      <c r="Q4043" s="6">
        <f>E4043/D4043</f>
        <v>4.8402000000000003</v>
      </c>
      <c r="R4043" s="7">
        <f>IFERROR(E4043/N4043,"N/A")</f>
        <v>82.316326530612244</v>
      </c>
      <c r="S4043" t="str">
        <f t="shared" si="268"/>
        <v>photography</v>
      </c>
      <c r="T4043" t="str">
        <f t="shared" si="269"/>
        <v>photobooks</v>
      </c>
      <c r="Y4043">
        <f t="shared" si="270"/>
        <v>12</v>
      </c>
      <c r="Z4043">
        <f t="shared" si="271"/>
        <v>22</v>
      </c>
    </row>
    <row r="4044" spans="1:26" ht="57.6" x14ac:dyDescent="0.3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 s="11">
        <f t="shared" si="266"/>
        <v>42635.375243055554</v>
      </c>
      <c r="K4044">
        <v>1471971621</v>
      </c>
      <c r="L4044" s="11">
        <f t="shared" si="267"/>
        <v>42605.375243055554</v>
      </c>
      <c r="M4044" t="b">
        <v>1</v>
      </c>
      <c r="N4044">
        <v>1780</v>
      </c>
      <c r="O4044" t="b">
        <v>1</v>
      </c>
      <c r="P4044" t="s">
        <v>8295</v>
      </c>
      <c r="Q4044" s="6">
        <f>E4044/D4044</f>
        <v>4.8490975000000001</v>
      </c>
      <c r="R4044" s="7">
        <f>IFERROR(E4044/N4044,"N/A")</f>
        <v>108.96848314606741</v>
      </c>
      <c r="S4044" t="str">
        <f t="shared" si="268"/>
        <v>technology</v>
      </c>
      <c r="T4044" t="str">
        <f t="shared" si="269"/>
        <v>hardware</v>
      </c>
      <c r="Y4044">
        <f t="shared" si="270"/>
        <v>11</v>
      </c>
      <c r="Z4044">
        <f t="shared" si="271"/>
        <v>19</v>
      </c>
    </row>
    <row r="4045" spans="1:26" ht="43.2" x14ac:dyDescent="0.3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 s="11">
        <f t="shared" si="266"/>
        <v>42774.874999999993</v>
      </c>
      <c r="K4045">
        <v>1484037977</v>
      </c>
      <c r="L4045" s="11">
        <f t="shared" si="267"/>
        <v>42745.032141203708</v>
      </c>
      <c r="M4045" t="b">
        <v>0</v>
      </c>
      <c r="N4045">
        <v>279</v>
      </c>
      <c r="O4045" t="b">
        <v>1</v>
      </c>
      <c r="P4045" t="s">
        <v>8297</v>
      </c>
      <c r="Q4045" s="6">
        <f>E4045/D4045</f>
        <v>4.8927777777777779</v>
      </c>
      <c r="R4045" s="7">
        <f>IFERROR(E4045/N4045,"N/A")</f>
        <v>31.566308243727597</v>
      </c>
      <c r="S4045" t="str">
        <f t="shared" si="268"/>
        <v>games</v>
      </c>
      <c r="T4045" t="str">
        <f t="shared" si="269"/>
        <v>tabletop games</v>
      </c>
      <c r="Y4045">
        <f t="shared" si="270"/>
        <v>6</v>
      </c>
      <c r="Z4045">
        <f t="shared" si="271"/>
        <v>20</v>
      </c>
    </row>
    <row r="4046" spans="1:26" ht="43.2" x14ac:dyDescent="0.3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 s="11">
        <f t="shared" si="266"/>
        <v>42223.343321759261</v>
      </c>
      <c r="K4046">
        <v>1436804063</v>
      </c>
      <c r="L4046" s="11">
        <f t="shared" si="267"/>
        <v>42198.343321759261</v>
      </c>
      <c r="M4046" t="b">
        <v>0</v>
      </c>
      <c r="N4046">
        <v>707</v>
      </c>
      <c r="O4046" t="b">
        <v>1</v>
      </c>
      <c r="P4046" t="s">
        <v>8295</v>
      </c>
      <c r="Q4046" s="6">
        <f>E4046/D4046</f>
        <v>4.9321000000000002</v>
      </c>
      <c r="R4046" s="7">
        <f>IFERROR(E4046/N4046,"N/A")</f>
        <v>69.760961810466767</v>
      </c>
      <c r="S4046" t="str">
        <f t="shared" si="268"/>
        <v>technology</v>
      </c>
      <c r="T4046" t="str">
        <f t="shared" si="269"/>
        <v>hardware</v>
      </c>
      <c r="Y4046">
        <f t="shared" si="270"/>
        <v>11</v>
      </c>
      <c r="Z4046">
        <f t="shared" si="271"/>
        <v>19</v>
      </c>
    </row>
    <row r="4047" spans="1:26" ht="43.2" x14ac:dyDescent="0.3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 s="11">
        <f t="shared" si="266"/>
        <v>42559.627476851849</v>
      </c>
      <c r="K4047">
        <v>1462835014</v>
      </c>
      <c r="L4047" s="11">
        <f t="shared" si="267"/>
        <v>42499.627476851849</v>
      </c>
      <c r="M4047" t="b">
        <v>1</v>
      </c>
      <c r="N4047">
        <v>4562</v>
      </c>
      <c r="O4047" t="b">
        <v>1</v>
      </c>
      <c r="P4047" t="s">
        <v>8295</v>
      </c>
      <c r="Q4047" s="6">
        <f>E4047/D4047</f>
        <v>4.9491375</v>
      </c>
      <c r="R4047" s="7">
        <f>IFERROR(E4047/N4047,"N/A")</f>
        <v>173.57781674704077</v>
      </c>
      <c r="S4047" t="str">
        <f t="shared" si="268"/>
        <v>technology</v>
      </c>
      <c r="T4047" t="str">
        <f t="shared" si="269"/>
        <v>hardware</v>
      </c>
      <c r="Y4047">
        <f t="shared" si="270"/>
        <v>11</v>
      </c>
      <c r="Z4047">
        <f t="shared" si="271"/>
        <v>19</v>
      </c>
    </row>
    <row r="4048" spans="1:26" ht="43.2" x14ac:dyDescent="0.3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 s="11">
        <f t="shared" si="266"/>
        <v>41838.791666666664</v>
      </c>
      <c r="K4048">
        <v>1402945408</v>
      </c>
      <c r="L4048" s="11">
        <f t="shared" si="267"/>
        <v>41806.460740740738</v>
      </c>
      <c r="M4048" t="b">
        <v>0</v>
      </c>
      <c r="N4048">
        <v>988</v>
      </c>
      <c r="O4048" t="b">
        <v>1</v>
      </c>
      <c r="P4048" t="s">
        <v>8297</v>
      </c>
      <c r="Q4048" s="6">
        <f>E4048/D4048</f>
        <v>4.9580000000000002</v>
      </c>
      <c r="R4048" s="7">
        <f>IFERROR(E4048/N4048,"N/A")</f>
        <v>25.091093117408906</v>
      </c>
      <c r="S4048" t="str">
        <f t="shared" si="268"/>
        <v>games</v>
      </c>
      <c r="T4048" t="str">
        <f t="shared" si="269"/>
        <v>tabletop games</v>
      </c>
      <c r="Y4048">
        <f t="shared" si="270"/>
        <v>6</v>
      </c>
      <c r="Z4048">
        <f t="shared" si="271"/>
        <v>20</v>
      </c>
    </row>
    <row r="4049" spans="1:26" ht="57.6" x14ac:dyDescent="0.3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 s="11">
        <f t="shared" si="266"/>
        <v>41420.662893518514</v>
      </c>
      <c r="K4049">
        <v>1367798074</v>
      </c>
      <c r="L4049" s="11">
        <f t="shared" si="267"/>
        <v>41399.662893518514</v>
      </c>
      <c r="M4049" t="b">
        <v>0</v>
      </c>
      <c r="N4049">
        <v>240</v>
      </c>
      <c r="O4049" t="b">
        <v>1</v>
      </c>
      <c r="P4049" t="s">
        <v>8276</v>
      </c>
      <c r="Q4049" s="6">
        <f>E4049/D4049</f>
        <v>4.9652000000000003</v>
      </c>
      <c r="R4049" s="7">
        <f>IFERROR(E4049/N4049,"N/A")</f>
        <v>51.720833333333331</v>
      </c>
      <c r="S4049" t="str">
        <f t="shared" si="268"/>
        <v>music</v>
      </c>
      <c r="T4049" t="str">
        <f t="shared" si="269"/>
        <v>rock</v>
      </c>
      <c r="Y4049">
        <f t="shared" si="270"/>
        <v>6</v>
      </c>
      <c r="Z4049">
        <f t="shared" si="271"/>
        <v>10</v>
      </c>
    </row>
    <row r="4050" spans="1:26" ht="43.2" x14ac:dyDescent="0.3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 s="11">
        <f t="shared" si="266"/>
        <v>42481.583333333336</v>
      </c>
      <c r="K4050">
        <v>1460055300</v>
      </c>
      <c r="L4050" s="11">
        <f t="shared" si="267"/>
        <v>42467.454861111109</v>
      </c>
      <c r="M4050" t="b">
        <v>0</v>
      </c>
      <c r="N4050">
        <v>88</v>
      </c>
      <c r="O4050" t="b">
        <v>1</v>
      </c>
      <c r="P4050" t="s">
        <v>8297</v>
      </c>
      <c r="Q4050" s="6">
        <f>E4050/D4050</f>
        <v>5.0324999999999998</v>
      </c>
      <c r="R4050" s="7">
        <f>IFERROR(E4050/N4050,"N/A")</f>
        <v>68.625</v>
      </c>
      <c r="S4050" t="str">
        <f t="shared" si="268"/>
        <v>games</v>
      </c>
      <c r="T4050" t="str">
        <f t="shared" si="269"/>
        <v>tabletop games</v>
      </c>
      <c r="Y4050">
        <f t="shared" si="270"/>
        <v>6</v>
      </c>
      <c r="Z4050">
        <f t="shared" si="271"/>
        <v>20</v>
      </c>
    </row>
    <row r="4051" spans="1:26" ht="43.2" x14ac:dyDescent="0.3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 s="11">
        <f t="shared" si="266"/>
        <v>42714.874305555553</v>
      </c>
      <c r="K4051">
        <v>1476764077</v>
      </c>
      <c r="L4051" s="11">
        <f t="shared" si="267"/>
        <v>42660.843483796292</v>
      </c>
      <c r="M4051" t="b">
        <v>0</v>
      </c>
      <c r="N4051">
        <v>193</v>
      </c>
      <c r="O4051" t="b">
        <v>1</v>
      </c>
      <c r="P4051" t="s">
        <v>8295</v>
      </c>
      <c r="Q4051" s="6">
        <f>E4051/D4051</f>
        <v>5.0620938628158845</v>
      </c>
      <c r="R4051" s="7">
        <f>IFERROR(E4051/N4051,"N/A")</f>
        <v>36.326424870466319</v>
      </c>
      <c r="S4051" t="str">
        <f t="shared" si="268"/>
        <v>technology</v>
      </c>
      <c r="T4051" t="str">
        <f t="shared" si="269"/>
        <v>hardware</v>
      </c>
      <c r="Y4051">
        <f t="shared" si="270"/>
        <v>11</v>
      </c>
      <c r="Z4051">
        <f t="shared" si="271"/>
        <v>19</v>
      </c>
    </row>
    <row r="4052" spans="1:26" ht="43.2" x14ac:dyDescent="0.3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 s="11">
        <f t="shared" si="266"/>
        <v>42319.665509259255</v>
      </c>
      <c r="K4052">
        <v>1444690700</v>
      </c>
      <c r="L4052" s="11">
        <f t="shared" si="267"/>
        <v>42289.623842592591</v>
      </c>
      <c r="M4052" t="b">
        <v>0</v>
      </c>
      <c r="N4052">
        <v>50</v>
      </c>
      <c r="O4052" t="b">
        <v>1</v>
      </c>
      <c r="P4052" t="s">
        <v>8295</v>
      </c>
      <c r="Q4052" s="6">
        <f>E4052/D4052</f>
        <v>5.0780000000000003</v>
      </c>
      <c r="R4052" s="7">
        <f>IFERROR(E4052/N4052,"N/A")</f>
        <v>101.56</v>
      </c>
      <c r="S4052" t="str">
        <f t="shared" si="268"/>
        <v>technology</v>
      </c>
      <c r="T4052" t="str">
        <f t="shared" si="269"/>
        <v>hardware</v>
      </c>
      <c r="Y4052">
        <f t="shared" si="270"/>
        <v>11</v>
      </c>
      <c r="Z4052">
        <f t="shared" si="271"/>
        <v>19</v>
      </c>
    </row>
    <row r="4053" spans="1:26" ht="43.2" x14ac:dyDescent="0.3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 s="11">
        <f t="shared" si="266"/>
        <v>41706.591377314813</v>
      </c>
      <c r="K4053">
        <v>1390860695</v>
      </c>
      <c r="L4053" s="11">
        <f t="shared" si="267"/>
        <v>41666.591377314813</v>
      </c>
      <c r="M4053" t="b">
        <v>1</v>
      </c>
      <c r="N4053">
        <v>2165</v>
      </c>
      <c r="O4053" t="b">
        <v>1</v>
      </c>
      <c r="P4053" t="s">
        <v>8298</v>
      </c>
      <c r="Q4053" s="6">
        <f>E4053/D4053</f>
        <v>5.2073254999999996</v>
      </c>
      <c r="R4053" s="7">
        <f>IFERROR(E4053/N4053,"N/A")</f>
        <v>48.104623556581984</v>
      </c>
      <c r="S4053" t="str">
        <f t="shared" si="268"/>
        <v>food</v>
      </c>
      <c r="T4053" t="str">
        <f t="shared" si="269"/>
        <v>small batch</v>
      </c>
      <c r="Y4053">
        <f t="shared" si="270"/>
        <v>5</v>
      </c>
      <c r="Z4053">
        <f t="shared" si="271"/>
        <v>16</v>
      </c>
    </row>
    <row r="4054" spans="1:26" ht="43.2" x14ac:dyDescent="0.3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 s="11">
        <f t="shared" si="266"/>
        <v>41914.567418981482</v>
      </c>
      <c r="K4054">
        <v>1409261825</v>
      </c>
      <c r="L4054" s="11">
        <f t="shared" si="267"/>
        <v>41879.567418981482</v>
      </c>
      <c r="M4054" t="b">
        <v>0</v>
      </c>
      <c r="N4054">
        <v>356</v>
      </c>
      <c r="O4054" t="b">
        <v>1</v>
      </c>
      <c r="P4054" t="s">
        <v>8297</v>
      </c>
      <c r="Q4054" s="6">
        <f>E4054/D4054</f>
        <v>5.2416666666666663</v>
      </c>
      <c r="R4054" s="7">
        <f>IFERROR(E4054/N4054,"N/A")</f>
        <v>44.171348314606739</v>
      </c>
      <c r="S4054" t="str">
        <f t="shared" si="268"/>
        <v>games</v>
      </c>
      <c r="T4054" t="str">
        <f t="shared" si="269"/>
        <v>tabletop games</v>
      </c>
      <c r="Y4054">
        <f t="shared" si="270"/>
        <v>6</v>
      </c>
      <c r="Z4054">
        <f t="shared" si="271"/>
        <v>20</v>
      </c>
    </row>
    <row r="4055" spans="1:26" ht="28.8" x14ac:dyDescent="0.3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 s="11">
        <f t="shared" si="266"/>
        <v>41877.583796296298</v>
      </c>
      <c r="K4055">
        <v>1406066440</v>
      </c>
      <c r="L4055" s="11">
        <f t="shared" si="267"/>
        <v>41842.583796296298</v>
      </c>
      <c r="M4055" t="b">
        <v>1</v>
      </c>
      <c r="N4055">
        <v>3355</v>
      </c>
      <c r="O4055" t="b">
        <v>1</v>
      </c>
      <c r="P4055" t="s">
        <v>8298</v>
      </c>
      <c r="Q4055" s="6">
        <f>E4055/D4055</f>
        <v>5.2609431428571432</v>
      </c>
      <c r="R4055" s="7">
        <f>IFERROR(E4055/N4055,"N/A")</f>
        <v>54.883162444113267</v>
      </c>
      <c r="S4055" t="str">
        <f t="shared" si="268"/>
        <v>food</v>
      </c>
      <c r="T4055" t="str">
        <f t="shared" si="269"/>
        <v>small batch</v>
      </c>
      <c r="Y4055">
        <f t="shared" si="270"/>
        <v>5</v>
      </c>
      <c r="Z4055">
        <f t="shared" si="271"/>
        <v>16</v>
      </c>
    </row>
    <row r="4056" spans="1:26" ht="43.2" x14ac:dyDescent="0.3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 s="11">
        <f t="shared" si="266"/>
        <v>42401.283831018511</v>
      </c>
      <c r="K4056">
        <v>1451746123</v>
      </c>
      <c r="L4056" s="11">
        <f t="shared" si="267"/>
        <v>42371.283831018511</v>
      </c>
      <c r="M4056" t="b">
        <v>0</v>
      </c>
      <c r="N4056">
        <v>680</v>
      </c>
      <c r="O4056" t="b">
        <v>1</v>
      </c>
      <c r="P4056" t="s">
        <v>8297</v>
      </c>
      <c r="Q4056" s="6">
        <f>E4056/D4056</f>
        <v>5.3710714285714287</v>
      </c>
      <c r="R4056" s="7">
        <f>IFERROR(E4056/N4056,"N/A")</f>
        <v>22.116176470588236</v>
      </c>
      <c r="S4056" t="str">
        <f t="shared" si="268"/>
        <v>games</v>
      </c>
      <c r="T4056" t="str">
        <f t="shared" si="269"/>
        <v>tabletop games</v>
      </c>
      <c r="Y4056">
        <f t="shared" si="270"/>
        <v>6</v>
      </c>
      <c r="Z4056">
        <f t="shared" si="271"/>
        <v>20</v>
      </c>
    </row>
    <row r="4057" spans="1:26" ht="57.6" x14ac:dyDescent="0.3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 s="11">
        <f t="shared" si="266"/>
        <v>42455.382986111108</v>
      </c>
      <c r="K4057">
        <v>1456423890</v>
      </c>
      <c r="L4057" s="11">
        <f t="shared" si="267"/>
        <v>42425.42465277778</v>
      </c>
      <c r="M4057" t="b">
        <v>0</v>
      </c>
      <c r="N4057">
        <v>878</v>
      </c>
      <c r="O4057" t="b">
        <v>1</v>
      </c>
      <c r="P4057" t="s">
        <v>8297</v>
      </c>
      <c r="Q4057" s="6">
        <f>E4057/D4057</f>
        <v>5.3737000000000004</v>
      </c>
      <c r="R4057" s="7">
        <f>IFERROR(E4057/N4057,"N/A")</f>
        <v>61.203872437357631</v>
      </c>
      <c r="S4057" t="str">
        <f t="shared" si="268"/>
        <v>games</v>
      </c>
      <c r="T4057" t="str">
        <f t="shared" si="269"/>
        <v>tabletop games</v>
      </c>
      <c r="Y4057">
        <f t="shared" si="270"/>
        <v>6</v>
      </c>
      <c r="Z4057">
        <f t="shared" si="271"/>
        <v>20</v>
      </c>
    </row>
    <row r="4058" spans="1:26" ht="43.2" x14ac:dyDescent="0.3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 s="11">
        <f t="shared" si="266"/>
        <v>42190.791666666664</v>
      </c>
      <c r="K4058">
        <v>1433775668</v>
      </c>
      <c r="L4058" s="11">
        <f t="shared" si="267"/>
        <v>42163.292453703696</v>
      </c>
      <c r="M4058" t="b">
        <v>0</v>
      </c>
      <c r="N4058">
        <v>263</v>
      </c>
      <c r="O4058" t="b">
        <v>1</v>
      </c>
      <c r="P4058" t="s">
        <v>8297</v>
      </c>
      <c r="Q4058" s="6">
        <f>E4058/D4058</f>
        <v>5.4215</v>
      </c>
      <c r="R4058" s="7">
        <f>IFERROR(E4058/N4058,"N/A")</f>
        <v>41.228136882129277</v>
      </c>
      <c r="S4058" t="str">
        <f t="shared" si="268"/>
        <v>games</v>
      </c>
      <c r="T4058" t="str">
        <f t="shared" si="269"/>
        <v>tabletop games</v>
      </c>
      <c r="Y4058">
        <f t="shared" si="270"/>
        <v>6</v>
      </c>
      <c r="Z4058">
        <f t="shared" si="271"/>
        <v>20</v>
      </c>
    </row>
    <row r="4059" spans="1:26" ht="28.8" x14ac:dyDescent="0.3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 s="11">
        <f t="shared" si="266"/>
        <v>41843.547326388885</v>
      </c>
      <c r="K4059">
        <v>1402693689</v>
      </c>
      <c r="L4059" s="11">
        <f t="shared" si="267"/>
        <v>41803.547326388885</v>
      </c>
      <c r="M4059" t="b">
        <v>0</v>
      </c>
      <c r="N4059">
        <v>8359</v>
      </c>
      <c r="O4059" t="b">
        <v>1</v>
      </c>
      <c r="P4059" t="s">
        <v>8295</v>
      </c>
      <c r="Q4059" s="6">
        <f>E4059/D4059</f>
        <v>5.4334915642458101</v>
      </c>
      <c r="R4059" s="7">
        <f>IFERROR(E4059/N4059,"N/A")</f>
        <v>116.35303146309367</v>
      </c>
      <c r="S4059" t="str">
        <f t="shared" si="268"/>
        <v>technology</v>
      </c>
      <c r="T4059" t="str">
        <f t="shared" si="269"/>
        <v>hardware</v>
      </c>
      <c r="Y4059">
        <f t="shared" si="270"/>
        <v>11</v>
      </c>
      <c r="Z4059">
        <f t="shared" si="271"/>
        <v>19</v>
      </c>
    </row>
    <row r="4060" spans="1:26" ht="43.2" x14ac:dyDescent="0.3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 s="11">
        <f t="shared" si="266"/>
        <v>42771.351145833331</v>
      </c>
      <c r="K4060">
        <v>1483719939</v>
      </c>
      <c r="L4060" s="11">
        <f t="shared" si="267"/>
        <v>42741.351145833331</v>
      </c>
      <c r="M4060" t="b">
        <v>1</v>
      </c>
      <c r="N4060">
        <v>335</v>
      </c>
      <c r="O4060" t="b">
        <v>1</v>
      </c>
      <c r="P4060" t="s">
        <v>8285</v>
      </c>
      <c r="Q4060" s="6">
        <f>E4060/D4060</f>
        <v>5.5877142857142861</v>
      </c>
      <c r="R4060" s="7">
        <f>IFERROR(E4060/N4060,"N/A")</f>
        <v>58.379104477611939</v>
      </c>
      <c r="S4060" t="str">
        <f t="shared" si="268"/>
        <v>photography</v>
      </c>
      <c r="T4060" t="str">
        <f t="shared" si="269"/>
        <v>photobooks</v>
      </c>
      <c r="Y4060">
        <f t="shared" si="270"/>
        <v>12</v>
      </c>
      <c r="Z4060">
        <f t="shared" si="271"/>
        <v>22</v>
      </c>
    </row>
    <row r="4061" spans="1:26" ht="43.2" x14ac:dyDescent="0.3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 s="11">
        <f t="shared" si="266"/>
        <v>42587.459120370368</v>
      </c>
      <c r="K4061">
        <v>1467831668</v>
      </c>
      <c r="L4061" s="11">
        <f t="shared" si="267"/>
        <v>42557.459120370368</v>
      </c>
      <c r="M4061" t="b">
        <v>1</v>
      </c>
      <c r="N4061">
        <v>1887</v>
      </c>
      <c r="O4061" t="b">
        <v>1</v>
      </c>
      <c r="P4061" t="s">
        <v>8295</v>
      </c>
      <c r="Q4061" s="6">
        <f>E4061/D4061</f>
        <v>5.7907999999999999</v>
      </c>
      <c r="R4061" s="7">
        <f>IFERROR(E4061/N4061,"N/A")</f>
        <v>61.375728669846318</v>
      </c>
      <c r="S4061" t="str">
        <f t="shared" si="268"/>
        <v>technology</v>
      </c>
      <c r="T4061" t="str">
        <f t="shared" si="269"/>
        <v>hardware</v>
      </c>
      <c r="Y4061">
        <f t="shared" si="270"/>
        <v>11</v>
      </c>
      <c r="Z4061">
        <f t="shared" si="271"/>
        <v>19</v>
      </c>
    </row>
    <row r="4062" spans="1:26" ht="43.2" x14ac:dyDescent="0.3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 s="11">
        <f t="shared" si="266"/>
        <v>41133.791666666664</v>
      </c>
      <c r="K4062">
        <v>1341875544</v>
      </c>
      <c r="L4062" s="11">
        <f t="shared" si="267"/>
        <v>41099.633611111109</v>
      </c>
      <c r="M4062" t="b">
        <v>1</v>
      </c>
      <c r="N4062">
        <v>105</v>
      </c>
      <c r="O4062" t="b">
        <v>1</v>
      </c>
      <c r="P4062" t="s">
        <v>8295</v>
      </c>
      <c r="Q4062" s="6">
        <f>E4062/D4062</f>
        <v>5.8535000000000004</v>
      </c>
      <c r="R4062" s="7">
        <f>IFERROR(E4062/N4062,"N/A")</f>
        <v>222.99047619047619</v>
      </c>
      <c r="S4062" t="str">
        <f t="shared" si="268"/>
        <v>technology</v>
      </c>
      <c r="T4062" t="str">
        <f t="shared" si="269"/>
        <v>hardware</v>
      </c>
      <c r="Y4062">
        <f t="shared" si="270"/>
        <v>11</v>
      </c>
      <c r="Z4062">
        <f t="shared" si="271"/>
        <v>19</v>
      </c>
    </row>
    <row r="4063" spans="1:26" ht="57.6" x14ac:dyDescent="0.3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 s="11">
        <f t="shared" si="266"/>
        <v>42540.624999999993</v>
      </c>
      <c r="K4063">
        <v>1463351329</v>
      </c>
      <c r="L4063" s="11">
        <f t="shared" si="267"/>
        <v>42505.603344907409</v>
      </c>
      <c r="M4063" t="b">
        <v>0</v>
      </c>
      <c r="N4063">
        <v>169</v>
      </c>
      <c r="O4063" t="b">
        <v>1</v>
      </c>
      <c r="P4063" t="s">
        <v>8297</v>
      </c>
      <c r="Q4063" s="6">
        <f>E4063/D4063</f>
        <v>6.3613999999999997</v>
      </c>
      <c r="R4063" s="7">
        <f>IFERROR(E4063/N4063,"N/A")</f>
        <v>94.103550295857985</v>
      </c>
      <c r="S4063" t="str">
        <f t="shared" si="268"/>
        <v>games</v>
      </c>
      <c r="T4063" t="str">
        <f t="shared" si="269"/>
        <v>tabletop games</v>
      </c>
      <c r="Y4063">
        <f t="shared" si="270"/>
        <v>6</v>
      </c>
      <c r="Z4063">
        <f t="shared" si="271"/>
        <v>20</v>
      </c>
    </row>
    <row r="4064" spans="1:26" ht="43.2" x14ac:dyDescent="0.3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 s="11">
        <f t="shared" si="266"/>
        <v>42334.53774305556</v>
      </c>
      <c r="K4064">
        <v>1445975661</v>
      </c>
      <c r="L4064" s="11">
        <f t="shared" si="267"/>
        <v>42304.496076388888</v>
      </c>
      <c r="M4064" t="b">
        <v>0</v>
      </c>
      <c r="N4064">
        <v>45</v>
      </c>
      <c r="O4064" t="b">
        <v>1</v>
      </c>
      <c r="P4064" t="s">
        <v>8301</v>
      </c>
      <c r="Q4064" s="6">
        <f>E4064/D4064</f>
        <v>6.4666666666666668</v>
      </c>
      <c r="R4064" s="7">
        <f>IFERROR(E4064/N4064,"N/A")</f>
        <v>21.555555555555557</v>
      </c>
      <c r="S4064" t="str">
        <f t="shared" si="268"/>
        <v>technology</v>
      </c>
      <c r="T4064" t="str">
        <f t="shared" si="269"/>
        <v>space exploration</v>
      </c>
      <c r="Y4064">
        <f t="shared" si="270"/>
        <v>11</v>
      </c>
      <c r="Z4064">
        <f t="shared" si="271"/>
        <v>28</v>
      </c>
    </row>
    <row r="4065" spans="1:26" ht="57.6" x14ac:dyDescent="0.3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 s="11">
        <f t="shared" si="266"/>
        <v>41164.832638888889</v>
      </c>
      <c r="K4065">
        <v>1346276349</v>
      </c>
      <c r="L4065" s="11">
        <f t="shared" si="267"/>
        <v>41150.56885416666</v>
      </c>
      <c r="M4065" t="b">
        <v>1</v>
      </c>
      <c r="N4065">
        <v>151</v>
      </c>
      <c r="O4065" t="b">
        <v>1</v>
      </c>
      <c r="P4065" t="s">
        <v>8301</v>
      </c>
      <c r="Q4065" s="6">
        <f>E4065/D4065</f>
        <v>6.6139999999999999</v>
      </c>
      <c r="R4065" s="7">
        <f>IFERROR(E4065/N4065,"N/A")</f>
        <v>21.900662251655628</v>
      </c>
      <c r="S4065" t="str">
        <f t="shared" si="268"/>
        <v>technology</v>
      </c>
      <c r="T4065" t="str">
        <f t="shared" si="269"/>
        <v>space exploration</v>
      </c>
      <c r="Y4065">
        <f t="shared" si="270"/>
        <v>11</v>
      </c>
      <c r="Z4065">
        <f t="shared" si="271"/>
        <v>28</v>
      </c>
    </row>
    <row r="4066" spans="1:26" ht="28.8" x14ac:dyDescent="0.3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 s="11">
        <f t="shared" si="266"/>
        <v>40795.708587962959</v>
      </c>
      <c r="K4066">
        <v>1313024422</v>
      </c>
      <c r="L4066" s="11">
        <f t="shared" si="267"/>
        <v>40765.708587962959</v>
      </c>
      <c r="M4066" t="b">
        <v>1</v>
      </c>
      <c r="N4066">
        <v>916</v>
      </c>
      <c r="O4066" t="b">
        <v>1</v>
      </c>
      <c r="P4066" t="s">
        <v>8288</v>
      </c>
      <c r="Q4066" s="6">
        <f>E4066/D4066</f>
        <v>6.6155466666666669</v>
      </c>
      <c r="R4066" s="7">
        <f>IFERROR(E4066/N4066,"N/A")</f>
        <v>43.333275109170302</v>
      </c>
      <c r="S4066" t="str">
        <f t="shared" si="268"/>
        <v>publishing</v>
      </c>
      <c r="T4066" t="str">
        <f t="shared" si="269"/>
        <v>radio &amp; podcasts</v>
      </c>
      <c r="Y4066">
        <f t="shared" si="270"/>
        <v>11</v>
      </c>
      <c r="Z4066">
        <f t="shared" si="271"/>
        <v>27</v>
      </c>
    </row>
    <row r="4067" spans="1:26" ht="43.2" x14ac:dyDescent="0.3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 s="11">
        <f t="shared" si="266"/>
        <v>41230.720416666663</v>
      </c>
      <c r="K4067">
        <v>1350605844</v>
      </c>
      <c r="L4067" s="11">
        <f t="shared" si="267"/>
        <v>41200.678749999999</v>
      </c>
      <c r="M4067" t="b">
        <v>1</v>
      </c>
      <c r="N4067">
        <v>238</v>
      </c>
      <c r="O4067" t="b">
        <v>1</v>
      </c>
      <c r="P4067" t="s">
        <v>8295</v>
      </c>
      <c r="Q4067" s="6">
        <f>E4067/D4067</f>
        <v>6.7447999999999997</v>
      </c>
      <c r="R4067" s="7">
        <f>IFERROR(E4067/N4067,"N/A")</f>
        <v>70.848739495798313</v>
      </c>
      <c r="S4067" t="str">
        <f t="shared" si="268"/>
        <v>technology</v>
      </c>
      <c r="T4067" t="str">
        <f t="shared" si="269"/>
        <v>hardware</v>
      </c>
      <c r="Y4067">
        <f t="shared" si="270"/>
        <v>11</v>
      </c>
      <c r="Z4067">
        <f t="shared" si="271"/>
        <v>19</v>
      </c>
    </row>
    <row r="4068" spans="1:26" ht="28.8" x14ac:dyDescent="0.3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 s="11">
        <f t="shared" si="266"/>
        <v>42440.874999999993</v>
      </c>
      <c r="K4068">
        <v>1453730176</v>
      </c>
      <c r="L4068" s="11">
        <f t="shared" si="267"/>
        <v>42394.247407407405</v>
      </c>
      <c r="M4068" t="b">
        <v>1</v>
      </c>
      <c r="N4068">
        <v>415</v>
      </c>
      <c r="O4068" t="b">
        <v>1</v>
      </c>
      <c r="P4068" t="s">
        <v>8295</v>
      </c>
      <c r="Q4068" s="6">
        <f>E4068/D4068</f>
        <v>6.9894800000000004</v>
      </c>
      <c r="R4068" s="7">
        <f>IFERROR(E4068/N4068,"N/A")</f>
        <v>842.10602409638557</v>
      </c>
      <c r="S4068" t="str">
        <f t="shared" si="268"/>
        <v>technology</v>
      </c>
      <c r="T4068" t="str">
        <f t="shared" si="269"/>
        <v>hardware</v>
      </c>
      <c r="Y4068">
        <f t="shared" si="270"/>
        <v>11</v>
      </c>
      <c r="Z4068">
        <f t="shared" si="271"/>
        <v>19</v>
      </c>
    </row>
    <row r="4069" spans="1:26" ht="28.8" x14ac:dyDescent="0.3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 s="11">
        <f t="shared" si="266"/>
        <v>41214.515833333331</v>
      </c>
      <c r="K4069">
        <v>1349209368</v>
      </c>
      <c r="L4069" s="11">
        <f t="shared" si="267"/>
        <v>41184.515833333331</v>
      </c>
      <c r="M4069" t="b">
        <v>0</v>
      </c>
      <c r="N4069">
        <v>721</v>
      </c>
      <c r="O4069" t="b">
        <v>1</v>
      </c>
      <c r="P4069" t="s">
        <v>8280</v>
      </c>
      <c r="Q4069" s="6">
        <f>E4069/D4069</f>
        <v>7.0418124999999998</v>
      </c>
      <c r="R4069" s="7">
        <f>IFERROR(E4069/N4069,"N/A")</f>
        <v>39.066920943134534</v>
      </c>
      <c r="S4069" t="str">
        <f t="shared" si="268"/>
        <v>music</v>
      </c>
      <c r="T4069" t="str">
        <f t="shared" si="269"/>
        <v>electronic music</v>
      </c>
      <c r="Y4069">
        <f t="shared" si="270"/>
        <v>6</v>
      </c>
      <c r="Z4069">
        <f t="shared" si="271"/>
        <v>22</v>
      </c>
    </row>
    <row r="4070" spans="1:26" ht="43.2" x14ac:dyDescent="0.3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 s="11">
        <f t="shared" si="266"/>
        <v>42745.582638888889</v>
      </c>
      <c r="K4070">
        <v>1482353513</v>
      </c>
      <c r="L4070" s="11">
        <f t="shared" si="267"/>
        <v>42725.536030092589</v>
      </c>
      <c r="M4070" t="b">
        <v>0</v>
      </c>
      <c r="N4070">
        <v>1670</v>
      </c>
      <c r="O4070" t="b">
        <v>1</v>
      </c>
      <c r="P4070" t="s">
        <v>8297</v>
      </c>
      <c r="Q4070" s="6">
        <f>E4070/D4070</f>
        <v>7.2024800000000004</v>
      </c>
      <c r="R4070" s="7">
        <f>IFERROR(E4070/N4070,"N/A")</f>
        <v>107.82155688622754</v>
      </c>
      <c r="S4070" t="str">
        <f t="shared" si="268"/>
        <v>games</v>
      </c>
      <c r="T4070" t="str">
        <f t="shared" si="269"/>
        <v>tabletop games</v>
      </c>
      <c r="Y4070">
        <f t="shared" si="270"/>
        <v>6</v>
      </c>
      <c r="Z4070">
        <f t="shared" si="271"/>
        <v>20</v>
      </c>
    </row>
    <row r="4071" spans="1:26" ht="43.2" x14ac:dyDescent="0.3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 s="11">
        <f t="shared" si="266"/>
        <v>42780.391435185178</v>
      </c>
      <c r="K4071">
        <v>1485278620</v>
      </c>
      <c r="L4071" s="11">
        <f t="shared" si="267"/>
        <v>42759.391435185178</v>
      </c>
      <c r="M4071" t="b">
        <v>0</v>
      </c>
      <c r="N4071">
        <v>210</v>
      </c>
      <c r="O4071" t="b">
        <v>1</v>
      </c>
      <c r="P4071" t="s">
        <v>8297</v>
      </c>
      <c r="Q4071" s="6">
        <f>E4071/D4071</f>
        <v>7.7949999999999999</v>
      </c>
      <c r="R4071" s="7">
        <f>IFERROR(E4071/N4071,"N/A")</f>
        <v>37.11904761904762</v>
      </c>
      <c r="S4071" t="str">
        <f t="shared" si="268"/>
        <v>games</v>
      </c>
      <c r="T4071" t="str">
        <f t="shared" si="269"/>
        <v>tabletop games</v>
      </c>
      <c r="Y4071">
        <f t="shared" si="270"/>
        <v>6</v>
      </c>
      <c r="Z4071">
        <f t="shared" si="271"/>
        <v>20</v>
      </c>
    </row>
    <row r="4072" spans="1:26" ht="43.2" x14ac:dyDescent="0.3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 s="11">
        <f t="shared" si="266"/>
        <v>41789.589768518512</v>
      </c>
      <c r="K4072">
        <v>1398895756</v>
      </c>
      <c r="L4072" s="11">
        <f t="shared" si="267"/>
        <v>41759.589768518512</v>
      </c>
      <c r="M4072" t="b">
        <v>0</v>
      </c>
      <c r="N4072">
        <v>549</v>
      </c>
      <c r="O4072" t="b">
        <v>1</v>
      </c>
      <c r="P4072" t="s">
        <v>8285</v>
      </c>
      <c r="Q4072" s="6">
        <f>E4072/D4072</f>
        <v>7.8608020000000005</v>
      </c>
      <c r="R4072" s="7">
        <f>IFERROR(E4072/N4072,"N/A")</f>
        <v>71.592003642987251</v>
      </c>
      <c r="S4072" t="str">
        <f t="shared" si="268"/>
        <v>photography</v>
      </c>
      <c r="T4072" t="str">
        <f t="shared" si="269"/>
        <v>photobooks</v>
      </c>
      <c r="Y4072">
        <f t="shared" si="270"/>
        <v>12</v>
      </c>
      <c r="Z4072">
        <f t="shared" si="271"/>
        <v>22</v>
      </c>
    </row>
    <row r="4073" spans="1:26" ht="43.2" x14ac:dyDescent="0.3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 s="11">
        <f t="shared" si="266"/>
        <v>41760.251041666663</v>
      </c>
      <c r="K4073">
        <v>1396360890</v>
      </c>
      <c r="L4073" s="11">
        <f t="shared" si="267"/>
        <v>41730.251041666663</v>
      </c>
      <c r="M4073" t="b">
        <v>1</v>
      </c>
      <c r="N4073">
        <v>1789</v>
      </c>
      <c r="O4073" t="b">
        <v>1</v>
      </c>
      <c r="P4073" t="s">
        <v>8295</v>
      </c>
      <c r="Q4073" s="6">
        <f>E4073/D4073</f>
        <v>7.8805550000000002</v>
      </c>
      <c r="R4073" s="7">
        <f>IFERROR(E4073/N4073,"N/A")</f>
        <v>176.200223588597</v>
      </c>
      <c r="S4073" t="str">
        <f t="shared" si="268"/>
        <v>technology</v>
      </c>
      <c r="T4073" t="str">
        <f t="shared" si="269"/>
        <v>hardware</v>
      </c>
      <c r="Y4073">
        <f t="shared" si="270"/>
        <v>11</v>
      </c>
      <c r="Z4073">
        <f t="shared" si="271"/>
        <v>19</v>
      </c>
    </row>
    <row r="4074" spans="1:26" ht="28.8" x14ac:dyDescent="0.3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 s="11">
        <f t="shared" si="266"/>
        <v>42527.376388888886</v>
      </c>
      <c r="K4074">
        <v>1460557809</v>
      </c>
      <c r="L4074" s="11">
        <f t="shared" si="267"/>
        <v>42473.270937499998</v>
      </c>
      <c r="M4074" t="b">
        <v>1</v>
      </c>
      <c r="N4074">
        <v>4245</v>
      </c>
      <c r="O4074" t="b">
        <v>1</v>
      </c>
      <c r="P4074" t="s">
        <v>8295</v>
      </c>
      <c r="Q4074" s="6">
        <f>E4074/D4074</f>
        <v>8.0021100000000001</v>
      </c>
      <c r="R4074" s="7">
        <f>IFERROR(E4074/N4074,"N/A")</f>
        <v>188.50671378091872</v>
      </c>
      <c r="S4074" t="str">
        <f t="shared" si="268"/>
        <v>technology</v>
      </c>
      <c r="T4074" t="str">
        <f t="shared" si="269"/>
        <v>hardware</v>
      </c>
      <c r="Y4074">
        <f t="shared" si="270"/>
        <v>11</v>
      </c>
      <c r="Z4074">
        <f t="shared" si="271"/>
        <v>19</v>
      </c>
    </row>
    <row r="4075" spans="1:26" ht="43.2" x14ac:dyDescent="0.3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 s="11">
        <f t="shared" si="266"/>
        <v>42796.494212962956</v>
      </c>
      <c r="K4075">
        <v>1485892300</v>
      </c>
      <c r="L4075" s="11">
        <f t="shared" si="267"/>
        <v>42766.494212962956</v>
      </c>
      <c r="M4075" t="b">
        <v>0</v>
      </c>
      <c r="N4075">
        <v>163</v>
      </c>
      <c r="O4075" t="b">
        <v>1</v>
      </c>
      <c r="P4075" t="s">
        <v>8297</v>
      </c>
      <c r="Q4075" s="6">
        <f>E4075/D4075</f>
        <v>8.0640000000000001</v>
      </c>
      <c r="R4075" s="7">
        <f>IFERROR(E4075/N4075,"N/A")</f>
        <v>49.472392638036808</v>
      </c>
      <c r="S4075" t="str">
        <f t="shared" si="268"/>
        <v>games</v>
      </c>
      <c r="T4075" t="str">
        <f t="shared" si="269"/>
        <v>tabletop games</v>
      </c>
      <c r="Y4075">
        <f t="shared" si="270"/>
        <v>6</v>
      </c>
      <c r="Z4075">
        <f t="shared" si="271"/>
        <v>20</v>
      </c>
    </row>
    <row r="4076" spans="1:26" ht="43.2" x14ac:dyDescent="0.3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 s="11">
        <f t="shared" si="266"/>
        <v>41098.755173611105</v>
      </c>
      <c r="K4076">
        <v>1339207647</v>
      </c>
      <c r="L4076" s="11">
        <f t="shared" si="267"/>
        <v>41068.755173611105</v>
      </c>
      <c r="M4076" t="b">
        <v>0</v>
      </c>
      <c r="N4076">
        <v>263</v>
      </c>
      <c r="O4076" t="b">
        <v>1</v>
      </c>
      <c r="P4076" t="s">
        <v>8295</v>
      </c>
      <c r="Q4076" s="6">
        <f>E4076/D4076</f>
        <v>8.1918387755102042</v>
      </c>
      <c r="R4076" s="7">
        <f>IFERROR(E4076/N4076,"N/A")</f>
        <v>152.62361216730039</v>
      </c>
      <c r="S4076" t="str">
        <f t="shared" si="268"/>
        <v>technology</v>
      </c>
      <c r="T4076" t="str">
        <f t="shared" si="269"/>
        <v>hardware</v>
      </c>
      <c r="Y4076">
        <f t="shared" si="270"/>
        <v>11</v>
      </c>
      <c r="Z4076">
        <f t="shared" si="271"/>
        <v>19</v>
      </c>
    </row>
    <row r="4077" spans="1:26" ht="43.2" x14ac:dyDescent="0.3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 s="11">
        <f t="shared" si="266"/>
        <v>42380.624999999993</v>
      </c>
      <c r="K4077">
        <v>1449650173</v>
      </c>
      <c r="L4077" s="11">
        <f t="shared" si="267"/>
        <v>42347.025150462963</v>
      </c>
      <c r="M4077" t="b">
        <v>1</v>
      </c>
      <c r="N4077">
        <v>971</v>
      </c>
      <c r="O4077" t="b">
        <v>1</v>
      </c>
      <c r="P4077" t="s">
        <v>8295</v>
      </c>
      <c r="Q4077" s="6">
        <f>E4077/D4077</f>
        <v>8.1956399999999991</v>
      </c>
      <c r="R4077" s="7">
        <f>IFERROR(E4077/N4077,"N/A")</f>
        <v>422.02059732234807</v>
      </c>
      <c r="S4077" t="str">
        <f t="shared" si="268"/>
        <v>technology</v>
      </c>
      <c r="T4077" t="str">
        <f t="shared" si="269"/>
        <v>hardware</v>
      </c>
      <c r="Y4077">
        <f t="shared" si="270"/>
        <v>11</v>
      </c>
      <c r="Z4077">
        <f t="shared" si="271"/>
        <v>19</v>
      </c>
    </row>
    <row r="4078" spans="1:26" ht="43.2" x14ac:dyDescent="0.3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 s="11">
        <f t="shared" si="266"/>
        <v>41932.541099537033</v>
      </c>
      <c r="K4078">
        <v>1411246751</v>
      </c>
      <c r="L4078" s="11">
        <f t="shared" si="267"/>
        <v>41902.541099537033</v>
      </c>
      <c r="M4078" t="b">
        <v>1</v>
      </c>
      <c r="N4078">
        <v>159</v>
      </c>
      <c r="O4078" t="b">
        <v>1</v>
      </c>
      <c r="P4078" t="s">
        <v>8301</v>
      </c>
      <c r="Q4078" s="6">
        <f>E4078/D4078</f>
        <v>8.7759999999999998</v>
      </c>
      <c r="R4078" s="7">
        <f>IFERROR(E4078/N4078,"N/A")</f>
        <v>27.59748427672956</v>
      </c>
      <c r="S4078" t="str">
        <f t="shared" si="268"/>
        <v>technology</v>
      </c>
      <c r="T4078" t="str">
        <f t="shared" si="269"/>
        <v>space exploration</v>
      </c>
      <c r="Y4078">
        <f t="shared" si="270"/>
        <v>11</v>
      </c>
      <c r="Z4078">
        <f t="shared" si="271"/>
        <v>28</v>
      </c>
    </row>
    <row r="4079" spans="1:26" ht="28.8" x14ac:dyDescent="0.3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 s="11">
        <f t="shared" si="266"/>
        <v>42440.648668981477</v>
      </c>
      <c r="K4079">
        <v>1455147245</v>
      </c>
      <c r="L4079" s="11">
        <f t="shared" si="267"/>
        <v>42410.648668981477</v>
      </c>
      <c r="M4079" t="b">
        <v>0</v>
      </c>
      <c r="N4079">
        <v>25</v>
      </c>
      <c r="O4079" t="b">
        <v>1</v>
      </c>
      <c r="P4079" t="s">
        <v>8285</v>
      </c>
      <c r="Q4079" s="6">
        <f>E4079/D4079</f>
        <v>8.85</v>
      </c>
      <c r="R4079" s="7">
        <f>IFERROR(E4079/N4079,"N/A")</f>
        <v>35.4</v>
      </c>
      <c r="S4079" t="str">
        <f t="shared" si="268"/>
        <v>photography</v>
      </c>
      <c r="T4079" t="str">
        <f t="shared" si="269"/>
        <v>photobooks</v>
      </c>
      <c r="Y4079">
        <f t="shared" si="270"/>
        <v>12</v>
      </c>
      <c r="Z4079">
        <f t="shared" si="271"/>
        <v>22</v>
      </c>
    </row>
    <row r="4080" spans="1:26" ht="28.8" x14ac:dyDescent="0.3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 s="11">
        <f t="shared" si="266"/>
        <v>41342.547442129624</v>
      </c>
      <c r="K4080">
        <v>1360271299</v>
      </c>
      <c r="L4080" s="11">
        <f t="shared" si="267"/>
        <v>41312.547442129624</v>
      </c>
      <c r="M4080" t="b">
        <v>1</v>
      </c>
      <c r="N4080">
        <v>479</v>
      </c>
      <c r="O4080" t="b">
        <v>1</v>
      </c>
      <c r="P4080" t="s">
        <v>8295</v>
      </c>
      <c r="Q4080" s="6">
        <f>E4080/D4080</f>
        <v>9.2154220000000002</v>
      </c>
      <c r="R4080" s="7">
        <f>IFERROR(E4080/N4080,"N/A")</f>
        <v>192.38876826722338</v>
      </c>
      <c r="S4080" t="str">
        <f t="shared" si="268"/>
        <v>technology</v>
      </c>
      <c r="T4080" t="str">
        <f t="shared" si="269"/>
        <v>hardware</v>
      </c>
      <c r="Y4080">
        <f t="shared" si="270"/>
        <v>11</v>
      </c>
      <c r="Z4080">
        <f t="shared" si="271"/>
        <v>19</v>
      </c>
    </row>
    <row r="4081" spans="1:26" ht="43.2" x14ac:dyDescent="0.3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 s="11">
        <f t="shared" si="266"/>
        <v>41903.458506944444</v>
      </c>
      <c r="K4081">
        <v>1408734015</v>
      </c>
      <c r="L4081" s="11">
        <f t="shared" si="267"/>
        <v>41873.458506944444</v>
      </c>
      <c r="M4081" t="b">
        <v>0</v>
      </c>
      <c r="N4081">
        <v>1204</v>
      </c>
      <c r="O4081" t="b">
        <v>1</v>
      </c>
      <c r="P4081" t="s">
        <v>8297</v>
      </c>
      <c r="Q4081" s="6">
        <f>E4081/D4081</f>
        <v>9.4483338095238096</v>
      </c>
      <c r="R4081" s="7">
        <f>IFERROR(E4081/N4081,"N/A")</f>
        <v>164.79651993355483</v>
      </c>
      <c r="S4081" t="str">
        <f t="shared" si="268"/>
        <v>games</v>
      </c>
      <c r="T4081" t="str">
        <f t="shared" si="269"/>
        <v>tabletop games</v>
      </c>
      <c r="Y4081">
        <f t="shared" si="270"/>
        <v>6</v>
      </c>
      <c r="Z4081">
        <f t="shared" si="271"/>
        <v>20</v>
      </c>
    </row>
    <row r="4082" spans="1:26" ht="43.2" x14ac:dyDescent="0.3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 s="11">
        <f t="shared" si="266"/>
        <v>42063.25068287037</v>
      </c>
      <c r="K4082">
        <v>1422540059</v>
      </c>
      <c r="L4082" s="11">
        <f t="shared" si="267"/>
        <v>42033.25068287037</v>
      </c>
      <c r="M4082" t="b">
        <v>0</v>
      </c>
      <c r="N4082">
        <v>4330</v>
      </c>
      <c r="O4082" t="b">
        <v>1</v>
      </c>
      <c r="P4082" t="s">
        <v>8297</v>
      </c>
      <c r="Q4082" s="6">
        <f>E4082/D4082</f>
        <v>9.5103109999999997</v>
      </c>
      <c r="R4082" s="7">
        <f>IFERROR(E4082/N4082,"N/A")</f>
        <v>65.891300230946882</v>
      </c>
      <c r="S4082" t="str">
        <f t="shared" si="268"/>
        <v>games</v>
      </c>
      <c r="T4082" t="str">
        <f t="shared" si="269"/>
        <v>tabletop games</v>
      </c>
      <c r="Y4082">
        <f t="shared" si="270"/>
        <v>6</v>
      </c>
      <c r="Z4082">
        <f t="shared" si="271"/>
        <v>20</v>
      </c>
    </row>
    <row r="4083" spans="1:26" ht="57.6" x14ac:dyDescent="0.3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 s="11">
        <f t="shared" si="266"/>
        <v>42683.518611111103</v>
      </c>
      <c r="K4083">
        <v>1476559608</v>
      </c>
      <c r="L4083" s="11">
        <f t="shared" si="267"/>
        <v>42658.476944444446</v>
      </c>
      <c r="M4083" t="b">
        <v>0</v>
      </c>
      <c r="N4083">
        <v>52</v>
      </c>
      <c r="O4083" t="b">
        <v>1</v>
      </c>
      <c r="P4083" t="s">
        <v>8301</v>
      </c>
      <c r="Q4083" s="6">
        <f>E4083/D4083</f>
        <v>9.56</v>
      </c>
      <c r="R4083" s="7">
        <f>IFERROR(E4083/N4083,"N/A")</f>
        <v>27.576923076923077</v>
      </c>
      <c r="S4083" t="str">
        <f t="shared" si="268"/>
        <v>technology</v>
      </c>
      <c r="T4083" t="str">
        <f t="shared" si="269"/>
        <v>space exploration</v>
      </c>
      <c r="Y4083">
        <f t="shared" si="270"/>
        <v>11</v>
      </c>
      <c r="Z4083">
        <f t="shared" si="271"/>
        <v>28</v>
      </c>
    </row>
    <row r="4084" spans="1:26" ht="43.2" x14ac:dyDescent="0.3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 s="11">
        <f t="shared" si="266"/>
        <v>42706.713807870365</v>
      </c>
      <c r="K4084">
        <v>1478131673</v>
      </c>
      <c r="L4084" s="11">
        <f t="shared" si="267"/>
        <v>42676.6721412037</v>
      </c>
      <c r="M4084" t="b">
        <v>0</v>
      </c>
      <c r="N4084">
        <v>571</v>
      </c>
      <c r="O4084" t="b">
        <v>1</v>
      </c>
      <c r="P4084" t="s">
        <v>8297</v>
      </c>
      <c r="Q4084" s="6">
        <f>E4084/D4084</f>
        <v>9.7511200000000002</v>
      </c>
      <c r="R4084" s="7">
        <f>IFERROR(E4084/N4084,"N/A")</f>
        <v>426.93169877408059</v>
      </c>
      <c r="S4084" t="str">
        <f t="shared" si="268"/>
        <v>games</v>
      </c>
      <c r="T4084" t="str">
        <f t="shared" si="269"/>
        <v>tabletop games</v>
      </c>
      <c r="Y4084">
        <f t="shared" si="270"/>
        <v>6</v>
      </c>
      <c r="Z4084">
        <f t="shared" si="271"/>
        <v>20</v>
      </c>
    </row>
    <row r="4085" spans="1:26" ht="43.2" x14ac:dyDescent="0.3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 s="11">
        <f t="shared" si="266"/>
        <v>41346.5</v>
      </c>
      <c r="K4085">
        <v>1360551250</v>
      </c>
      <c r="L4085" s="11">
        <f t="shared" si="267"/>
        <v>41315.787615740737</v>
      </c>
      <c r="M4085" t="b">
        <v>0</v>
      </c>
      <c r="N4085">
        <v>339</v>
      </c>
      <c r="O4085" t="b">
        <v>1</v>
      </c>
      <c r="P4085" t="s">
        <v>8295</v>
      </c>
      <c r="Q4085" s="6">
        <f>E4085/D4085</f>
        <v>9.7813466666666677</v>
      </c>
      <c r="R4085" s="7">
        <f>IFERROR(E4085/N4085,"N/A")</f>
        <v>21.640147492625371</v>
      </c>
      <c r="S4085" t="str">
        <f t="shared" si="268"/>
        <v>technology</v>
      </c>
      <c r="T4085" t="str">
        <f t="shared" si="269"/>
        <v>hardware</v>
      </c>
      <c r="Y4085">
        <f t="shared" si="270"/>
        <v>11</v>
      </c>
      <c r="Z4085">
        <f t="shared" si="271"/>
        <v>19</v>
      </c>
    </row>
    <row r="4086" spans="1:26" ht="43.2" x14ac:dyDescent="0.3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 s="11">
        <f t="shared" si="266"/>
        <v>42096.832638888889</v>
      </c>
      <c r="K4086">
        <v>1425531666</v>
      </c>
      <c r="L4086" s="11">
        <f t="shared" si="267"/>
        <v>42067.875763888886</v>
      </c>
      <c r="M4086" t="b">
        <v>1</v>
      </c>
      <c r="N4086">
        <v>3562</v>
      </c>
      <c r="O4086" t="b">
        <v>1</v>
      </c>
      <c r="P4086" t="s">
        <v>8297</v>
      </c>
      <c r="Q4086" s="6">
        <f>E4086/D4086</f>
        <v>10.146425000000001</v>
      </c>
      <c r="R4086" s="7">
        <f>IFERROR(E4086/N4086,"N/A")</f>
        <v>56.970381807973048</v>
      </c>
      <c r="S4086" t="str">
        <f t="shared" si="268"/>
        <v>games</v>
      </c>
      <c r="T4086" t="str">
        <f t="shared" si="269"/>
        <v>tabletop games</v>
      </c>
      <c r="Y4086">
        <f t="shared" si="270"/>
        <v>6</v>
      </c>
      <c r="Z4086">
        <f t="shared" si="271"/>
        <v>20</v>
      </c>
    </row>
    <row r="4087" spans="1:26" ht="43.2" x14ac:dyDescent="0.3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 s="11">
        <f t="shared" si="266"/>
        <v>41071.958333333328</v>
      </c>
      <c r="K4087">
        <v>1336627492</v>
      </c>
      <c r="L4087" s="11">
        <f t="shared" si="267"/>
        <v>41038.892268518517</v>
      </c>
      <c r="M4087" t="b">
        <v>1</v>
      </c>
      <c r="N4087">
        <v>388</v>
      </c>
      <c r="O4087" t="b">
        <v>1</v>
      </c>
      <c r="P4087" t="s">
        <v>8295</v>
      </c>
      <c r="Q4087" s="6">
        <f>E4087/D4087</f>
        <v>10.2684514</v>
      </c>
      <c r="R4087" s="7">
        <f>IFERROR(E4087/N4087,"N/A")</f>
        <v>1323.2540463917526</v>
      </c>
      <c r="S4087" t="str">
        <f t="shared" si="268"/>
        <v>technology</v>
      </c>
      <c r="T4087" t="str">
        <f t="shared" si="269"/>
        <v>hardware</v>
      </c>
      <c r="Y4087">
        <f t="shared" si="270"/>
        <v>11</v>
      </c>
      <c r="Z4087">
        <f t="shared" si="271"/>
        <v>19</v>
      </c>
    </row>
    <row r="4088" spans="1:26" ht="43.2" x14ac:dyDescent="0.3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 s="11">
        <f t="shared" si="266"/>
        <v>42719.624999999993</v>
      </c>
      <c r="K4088">
        <v>1479414344</v>
      </c>
      <c r="L4088" s="11">
        <f t="shared" si="267"/>
        <v>42691.517870370364</v>
      </c>
      <c r="M4088" t="b">
        <v>0</v>
      </c>
      <c r="N4088">
        <v>3238</v>
      </c>
      <c r="O4088" t="b">
        <v>1</v>
      </c>
      <c r="P4088" t="s">
        <v>8297</v>
      </c>
      <c r="Q4088" s="6">
        <f>E4088/D4088</f>
        <v>10.812401666666668</v>
      </c>
      <c r="R4088" s="7">
        <f>IFERROR(E4088/N4088,"N/A")</f>
        <v>40.070667078443485</v>
      </c>
      <c r="S4088" t="str">
        <f t="shared" si="268"/>
        <v>games</v>
      </c>
      <c r="T4088" t="str">
        <f t="shared" si="269"/>
        <v>tabletop games</v>
      </c>
      <c r="Y4088">
        <f t="shared" si="270"/>
        <v>6</v>
      </c>
      <c r="Z4088">
        <f t="shared" si="271"/>
        <v>20</v>
      </c>
    </row>
    <row r="4089" spans="1:26" ht="43.2" x14ac:dyDescent="0.3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 s="11">
        <f t="shared" si="266"/>
        <v>41187.832638888889</v>
      </c>
      <c r="K4089">
        <v>1346042417</v>
      </c>
      <c r="L4089" s="11">
        <f t="shared" si="267"/>
        <v>41147.861307870371</v>
      </c>
      <c r="M4089" t="b">
        <v>1</v>
      </c>
      <c r="N4089">
        <v>1633</v>
      </c>
      <c r="O4089" t="b">
        <v>1</v>
      </c>
      <c r="P4089" t="s">
        <v>8295</v>
      </c>
      <c r="Q4089" s="6">
        <f>E4089/D4089</f>
        <v>11.053811999999999</v>
      </c>
      <c r="R4089" s="7">
        <f>IFERROR(E4089/N4089,"N/A")</f>
        <v>67.690214329454989</v>
      </c>
      <c r="S4089" t="str">
        <f t="shared" si="268"/>
        <v>technology</v>
      </c>
      <c r="T4089" t="str">
        <f t="shared" si="269"/>
        <v>hardware</v>
      </c>
      <c r="Y4089">
        <f t="shared" si="270"/>
        <v>11</v>
      </c>
      <c r="Z4089">
        <f t="shared" si="271"/>
        <v>19</v>
      </c>
    </row>
    <row r="4090" spans="1:26" ht="43.2" x14ac:dyDescent="0.3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 s="11">
        <f t="shared" si="266"/>
        <v>41383.818298611113</v>
      </c>
      <c r="K4090">
        <v>1361248701</v>
      </c>
      <c r="L4090" s="11">
        <f t="shared" si="267"/>
        <v>41323.859965277778</v>
      </c>
      <c r="M4090" t="b">
        <v>1</v>
      </c>
      <c r="N4090">
        <v>701</v>
      </c>
      <c r="O4090" t="b">
        <v>1</v>
      </c>
      <c r="P4090" t="s">
        <v>8295</v>
      </c>
      <c r="Q4090" s="6">
        <f>E4090/D4090</f>
        <v>11.318</v>
      </c>
      <c r="R4090" s="7">
        <f>IFERROR(E4090/N4090,"N/A")</f>
        <v>80.727532097004286</v>
      </c>
      <c r="S4090" t="str">
        <f t="shared" si="268"/>
        <v>technology</v>
      </c>
      <c r="T4090" t="str">
        <f t="shared" si="269"/>
        <v>hardware</v>
      </c>
      <c r="Y4090">
        <f t="shared" si="270"/>
        <v>11</v>
      </c>
      <c r="Z4090">
        <f t="shared" si="271"/>
        <v>19</v>
      </c>
    </row>
    <row r="4091" spans="1:26" ht="43.2" x14ac:dyDescent="0.3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 s="11">
        <f t="shared" si="266"/>
        <v>42740.491284722222</v>
      </c>
      <c r="K4091">
        <v>1481053647</v>
      </c>
      <c r="L4091" s="11">
        <f t="shared" si="267"/>
        <v>42710.491284722222</v>
      </c>
      <c r="M4091" t="b">
        <v>0</v>
      </c>
      <c r="N4091">
        <v>28</v>
      </c>
      <c r="O4091" t="b">
        <v>1</v>
      </c>
      <c r="P4091" t="s">
        <v>8297</v>
      </c>
      <c r="Q4091" s="6">
        <f>E4091/D4091</f>
        <v>11.65</v>
      </c>
      <c r="R4091" s="7">
        <f>IFERROR(E4091/N4091,"N/A")</f>
        <v>41.607142857142854</v>
      </c>
      <c r="S4091" t="str">
        <f t="shared" si="268"/>
        <v>games</v>
      </c>
      <c r="T4091" t="str">
        <f t="shared" si="269"/>
        <v>tabletop games</v>
      </c>
      <c r="Y4091">
        <f t="shared" si="270"/>
        <v>6</v>
      </c>
      <c r="Z4091">
        <f t="shared" si="271"/>
        <v>20</v>
      </c>
    </row>
    <row r="4092" spans="1:26" ht="57.6" x14ac:dyDescent="0.3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 s="11">
        <f t="shared" si="266"/>
        <v>42231.944861111107</v>
      </c>
      <c r="K4092">
        <v>1437115236</v>
      </c>
      <c r="L4092" s="11">
        <f t="shared" si="267"/>
        <v>42201.944861111107</v>
      </c>
      <c r="M4092" t="b">
        <v>0</v>
      </c>
      <c r="N4092">
        <v>144</v>
      </c>
      <c r="O4092" t="b">
        <v>1</v>
      </c>
      <c r="P4092" t="s">
        <v>8297</v>
      </c>
      <c r="Q4092" s="6">
        <f>E4092/D4092</f>
        <v>11.744899999999999</v>
      </c>
      <c r="R4092" s="7">
        <f>IFERROR(E4092/N4092,"N/A")</f>
        <v>81.561805555555551</v>
      </c>
      <c r="S4092" t="str">
        <f t="shared" si="268"/>
        <v>games</v>
      </c>
      <c r="T4092" t="str">
        <f t="shared" si="269"/>
        <v>tabletop games</v>
      </c>
      <c r="Y4092">
        <f t="shared" si="270"/>
        <v>6</v>
      </c>
      <c r="Z4092">
        <f t="shared" si="271"/>
        <v>20</v>
      </c>
    </row>
    <row r="4093" spans="1:26" ht="43.2" x14ac:dyDescent="0.3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 s="11">
        <f t="shared" si="266"/>
        <v>41408.538344907407</v>
      </c>
      <c r="K4093">
        <v>1367355313</v>
      </c>
      <c r="L4093" s="11">
        <f t="shared" si="267"/>
        <v>41394.538344907407</v>
      </c>
      <c r="M4093" t="b">
        <v>1</v>
      </c>
      <c r="N4093">
        <v>20242</v>
      </c>
      <c r="O4093" t="b">
        <v>1</v>
      </c>
      <c r="P4093" t="s">
        <v>8288</v>
      </c>
      <c r="Q4093" s="6">
        <f>E4093/D4093</f>
        <v>11.8161422</v>
      </c>
      <c r="R4093" s="7">
        <f>IFERROR(E4093/N4093,"N/A")</f>
        <v>29.187190495010373</v>
      </c>
      <c r="S4093" t="str">
        <f t="shared" si="268"/>
        <v>publishing</v>
      </c>
      <c r="T4093" t="str">
        <f t="shared" si="269"/>
        <v>radio &amp; podcasts</v>
      </c>
      <c r="Y4093">
        <f t="shared" si="270"/>
        <v>11</v>
      </c>
      <c r="Z4093">
        <f t="shared" si="271"/>
        <v>27</v>
      </c>
    </row>
    <row r="4094" spans="1:26" ht="43.2" x14ac:dyDescent="0.3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 s="11">
        <f t="shared" si="266"/>
        <v>41449.875</v>
      </c>
      <c r="K4094">
        <v>1369864301</v>
      </c>
      <c r="L4094" s="11">
        <f t="shared" si="267"/>
        <v>41423.577557870369</v>
      </c>
      <c r="M4094" t="b">
        <v>0</v>
      </c>
      <c r="N4094">
        <v>1113</v>
      </c>
      <c r="O4094" t="b">
        <v>1</v>
      </c>
      <c r="P4094" t="s">
        <v>8297</v>
      </c>
      <c r="Q4094" s="6">
        <f>E4094/D4094</f>
        <v>12.121296000000001</v>
      </c>
      <c r="R4094" s="7">
        <f>IFERROR(E4094/N4094,"N/A")</f>
        <v>27.226630727762803</v>
      </c>
      <c r="S4094" t="str">
        <f t="shared" si="268"/>
        <v>games</v>
      </c>
      <c r="T4094" t="str">
        <f t="shared" si="269"/>
        <v>tabletop games</v>
      </c>
      <c r="Y4094">
        <f t="shared" si="270"/>
        <v>6</v>
      </c>
      <c r="Z4094">
        <f t="shared" si="271"/>
        <v>20</v>
      </c>
    </row>
    <row r="4095" spans="1:26" ht="57.6" x14ac:dyDescent="0.3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 s="11">
        <f t="shared" si="266"/>
        <v>42490.582638888889</v>
      </c>
      <c r="K4095">
        <v>1459355950</v>
      </c>
      <c r="L4095" s="11">
        <f t="shared" si="267"/>
        <v>42459.360532407409</v>
      </c>
      <c r="M4095" t="b">
        <v>0</v>
      </c>
      <c r="N4095">
        <v>36</v>
      </c>
      <c r="O4095" t="b">
        <v>1</v>
      </c>
      <c r="P4095" t="s">
        <v>8292</v>
      </c>
      <c r="Q4095" s="6">
        <f>E4095/D4095</f>
        <v>12.5375</v>
      </c>
      <c r="R4095" s="7">
        <f>IFERROR(E4095/N4095,"N/A")</f>
        <v>27.861111111111111</v>
      </c>
      <c r="S4095" t="str">
        <f t="shared" si="268"/>
        <v>music</v>
      </c>
      <c r="T4095" t="str">
        <f t="shared" si="269"/>
        <v>pop</v>
      </c>
      <c r="Y4095">
        <f t="shared" si="270"/>
        <v>6</v>
      </c>
      <c r="Z4095">
        <f t="shared" si="271"/>
        <v>9</v>
      </c>
    </row>
    <row r="4096" spans="1:26" ht="43.2" x14ac:dyDescent="0.3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 s="11">
        <f t="shared" si="266"/>
        <v>42345.366157407399</v>
      </c>
      <c r="K4096">
        <v>1446914836</v>
      </c>
      <c r="L4096" s="11">
        <f t="shared" si="267"/>
        <v>42315.366157407399</v>
      </c>
      <c r="M4096" t="b">
        <v>0</v>
      </c>
      <c r="N4096">
        <v>944</v>
      </c>
      <c r="O4096" t="b">
        <v>1</v>
      </c>
      <c r="P4096" t="s">
        <v>8297</v>
      </c>
      <c r="Q4096" s="6">
        <f>E4096/D4096</f>
        <v>13.566000000000001</v>
      </c>
      <c r="R4096" s="7">
        <f>IFERROR(E4096/N4096,"N/A")</f>
        <v>14.370762711864407</v>
      </c>
      <c r="S4096" t="str">
        <f t="shared" si="268"/>
        <v>games</v>
      </c>
      <c r="T4096" t="str">
        <f t="shared" si="269"/>
        <v>tabletop games</v>
      </c>
      <c r="Y4096">
        <f t="shared" si="270"/>
        <v>6</v>
      </c>
      <c r="Z4096">
        <f t="shared" si="271"/>
        <v>20</v>
      </c>
    </row>
    <row r="4097" spans="1:26" ht="28.8" x14ac:dyDescent="0.3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 s="11">
        <f t="shared" si="266"/>
        <v>41604.79305555555</v>
      </c>
      <c r="K4097">
        <v>1382449733</v>
      </c>
      <c r="L4097" s="11">
        <f t="shared" si="267"/>
        <v>41569.242280092592</v>
      </c>
      <c r="M4097" t="b">
        <v>0</v>
      </c>
      <c r="N4097">
        <v>2525</v>
      </c>
      <c r="O4097" t="b">
        <v>1</v>
      </c>
      <c r="P4097" t="s">
        <v>8297</v>
      </c>
      <c r="Q4097" s="6">
        <f>E4097/D4097</f>
        <v>13.600976000000001</v>
      </c>
      <c r="R4097" s="7">
        <f>IFERROR(E4097/N4097,"N/A")</f>
        <v>53.865251485148519</v>
      </c>
      <c r="S4097" t="str">
        <f t="shared" si="268"/>
        <v>games</v>
      </c>
      <c r="T4097" t="str">
        <f t="shared" si="269"/>
        <v>tabletop games</v>
      </c>
      <c r="Y4097">
        <f t="shared" si="270"/>
        <v>6</v>
      </c>
      <c r="Z4097">
        <f t="shared" si="271"/>
        <v>20</v>
      </c>
    </row>
    <row r="4098" spans="1:26" ht="43.2" x14ac:dyDescent="0.3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 s="11">
        <f t="shared" si="266"/>
        <v>41165.088217592594</v>
      </c>
      <c r="K4098">
        <v>1345716422</v>
      </c>
      <c r="L4098" s="11">
        <f t="shared" si="267"/>
        <v>41144.088217592594</v>
      </c>
      <c r="M4098" t="b">
        <v>0</v>
      </c>
      <c r="N4098">
        <v>3468</v>
      </c>
      <c r="O4098" t="b">
        <v>1</v>
      </c>
      <c r="P4098" t="s">
        <v>8301</v>
      </c>
      <c r="Q4098" s="6">
        <f>E4098/D4098</f>
        <v>13.794206249999998</v>
      </c>
      <c r="R4098" s="7">
        <f>IFERROR(E4098/N4098,"N/A")</f>
        <v>31.820544982698959</v>
      </c>
      <c r="S4098" t="str">
        <f t="shared" si="268"/>
        <v>technology</v>
      </c>
      <c r="T4098" t="str">
        <f t="shared" si="269"/>
        <v>space exploration</v>
      </c>
      <c r="Y4098">
        <f t="shared" si="270"/>
        <v>11</v>
      </c>
      <c r="Z4098">
        <f t="shared" si="271"/>
        <v>28</v>
      </c>
    </row>
    <row r="4099" spans="1:26" ht="43.2" x14ac:dyDescent="0.3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 s="11">
        <f t="shared" ref="J4099:J4115" si="272">(((I4099/60)/60)/24)+DATE(1970,1,1)+(-8/24)</f>
        <v>41356.612974537034</v>
      </c>
      <c r="K4099">
        <v>1361490161</v>
      </c>
      <c r="L4099" s="11">
        <f t="shared" ref="L4099:L4115" si="273">(((K4099/60)/60)/24)+DATE(1970,1,1)+(-8/24)</f>
        <v>41326.654641203699</v>
      </c>
      <c r="M4099" t="b">
        <v>1</v>
      </c>
      <c r="N4099">
        <v>1356</v>
      </c>
      <c r="O4099" t="b">
        <v>1</v>
      </c>
      <c r="P4099" t="s">
        <v>8295</v>
      </c>
      <c r="Q4099" s="6">
        <f>E4099/D4099</f>
        <v>14.355717142857143</v>
      </c>
      <c r="R4099" s="7">
        <f>IFERROR(E4099/N4099,"N/A")</f>
        <v>74.107684365781708</v>
      </c>
      <c r="S4099" t="str">
        <f t="shared" ref="S4099:S4115" si="274">LEFT(P4099,SEARCH("/",P4099,1)-1)</f>
        <v>technology</v>
      </c>
      <c r="T4099" t="str">
        <f t="shared" ref="T4099:T4115" si="275">RIGHT(P4099,(LEN(P4099)-SEARCH("/",P4099)))</f>
        <v>hardware</v>
      </c>
      <c r="Y4099">
        <f t="shared" ref="Y4099:Y4115" si="276">SEARCH("/",P4099)</f>
        <v>11</v>
      </c>
      <c r="Z4099">
        <f t="shared" ref="Z4099:Z4115" si="277">LEN(P4099)</f>
        <v>19</v>
      </c>
    </row>
    <row r="4100" spans="1:26" ht="43.2" x14ac:dyDescent="0.3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 s="11">
        <f t="shared" si="272"/>
        <v>42235.317986111106</v>
      </c>
      <c r="K4100">
        <v>1436888274</v>
      </c>
      <c r="L4100" s="11">
        <f t="shared" si="273"/>
        <v>42199.317986111106</v>
      </c>
      <c r="M4100" t="b">
        <v>0</v>
      </c>
      <c r="N4100">
        <v>2174</v>
      </c>
      <c r="O4100" t="b">
        <v>1</v>
      </c>
      <c r="P4100" t="s">
        <v>8273</v>
      </c>
      <c r="Q4100" s="6">
        <f>E4100/D4100</f>
        <v>14.604850000000001</v>
      </c>
      <c r="R4100" s="7">
        <f>IFERROR(E4100/N4100,"N/A")</f>
        <v>134.3592456301748</v>
      </c>
      <c r="S4100" t="str">
        <f t="shared" si="274"/>
        <v>technology</v>
      </c>
      <c r="T4100" t="str">
        <f t="shared" si="275"/>
        <v>wearables</v>
      </c>
      <c r="Y4100">
        <f t="shared" si="276"/>
        <v>11</v>
      </c>
      <c r="Z4100">
        <f t="shared" si="277"/>
        <v>20</v>
      </c>
    </row>
    <row r="4101" spans="1:26" ht="43.2" x14ac:dyDescent="0.3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 s="11">
        <f t="shared" si="272"/>
        <v>41523.458333333328</v>
      </c>
      <c r="K4101">
        <v>1375880598</v>
      </c>
      <c r="L4101" s="11">
        <f t="shared" si="273"/>
        <v>41493.210625</v>
      </c>
      <c r="M4101" t="b">
        <v>0</v>
      </c>
      <c r="N4101">
        <v>269</v>
      </c>
      <c r="O4101" t="b">
        <v>1</v>
      </c>
      <c r="P4101" t="s">
        <v>8295</v>
      </c>
      <c r="Q4101" s="6">
        <f>E4101/D4101</f>
        <v>14.62</v>
      </c>
      <c r="R4101" s="7">
        <f>IFERROR(E4101/N4101,"N/A")</f>
        <v>40.762081784386616</v>
      </c>
      <c r="S4101" t="str">
        <f t="shared" si="274"/>
        <v>technology</v>
      </c>
      <c r="T4101" t="str">
        <f t="shared" si="275"/>
        <v>hardware</v>
      </c>
      <c r="Y4101">
        <f t="shared" si="276"/>
        <v>11</v>
      </c>
      <c r="Z4101">
        <f t="shared" si="277"/>
        <v>19</v>
      </c>
    </row>
    <row r="4102" spans="1:26" ht="43.2" x14ac:dyDescent="0.3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 s="11">
        <f t="shared" si="272"/>
        <v>41480.348240740735</v>
      </c>
      <c r="K4102">
        <v>1372177288</v>
      </c>
      <c r="L4102" s="11">
        <f t="shared" si="273"/>
        <v>41450.348240740735</v>
      </c>
      <c r="M4102" t="b">
        <v>0</v>
      </c>
      <c r="N4102">
        <v>8200</v>
      </c>
      <c r="O4102" t="b">
        <v>1</v>
      </c>
      <c r="P4102" t="s">
        <v>8295</v>
      </c>
      <c r="Q4102" s="6">
        <f>E4102/D4102</f>
        <v>16.783738373837384</v>
      </c>
      <c r="R4102" s="7">
        <f>IFERROR(E4102/N4102,"N/A")</f>
        <v>20.465926829268295</v>
      </c>
      <c r="S4102" t="str">
        <f t="shared" si="274"/>
        <v>technology</v>
      </c>
      <c r="T4102" t="str">
        <f t="shared" si="275"/>
        <v>hardware</v>
      </c>
      <c r="Y4102">
        <f t="shared" si="276"/>
        <v>11</v>
      </c>
      <c r="Z4102">
        <f t="shared" si="277"/>
        <v>19</v>
      </c>
    </row>
    <row r="4103" spans="1:26" ht="43.2" x14ac:dyDescent="0.3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 s="11">
        <f t="shared" si="272"/>
        <v>42592.936527777776</v>
      </c>
      <c r="K4103">
        <v>1467008916</v>
      </c>
      <c r="L4103" s="11">
        <f t="shared" si="273"/>
        <v>42547.936527777776</v>
      </c>
      <c r="M4103" t="b">
        <v>1</v>
      </c>
      <c r="N4103">
        <v>2478</v>
      </c>
      <c r="O4103" t="b">
        <v>1</v>
      </c>
      <c r="P4103" t="s">
        <v>8295</v>
      </c>
      <c r="Q4103" s="6">
        <f>E4103/D4103</f>
        <v>17.052499999999998</v>
      </c>
      <c r="R4103" s="7">
        <f>IFERROR(E4103/N4103,"N/A")</f>
        <v>68.815577078288939</v>
      </c>
      <c r="S4103" t="str">
        <f t="shared" si="274"/>
        <v>technology</v>
      </c>
      <c r="T4103" t="str">
        <f t="shared" si="275"/>
        <v>hardware</v>
      </c>
      <c r="Y4103">
        <f t="shared" si="276"/>
        <v>11</v>
      </c>
      <c r="Z4103">
        <f t="shared" si="277"/>
        <v>19</v>
      </c>
    </row>
    <row r="4104" spans="1:26" ht="43.2" x14ac:dyDescent="0.3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 s="11">
        <f t="shared" si="272"/>
        <v>42800.874999999993</v>
      </c>
      <c r="K4104">
        <v>1486745663</v>
      </c>
      <c r="L4104" s="11">
        <f t="shared" si="273"/>
        <v>42776.371099537035</v>
      </c>
      <c r="M4104" t="b">
        <v>0</v>
      </c>
      <c r="N4104">
        <v>902</v>
      </c>
      <c r="O4104" t="b">
        <v>1</v>
      </c>
      <c r="P4104" t="s">
        <v>8297</v>
      </c>
      <c r="Q4104" s="6">
        <f>E4104/D4104</f>
        <v>18.016400000000001</v>
      </c>
      <c r="R4104" s="7">
        <f>IFERROR(E4104/N4104,"N/A")</f>
        <v>49.934589800443462</v>
      </c>
      <c r="S4104" t="str">
        <f t="shared" si="274"/>
        <v>games</v>
      </c>
      <c r="T4104" t="str">
        <f t="shared" si="275"/>
        <v>tabletop games</v>
      </c>
      <c r="Y4104">
        <f t="shared" si="276"/>
        <v>6</v>
      </c>
      <c r="Z4104">
        <f t="shared" si="277"/>
        <v>20</v>
      </c>
    </row>
    <row r="4105" spans="1:26" ht="43.2" x14ac:dyDescent="0.3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 s="11">
        <f t="shared" si="272"/>
        <v>41359.016655092593</v>
      </c>
      <c r="K4105">
        <v>1360830239</v>
      </c>
      <c r="L4105" s="11">
        <f t="shared" si="273"/>
        <v>41319.016655092593</v>
      </c>
      <c r="M4105" t="b">
        <v>0</v>
      </c>
      <c r="N4105">
        <v>623</v>
      </c>
      <c r="O4105" t="b">
        <v>1</v>
      </c>
      <c r="P4105" t="s">
        <v>8297</v>
      </c>
      <c r="Q4105" s="6">
        <f>E4105/D4105</f>
        <v>18.569700000000001</v>
      </c>
      <c r="R4105" s="7">
        <f>IFERROR(E4105/N4105,"N/A")</f>
        <v>149.03451043338683</v>
      </c>
      <c r="S4105" t="str">
        <f t="shared" si="274"/>
        <v>games</v>
      </c>
      <c r="T4105" t="str">
        <f t="shared" si="275"/>
        <v>tabletop games</v>
      </c>
      <c r="Y4105">
        <f t="shared" si="276"/>
        <v>6</v>
      </c>
      <c r="Z4105">
        <f t="shared" si="277"/>
        <v>20</v>
      </c>
    </row>
    <row r="4106" spans="1:26" ht="43.2" x14ac:dyDescent="0.3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 s="11">
        <f t="shared" si="272"/>
        <v>42712.47148148148</v>
      </c>
      <c r="K4106">
        <v>1480360736</v>
      </c>
      <c r="L4106" s="11">
        <f t="shared" si="273"/>
        <v>42702.47148148148</v>
      </c>
      <c r="M4106" t="b">
        <v>0</v>
      </c>
      <c r="N4106">
        <v>206</v>
      </c>
      <c r="O4106" t="b">
        <v>1</v>
      </c>
      <c r="P4106" t="s">
        <v>8297</v>
      </c>
      <c r="Q4106" s="6">
        <f>E4106/D4106</f>
        <v>18.670999999999999</v>
      </c>
      <c r="R4106" s="7">
        <f>IFERROR(E4106/N4106,"N/A")</f>
        <v>90.635922330097088</v>
      </c>
      <c r="S4106" t="str">
        <f t="shared" si="274"/>
        <v>games</v>
      </c>
      <c r="T4106" t="str">
        <f t="shared" si="275"/>
        <v>tabletop games</v>
      </c>
      <c r="Y4106">
        <f t="shared" si="276"/>
        <v>6</v>
      </c>
      <c r="Z4106">
        <f t="shared" si="277"/>
        <v>20</v>
      </c>
    </row>
    <row r="4107" spans="1:26" ht="43.2" x14ac:dyDescent="0.3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 s="11">
        <f t="shared" si="272"/>
        <v>41691.416666666664</v>
      </c>
      <c r="K4107">
        <v>1390323617</v>
      </c>
      <c r="L4107" s="11">
        <f t="shared" si="273"/>
        <v>41660.375196759262</v>
      </c>
      <c r="M4107" t="b">
        <v>0</v>
      </c>
      <c r="N4107">
        <v>1980</v>
      </c>
      <c r="O4107" t="b">
        <v>1</v>
      </c>
      <c r="P4107" t="s">
        <v>8297</v>
      </c>
      <c r="Q4107" s="6">
        <f>E4107/D4107</f>
        <v>26.47025</v>
      </c>
      <c r="R4107" s="7">
        <f>IFERROR(E4107/N4107,"N/A")</f>
        <v>53.475252525252522</v>
      </c>
      <c r="S4107" t="str">
        <f t="shared" si="274"/>
        <v>games</v>
      </c>
      <c r="T4107" t="str">
        <f t="shared" si="275"/>
        <v>tabletop games</v>
      </c>
      <c r="Y4107">
        <f t="shared" si="276"/>
        <v>6</v>
      </c>
      <c r="Z4107">
        <f t="shared" si="277"/>
        <v>20</v>
      </c>
    </row>
    <row r="4108" spans="1:26" ht="86.4" x14ac:dyDescent="0.3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 s="11">
        <f t="shared" si="272"/>
        <v>42614.397233796299</v>
      </c>
      <c r="K4108">
        <v>1471887121</v>
      </c>
      <c r="L4108" s="11">
        <f t="shared" si="273"/>
        <v>42604.397233796299</v>
      </c>
      <c r="M4108" t="b">
        <v>0</v>
      </c>
      <c r="N4108">
        <v>35</v>
      </c>
      <c r="O4108" t="b">
        <v>1</v>
      </c>
      <c r="P4108" t="s">
        <v>8266</v>
      </c>
      <c r="Q4108" s="6">
        <f>E4108/D4108</f>
        <v>27.02</v>
      </c>
      <c r="R4108" s="7">
        <f>IFERROR(E4108/N4108,"N/A")</f>
        <v>38.6</v>
      </c>
      <c r="S4108" t="str">
        <f t="shared" si="274"/>
        <v>film &amp; video</v>
      </c>
      <c r="T4108" t="str">
        <f t="shared" si="275"/>
        <v>shorts</v>
      </c>
      <c r="Y4108">
        <f t="shared" si="276"/>
        <v>13</v>
      </c>
      <c r="Z4108">
        <f t="shared" si="277"/>
        <v>19</v>
      </c>
    </row>
    <row r="4109" spans="1:26" ht="57.6" x14ac:dyDescent="0.3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 s="11">
        <f t="shared" si="272"/>
        <v>42737.624305555553</v>
      </c>
      <c r="K4109">
        <v>1480493014</v>
      </c>
      <c r="L4109" s="11">
        <f t="shared" si="273"/>
        <v>42704.002476851849</v>
      </c>
      <c r="M4109" t="b">
        <v>1</v>
      </c>
      <c r="N4109">
        <v>3663</v>
      </c>
      <c r="O4109" t="b">
        <v>1</v>
      </c>
      <c r="P4109" t="s">
        <v>8301</v>
      </c>
      <c r="Q4109" s="6">
        <f>E4109/D4109</f>
        <v>27.906363636363636</v>
      </c>
      <c r="R4109" s="7">
        <f>IFERROR(E4109/N4109,"N/A")</f>
        <v>83.802893802893806</v>
      </c>
      <c r="S4109" t="str">
        <f t="shared" si="274"/>
        <v>technology</v>
      </c>
      <c r="T4109" t="str">
        <f t="shared" si="275"/>
        <v>space exploration</v>
      </c>
      <c r="Y4109">
        <f t="shared" si="276"/>
        <v>11</v>
      </c>
      <c r="Z4109">
        <f t="shared" si="277"/>
        <v>28</v>
      </c>
    </row>
    <row r="4110" spans="1:26" ht="43.2" x14ac:dyDescent="0.3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 s="11">
        <f t="shared" si="272"/>
        <v>42457.32672453703</v>
      </c>
      <c r="K4110">
        <v>1457023829</v>
      </c>
      <c r="L4110" s="11">
        <f t="shared" si="273"/>
        <v>42432.368391203701</v>
      </c>
      <c r="M4110" t="b">
        <v>0</v>
      </c>
      <c r="N4110">
        <v>3</v>
      </c>
      <c r="O4110" t="b">
        <v>1</v>
      </c>
      <c r="P4110" t="s">
        <v>8271</v>
      </c>
      <c r="Q4110" s="6">
        <f>E4110/D4110</f>
        <v>65</v>
      </c>
      <c r="R4110" s="7">
        <f>IFERROR(E4110/N4110,"N/A")</f>
        <v>21.666666666666668</v>
      </c>
      <c r="S4110" t="str">
        <f t="shared" si="274"/>
        <v>theater</v>
      </c>
      <c r="T4110" t="str">
        <f t="shared" si="275"/>
        <v>plays</v>
      </c>
      <c r="Y4110">
        <f t="shared" si="276"/>
        <v>8</v>
      </c>
      <c r="Z4110">
        <f t="shared" si="277"/>
        <v>13</v>
      </c>
    </row>
    <row r="4111" spans="1:26" ht="43.2" x14ac:dyDescent="0.3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 s="11">
        <f t="shared" si="272"/>
        <v>41357.839571759258</v>
      </c>
      <c r="K4111">
        <v>1361250539</v>
      </c>
      <c r="L4111" s="11">
        <f t="shared" si="273"/>
        <v>41323.881238425922</v>
      </c>
      <c r="M4111" t="b">
        <v>1</v>
      </c>
      <c r="N4111">
        <v>26457</v>
      </c>
      <c r="O4111" t="b">
        <v>1</v>
      </c>
      <c r="P4111" t="s">
        <v>8295</v>
      </c>
      <c r="Q4111" s="6">
        <f>E4111/D4111</f>
        <v>78.137822333333332</v>
      </c>
      <c r="R4111" s="7">
        <f>IFERROR(E4111/N4111,"N/A")</f>
        <v>88.601680840609291</v>
      </c>
      <c r="S4111" t="str">
        <f t="shared" si="274"/>
        <v>technology</v>
      </c>
      <c r="T4111" t="str">
        <f t="shared" si="275"/>
        <v>hardware</v>
      </c>
      <c r="Y4111">
        <f t="shared" si="276"/>
        <v>11</v>
      </c>
      <c r="Z4111">
        <f t="shared" si="277"/>
        <v>19</v>
      </c>
    </row>
    <row r="4112" spans="1:26" ht="57.6" x14ac:dyDescent="0.3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 s="11">
        <f t="shared" si="272"/>
        <v>42759.107083333329</v>
      </c>
      <c r="K4112">
        <v>1481366052</v>
      </c>
      <c r="L4112" s="11">
        <f t="shared" si="273"/>
        <v>42714.107083333329</v>
      </c>
      <c r="M4112" t="b">
        <v>0</v>
      </c>
      <c r="N4112">
        <v>775</v>
      </c>
      <c r="O4112" t="b">
        <v>0</v>
      </c>
      <c r="P4112" t="s">
        <v>8273</v>
      </c>
      <c r="Q4112" s="6">
        <f>E4112/D4112</f>
        <v>215.35021</v>
      </c>
      <c r="R4112" s="7">
        <f>IFERROR(E4112/N4112,"N/A")</f>
        <v>1389.3561935483872</v>
      </c>
      <c r="S4112" t="str">
        <f t="shared" si="274"/>
        <v>technology</v>
      </c>
      <c r="T4112" t="str">
        <f t="shared" si="275"/>
        <v>wearables</v>
      </c>
      <c r="Y4112">
        <f t="shared" si="276"/>
        <v>11</v>
      </c>
      <c r="Z4112">
        <f t="shared" si="277"/>
        <v>20</v>
      </c>
    </row>
    <row r="4113" spans="1:26" ht="43.2" x14ac:dyDescent="0.3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 s="11">
        <f t="shared" si="272"/>
        <v>41885.450312499997</v>
      </c>
      <c r="K4113">
        <v>1407178107</v>
      </c>
      <c r="L4113" s="11">
        <f t="shared" si="273"/>
        <v>41855.450312499997</v>
      </c>
      <c r="M4113" t="b">
        <v>1</v>
      </c>
      <c r="N4113">
        <v>711</v>
      </c>
      <c r="O4113" t="b">
        <v>1</v>
      </c>
      <c r="P4113" t="s">
        <v>8276</v>
      </c>
      <c r="Q4113" s="6">
        <f>E4113/D4113</f>
        <v>3038.3319999999999</v>
      </c>
      <c r="R4113" s="7">
        <f>IFERROR(E4113/N4113,"N/A")</f>
        <v>42.73322081575246</v>
      </c>
      <c r="S4113" t="str">
        <f t="shared" si="274"/>
        <v>music</v>
      </c>
      <c r="T4113" t="str">
        <f t="shared" si="275"/>
        <v>rock</v>
      </c>
      <c r="Y4113">
        <f t="shared" si="276"/>
        <v>6</v>
      </c>
      <c r="Z4113">
        <f t="shared" si="277"/>
        <v>10</v>
      </c>
    </row>
    <row r="4114" spans="1:26" ht="43.2" x14ac:dyDescent="0.3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 s="11">
        <f t="shared" si="272"/>
        <v>42806.791666666664</v>
      </c>
      <c r="K4114">
        <v>1488823290</v>
      </c>
      <c r="L4114" s="11">
        <f t="shared" si="273"/>
        <v>42800.417708333327</v>
      </c>
      <c r="M4114" t="b">
        <v>0</v>
      </c>
      <c r="N4114">
        <v>2035</v>
      </c>
      <c r="O4114" t="b">
        <v>1</v>
      </c>
      <c r="P4114" t="s">
        <v>8297</v>
      </c>
      <c r="Q4114" s="6">
        <f>E4114/D4114</f>
        <v>9302.5</v>
      </c>
      <c r="R4114" s="7">
        <f>IFERROR(E4114/N4114,"N/A")</f>
        <v>4.5712530712530715</v>
      </c>
      <c r="S4114" t="str">
        <f t="shared" si="274"/>
        <v>games</v>
      </c>
      <c r="T4114" t="str">
        <f t="shared" si="275"/>
        <v>tabletop games</v>
      </c>
      <c r="Y4114">
        <f t="shared" si="276"/>
        <v>6</v>
      </c>
      <c r="Z4114">
        <f t="shared" si="277"/>
        <v>20</v>
      </c>
    </row>
    <row r="4115" spans="1:26" ht="43.2" x14ac:dyDescent="0.3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 s="11">
        <f t="shared" si="272"/>
        <v>42656.582638888889</v>
      </c>
      <c r="K4115">
        <v>1473782592</v>
      </c>
      <c r="L4115" s="11">
        <f t="shared" si="273"/>
        <v>42626.335555555554</v>
      </c>
      <c r="M4115" t="b">
        <v>0</v>
      </c>
      <c r="N4115">
        <v>163</v>
      </c>
      <c r="O4115" t="b">
        <v>1</v>
      </c>
      <c r="P4115" t="s">
        <v>8295</v>
      </c>
      <c r="Q4115" s="6">
        <f>E4115/D4115</f>
        <v>22603</v>
      </c>
      <c r="R4115" s="7">
        <f>IFERROR(E4115/N4115,"N/A")</f>
        <v>138.66871165644173</v>
      </c>
      <c r="S4115" t="str">
        <f t="shared" si="274"/>
        <v>technology</v>
      </c>
      <c r="T4115" t="str">
        <f t="shared" si="275"/>
        <v>hardware</v>
      </c>
      <c r="Y4115">
        <f t="shared" si="276"/>
        <v>11</v>
      </c>
      <c r="Z4115">
        <f t="shared" si="277"/>
        <v>19</v>
      </c>
    </row>
  </sheetData>
  <autoFilter ref="A1:T4115" xr:uid="{B20F33FE-5D93-43F2-8F15-F014F28D55AD}">
    <sortState xmlns:xlrd2="http://schemas.microsoft.com/office/spreadsheetml/2017/richdata2" ref="A15:T1916">
      <sortCondition ref="D1:D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B830C-DD71-4365-A553-FCB8A847BE63}">
  <sheetPr codeName="Sheet2"/>
  <dimension ref="A3:B8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2.88671875" bestFit="1" customWidth="1"/>
    <col min="3" max="4" width="15.5546875" bestFit="1" customWidth="1"/>
    <col min="5" max="5" width="10.77734375" bestFit="1" customWidth="1"/>
  </cols>
  <sheetData>
    <row r="3" spans="1:2" x14ac:dyDescent="0.3">
      <c r="A3" s="8" t="s">
        <v>8313</v>
      </c>
      <c r="B3" t="s">
        <v>8314</v>
      </c>
    </row>
    <row r="4" spans="1:2" x14ac:dyDescent="0.3">
      <c r="A4" s="9" t="s">
        <v>8219</v>
      </c>
      <c r="B4" s="10">
        <v>2185</v>
      </c>
    </row>
    <row r="5" spans="1:2" x14ac:dyDescent="0.3">
      <c r="A5" s="9" t="s">
        <v>8221</v>
      </c>
      <c r="B5" s="10">
        <v>1530</v>
      </c>
    </row>
    <row r="6" spans="1:2" x14ac:dyDescent="0.3">
      <c r="A6" s="9" t="s">
        <v>8220</v>
      </c>
      <c r="B6" s="10">
        <v>349</v>
      </c>
    </row>
    <row r="7" spans="1:2" x14ac:dyDescent="0.3">
      <c r="A7" s="9" t="s">
        <v>8222</v>
      </c>
      <c r="B7" s="10">
        <v>50</v>
      </c>
    </row>
    <row r="8" spans="1:2" x14ac:dyDescent="0.3">
      <c r="A8" s="9" t="s">
        <v>8312</v>
      </c>
      <c r="B8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A03A1-EF0E-44FD-82AE-A9342F7F1E12}">
  <sheetPr codeName="Sheet3"/>
  <dimension ref="A1:F5"/>
  <sheetViews>
    <sheetView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8315</v>
      </c>
    </row>
    <row r="3" spans="1:6" x14ac:dyDescent="0.3">
      <c r="B3" s="8" t="s">
        <v>8311</v>
      </c>
    </row>
    <row r="4" spans="1:6" x14ac:dyDescent="0.3"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t="s">
        <v>8314</v>
      </c>
      <c r="B5" s="10">
        <v>349</v>
      </c>
      <c r="C5" s="10">
        <v>1530</v>
      </c>
      <c r="D5" s="10">
        <v>50</v>
      </c>
      <c r="E5" s="10">
        <v>2185</v>
      </c>
      <c r="F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206C4-3619-43C3-A4FF-CF9D1F58FE03}">
  <sheetPr codeName="Sheet4"/>
  <dimension ref="A1:F9"/>
  <sheetViews>
    <sheetView workbookViewId="0">
      <selection activeCell="D16" sqref="D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8315</v>
      </c>
    </row>
    <row r="2" spans="1:6" x14ac:dyDescent="0.3">
      <c r="A2" s="8" t="s">
        <v>8308</v>
      </c>
      <c r="B2" t="s">
        <v>8327</v>
      </c>
    </row>
    <row r="4" spans="1:6" x14ac:dyDescent="0.3">
      <c r="A4" s="8" t="s">
        <v>8314</v>
      </c>
      <c r="B4" s="8" t="s">
        <v>8311</v>
      </c>
    </row>
    <row r="5" spans="1:6" x14ac:dyDescent="0.3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8316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3">
      <c r="A7" s="9" t="s">
        <v>8317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3">
      <c r="A8" s="9" t="s">
        <v>8318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3">
      <c r="A9" s="9" t="s">
        <v>8312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E032E-8B30-4831-A1E0-F69C3AE13196}">
  <sheetPr codeName="Sheet5"/>
  <dimension ref="A2:F15"/>
  <sheetViews>
    <sheetView workbookViewId="0">
      <selection activeCell="B29" sqref="B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8" t="s">
        <v>8223</v>
      </c>
      <c r="B2" t="s">
        <v>8315</v>
      </c>
    </row>
    <row r="4" spans="1:6" x14ac:dyDescent="0.3">
      <c r="A4" s="8" t="s">
        <v>8314</v>
      </c>
      <c r="B4" s="8" t="s">
        <v>8311</v>
      </c>
    </row>
    <row r="5" spans="1:6" x14ac:dyDescent="0.3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8327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3">
      <c r="A7" s="9" t="s">
        <v>8323</v>
      </c>
      <c r="B7" s="10">
        <v>20</v>
      </c>
      <c r="C7" s="10">
        <v>120</v>
      </c>
      <c r="D7" s="10">
        <v>20</v>
      </c>
      <c r="E7" s="10">
        <v>540</v>
      </c>
      <c r="F7" s="10">
        <v>700</v>
      </c>
    </row>
    <row r="8" spans="1:6" x14ac:dyDescent="0.3">
      <c r="A8" s="9" t="s">
        <v>8326</v>
      </c>
      <c r="B8" s="10">
        <v>178</v>
      </c>
      <c r="C8" s="10">
        <v>213</v>
      </c>
      <c r="D8" s="10"/>
      <c r="E8" s="10">
        <v>209</v>
      </c>
      <c r="F8" s="10">
        <v>600</v>
      </c>
    </row>
    <row r="9" spans="1:6" x14ac:dyDescent="0.3">
      <c r="A9" s="9" t="s">
        <v>8319</v>
      </c>
      <c r="B9" s="10">
        <v>40</v>
      </c>
      <c r="C9" s="10">
        <v>180</v>
      </c>
      <c r="D9" s="10"/>
      <c r="E9" s="10">
        <v>300</v>
      </c>
      <c r="F9" s="10">
        <v>520</v>
      </c>
    </row>
    <row r="10" spans="1:6" x14ac:dyDescent="0.3">
      <c r="A10" s="9" t="s">
        <v>8325</v>
      </c>
      <c r="B10" s="10">
        <v>30</v>
      </c>
      <c r="C10" s="10">
        <v>127</v>
      </c>
      <c r="D10" s="10"/>
      <c r="E10" s="10">
        <v>80</v>
      </c>
      <c r="F10" s="10">
        <v>237</v>
      </c>
    </row>
    <row r="11" spans="1:6" x14ac:dyDescent="0.3">
      <c r="A11" s="9" t="s">
        <v>8321</v>
      </c>
      <c r="B11" s="10"/>
      <c r="C11" s="10">
        <v>140</v>
      </c>
      <c r="D11" s="10"/>
      <c r="E11" s="10">
        <v>80</v>
      </c>
      <c r="F11" s="10">
        <v>220</v>
      </c>
    </row>
    <row r="12" spans="1:6" x14ac:dyDescent="0.3">
      <c r="A12" s="9" t="s">
        <v>8324</v>
      </c>
      <c r="B12" s="10"/>
      <c r="C12" s="10">
        <v>117</v>
      </c>
      <c r="D12" s="10"/>
      <c r="E12" s="10">
        <v>103</v>
      </c>
      <c r="F12" s="10">
        <v>220</v>
      </c>
    </row>
    <row r="13" spans="1:6" x14ac:dyDescent="0.3">
      <c r="A13" s="9" t="s">
        <v>8320</v>
      </c>
      <c r="B13" s="10">
        <v>20</v>
      </c>
      <c r="C13" s="10">
        <v>140</v>
      </c>
      <c r="D13" s="10">
        <v>6</v>
      </c>
      <c r="E13" s="10">
        <v>34</v>
      </c>
      <c r="F13" s="10">
        <v>200</v>
      </c>
    </row>
    <row r="14" spans="1:6" x14ac:dyDescent="0.3">
      <c r="A14" s="9" t="s">
        <v>8322</v>
      </c>
      <c r="B14" s="10">
        <v>24</v>
      </c>
      <c r="C14" s="10"/>
      <c r="D14" s="10"/>
      <c r="E14" s="10"/>
      <c r="F14" s="10">
        <v>24</v>
      </c>
    </row>
    <row r="15" spans="1:6" x14ac:dyDescent="0.3">
      <c r="A15" s="9" t="s">
        <v>8312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5265B-8D54-4971-B072-E2DAE9E785F6}">
  <sheetPr codeName="Sheet6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40A71-95E2-41BD-A822-48B036A88234}">
  <sheetPr codeName="Sheet7"/>
  <dimension ref="A1:F18"/>
  <sheetViews>
    <sheetView workbookViewId="0">
      <selection activeCell="L29" sqref="L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8315</v>
      </c>
    </row>
    <row r="2" spans="1:6" x14ac:dyDescent="0.3">
      <c r="A2" s="8" t="s">
        <v>8342</v>
      </c>
      <c r="B2" t="s">
        <v>8315</v>
      </c>
    </row>
    <row r="4" spans="1:6" x14ac:dyDescent="0.3">
      <c r="A4" s="8" t="s">
        <v>8314</v>
      </c>
      <c r="B4" s="8" t="s">
        <v>8311</v>
      </c>
    </row>
    <row r="5" spans="1:6" x14ac:dyDescent="0.3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2" t="s">
        <v>8336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3">
      <c r="A7" s="12" t="s">
        <v>8337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8338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8339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">
      <c r="A10" s="12" t="s">
        <v>8330</v>
      </c>
      <c r="B10" s="10">
        <v>27</v>
      </c>
      <c r="C10" s="10">
        <v>125</v>
      </c>
      <c r="D10" s="10"/>
      <c r="E10" s="10">
        <v>232</v>
      </c>
      <c r="F10" s="10">
        <v>384</v>
      </c>
    </row>
    <row r="11" spans="1:6" x14ac:dyDescent="0.3">
      <c r="A11" s="12" t="s">
        <v>8340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12" t="s">
        <v>8331</v>
      </c>
      <c r="B12" s="10">
        <v>43</v>
      </c>
      <c r="C12" s="10">
        <v>148</v>
      </c>
      <c r="D12" s="10"/>
      <c r="E12" s="10">
        <v>191</v>
      </c>
      <c r="F12" s="10">
        <v>382</v>
      </c>
    </row>
    <row r="13" spans="1:6" x14ac:dyDescent="0.3">
      <c r="A13" s="12" t="s">
        <v>8332</v>
      </c>
      <c r="B13" s="10">
        <v>32</v>
      </c>
      <c r="C13" s="10">
        <v>135</v>
      </c>
      <c r="D13" s="10"/>
      <c r="E13" s="10">
        <v>167</v>
      </c>
      <c r="F13" s="10">
        <v>334</v>
      </c>
    </row>
    <row r="14" spans="1:6" x14ac:dyDescent="0.3">
      <c r="A14" s="12" t="s">
        <v>8333</v>
      </c>
      <c r="B14" s="10">
        <v>24</v>
      </c>
      <c r="C14" s="10">
        <v>126</v>
      </c>
      <c r="D14" s="10"/>
      <c r="E14" s="10">
        <v>149</v>
      </c>
      <c r="F14" s="10">
        <v>299</v>
      </c>
    </row>
    <row r="15" spans="1:6" x14ac:dyDescent="0.3">
      <c r="A15" s="12" t="s">
        <v>8334</v>
      </c>
      <c r="B15" s="10">
        <v>20</v>
      </c>
      <c r="C15" s="10">
        <v>151</v>
      </c>
      <c r="D15" s="10"/>
      <c r="E15" s="10">
        <v>183</v>
      </c>
      <c r="F15" s="10">
        <v>354</v>
      </c>
    </row>
    <row r="16" spans="1:6" x14ac:dyDescent="0.3">
      <c r="A16" s="12" t="s">
        <v>8335</v>
      </c>
      <c r="B16" s="10">
        <v>37</v>
      </c>
      <c r="C16" s="10">
        <v>113</v>
      </c>
      <c r="D16" s="10"/>
      <c r="E16" s="10">
        <v>181</v>
      </c>
      <c r="F16" s="10">
        <v>331</v>
      </c>
    </row>
    <row r="17" spans="1:6" x14ac:dyDescent="0.3">
      <c r="A17" s="12" t="s">
        <v>8341</v>
      </c>
      <c r="B17" s="10">
        <v>23</v>
      </c>
      <c r="C17" s="10">
        <v>119</v>
      </c>
      <c r="D17" s="10"/>
      <c r="E17" s="10">
        <v>110</v>
      </c>
      <c r="F17" s="10">
        <v>252</v>
      </c>
    </row>
    <row r="18" spans="1:6" x14ac:dyDescent="0.3">
      <c r="A18" s="12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B6949-2360-4BAB-BB69-89D451A088F2}">
  <sheetPr codeName="Sheet9"/>
  <dimension ref="A4:L64"/>
  <sheetViews>
    <sheetView workbookViewId="0">
      <selection activeCell="E14" sqref="E14"/>
    </sheetView>
  </sheetViews>
  <sheetFormatPr defaultRowHeight="14.4" x14ac:dyDescent="0.3"/>
  <cols>
    <col min="1" max="1" width="15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4.441406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4" spans="1:6" x14ac:dyDescent="0.3">
      <c r="A4" s="8" t="s">
        <v>8314</v>
      </c>
      <c r="B4" s="8" t="s">
        <v>8311</v>
      </c>
    </row>
    <row r="5" spans="1:6" x14ac:dyDescent="0.3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8224</v>
      </c>
      <c r="B6" s="10">
        <v>257</v>
      </c>
      <c r="C6" s="10">
        <v>1097</v>
      </c>
      <c r="D6" s="10">
        <v>33</v>
      </c>
      <c r="E6" s="10">
        <v>1651</v>
      </c>
      <c r="F6" s="10">
        <v>3038</v>
      </c>
    </row>
    <row r="7" spans="1:6" x14ac:dyDescent="0.3">
      <c r="A7" s="14" t="s">
        <v>8363</v>
      </c>
      <c r="B7" s="10"/>
      <c r="C7" s="10"/>
      <c r="D7" s="10"/>
      <c r="E7" s="10">
        <v>1</v>
      </c>
      <c r="F7" s="10">
        <v>1</v>
      </c>
    </row>
    <row r="8" spans="1:6" x14ac:dyDescent="0.3">
      <c r="A8" s="14" t="s">
        <v>8364</v>
      </c>
      <c r="B8" s="10"/>
      <c r="C8" s="10"/>
      <c r="D8" s="10"/>
      <c r="E8" s="10">
        <v>1</v>
      </c>
      <c r="F8" s="10">
        <v>1</v>
      </c>
    </row>
    <row r="9" spans="1:6" x14ac:dyDescent="0.3">
      <c r="A9" s="14" t="s">
        <v>8365</v>
      </c>
      <c r="B9" s="10"/>
      <c r="C9" s="10"/>
      <c r="D9" s="10"/>
      <c r="E9" s="10">
        <v>4</v>
      </c>
      <c r="F9" s="10">
        <v>4</v>
      </c>
    </row>
    <row r="10" spans="1:6" x14ac:dyDescent="0.3">
      <c r="A10" s="14" t="s">
        <v>8366</v>
      </c>
      <c r="B10" s="10"/>
      <c r="C10" s="10"/>
      <c r="D10" s="10"/>
      <c r="E10" s="10">
        <v>4</v>
      </c>
      <c r="F10" s="10">
        <v>4</v>
      </c>
    </row>
    <row r="11" spans="1:6" x14ac:dyDescent="0.3">
      <c r="A11" s="14" t="s">
        <v>8367</v>
      </c>
      <c r="B11" s="10"/>
      <c r="C11" s="10"/>
      <c r="D11" s="10"/>
      <c r="E11" s="10">
        <v>1</v>
      </c>
      <c r="F11" s="10">
        <v>1</v>
      </c>
    </row>
    <row r="12" spans="1:6" x14ac:dyDescent="0.3">
      <c r="A12" s="14" t="s">
        <v>8368</v>
      </c>
      <c r="B12" s="10"/>
      <c r="C12" s="10"/>
      <c r="D12" s="10"/>
      <c r="E12" s="10">
        <v>8</v>
      </c>
      <c r="F12" s="10">
        <v>8</v>
      </c>
    </row>
    <row r="13" spans="1:6" x14ac:dyDescent="0.3">
      <c r="A13" s="14" t="s">
        <v>8369</v>
      </c>
      <c r="B13" s="10"/>
      <c r="C13" s="10"/>
      <c r="D13" s="10"/>
      <c r="E13" s="10">
        <v>1</v>
      </c>
      <c r="F13" s="10">
        <v>1</v>
      </c>
    </row>
    <row r="14" spans="1:6" x14ac:dyDescent="0.3">
      <c r="A14" s="14" t="s">
        <v>8370</v>
      </c>
      <c r="B14" s="10">
        <v>1</v>
      </c>
      <c r="C14" s="10"/>
      <c r="D14" s="10"/>
      <c r="E14" s="10">
        <v>28</v>
      </c>
      <c r="F14" s="10">
        <v>29</v>
      </c>
    </row>
    <row r="15" spans="1:6" x14ac:dyDescent="0.3">
      <c r="A15" s="14" t="s">
        <v>8371</v>
      </c>
      <c r="B15" s="10">
        <v>256</v>
      </c>
      <c r="C15" s="10">
        <v>1097</v>
      </c>
      <c r="D15" s="10">
        <v>33</v>
      </c>
      <c r="E15" s="10">
        <v>1603</v>
      </c>
      <c r="F15" s="10">
        <v>2989</v>
      </c>
    </row>
    <row r="16" spans="1:6" x14ac:dyDescent="0.3">
      <c r="A16" s="9" t="s">
        <v>8244</v>
      </c>
      <c r="B16" s="10"/>
      <c r="C16" s="10"/>
      <c r="D16" s="10"/>
      <c r="E16" s="10">
        <v>1</v>
      </c>
      <c r="F16" s="10">
        <v>1</v>
      </c>
    </row>
    <row r="17" spans="1:12" x14ac:dyDescent="0.3">
      <c r="A17" s="14" t="s">
        <v>8371</v>
      </c>
      <c r="B17" s="10"/>
      <c r="C17" s="10"/>
      <c r="D17" s="10"/>
      <c r="E17" s="10">
        <v>1</v>
      </c>
      <c r="F17" s="10">
        <v>1</v>
      </c>
    </row>
    <row r="18" spans="1:12" x14ac:dyDescent="0.3">
      <c r="A18" s="9" t="s">
        <v>8235</v>
      </c>
      <c r="B18" s="10">
        <v>5</v>
      </c>
      <c r="C18" s="10">
        <v>9</v>
      </c>
      <c r="D18" s="10"/>
      <c r="E18" s="10">
        <v>7</v>
      </c>
      <c r="F18" s="10">
        <v>21</v>
      </c>
    </row>
    <row r="19" spans="1:12" x14ac:dyDescent="0.3">
      <c r="A19" s="14" t="s">
        <v>8371</v>
      </c>
      <c r="B19" s="10">
        <v>5</v>
      </c>
      <c r="C19" s="10">
        <v>9</v>
      </c>
      <c r="D19" s="10"/>
      <c r="E19" s="10">
        <v>7</v>
      </c>
      <c r="F19" s="10">
        <v>21</v>
      </c>
    </row>
    <row r="20" spans="1:12" x14ac:dyDescent="0.3">
      <c r="A20" s="9" t="s">
        <v>8228</v>
      </c>
      <c r="B20" s="10">
        <v>4</v>
      </c>
      <c r="C20" s="10">
        <v>5</v>
      </c>
      <c r="D20" s="10"/>
      <c r="E20" s="10">
        <v>3</v>
      </c>
      <c r="F20" s="10">
        <v>12</v>
      </c>
    </row>
    <row r="21" spans="1:12" x14ac:dyDescent="0.3">
      <c r="A21" s="14" t="s">
        <v>8371</v>
      </c>
      <c r="B21" s="10">
        <v>4</v>
      </c>
      <c r="C21" s="10">
        <v>5</v>
      </c>
      <c r="D21" s="10"/>
      <c r="E21" s="10">
        <v>3</v>
      </c>
      <c r="F21" s="10">
        <v>12</v>
      </c>
    </row>
    <row r="22" spans="1:12" x14ac:dyDescent="0.3">
      <c r="A22" s="9" t="s">
        <v>8234</v>
      </c>
      <c r="B22" s="10"/>
      <c r="C22" s="10">
        <v>5</v>
      </c>
      <c r="D22" s="10"/>
      <c r="E22" s="10">
        <v>2</v>
      </c>
      <c r="F22" s="10">
        <v>7</v>
      </c>
    </row>
    <row r="23" spans="1:12" x14ac:dyDescent="0.3">
      <c r="A23" s="14" t="s">
        <v>8371</v>
      </c>
      <c r="B23" s="10"/>
      <c r="C23" s="10">
        <v>5</v>
      </c>
      <c r="D23" s="10"/>
      <c r="E23" s="10">
        <v>2</v>
      </c>
      <c r="F23" s="10">
        <v>7</v>
      </c>
    </row>
    <row r="24" spans="1:12" x14ac:dyDescent="0.3">
      <c r="A24" s="9" t="s">
        <v>8233</v>
      </c>
      <c r="B24" s="10">
        <v>4</v>
      </c>
      <c r="C24" s="10">
        <v>14</v>
      </c>
      <c r="D24" s="10">
        <v>1</v>
      </c>
      <c r="E24" s="10">
        <v>2</v>
      </c>
      <c r="F24" s="10">
        <v>21</v>
      </c>
    </row>
    <row r="25" spans="1:12" x14ac:dyDescent="0.3">
      <c r="A25" s="14" t="s">
        <v>8371</v>
      </c>
      <c r="B25" s="10">
        <v>4</v>
      </c>
      <c r="C25" s="10">
        <v>14</v>
      </c>
      <c r="D25" s="10">
        <v>1</v>
      </c>
      <c r="E25" s="10">
        <v>2</v>
      </c>
      <c r="F25" s="10">
        <v>21</v>
      </c>
    </row>
    <row r="26" spans="1:12" x14ac:dyDescent="0.3">
      <c r="A26" s="9" t="s">
        <v>8238</v>
      </c>
      <c r="B26" s="10">
        <v>1</v>
      </c>
      <c r="C26" s="10">
        <v>8</v>
      </c>
      <c r="D26" s="10">
        <v>3</v>
      </c>
      <c r="E26" s="10"/>
      <c r="F26" s="10">
        <v>12</v>
      </c>
      <c r="L26" s="5"/>
    </row>
    <row r="27" spans="1:12" x14ac:dyDescent="0.3">
      <c r="A27" s="14" t="s">
        <v>8371</v>
      </c>
      <c r="B27" s="10">
        <v>1</v>
      </c>
      <c r="C27" s="10">
        <v>8</v>
      </c>
      <c r="D27" s="10">
        <v>3</v>
      </c>
      <c r="E27" s="10"/>
      <c r="F27" s="10">
        <v>12</v>
      </c>
    </row>
    <row r="28" spans="1:12" x14ac:dyDescent="0.3">
      <c r="A28" s="9" t="s">
        <v>8243</v>
      </c>
      <c r="B28" s="10"/>
      <c r="C28" s="10"/>
      <c r="D28" s="10"/>
      <c r="E28" s="10">
        <v>2</v>
      </c>
      <c r="F28" s="10">
        <v>2</v>
      </c>
    </row>
    <row r="29" spans="1:12" x14ac:dyDescent="0.3">
      <c r="A29" s="14" t="s">
        <v>8371</v>
      </c>
      <c r="B29" s="10"/>
      <c r="C29" s="10"/>
      <c r="D29" s="10"/>
      <c r="E29" s="10">
        <v>2</v>
      </c>
      <c r="F29" s="10">
        <v>2</v>
      </c>
    </row>
    <row r="30" spans="1:12" x14ac:dyDescent="0.3">
      <c r="A30" s="9" t="s">
        <v>8237</v>
      </c>
      <c r="B30" s="10">
        <v>3</v>
      </c>
      <c r="C30" s="10">
        <v>19</v>
      </c>
      <c r="D30" s="10"/>
      <c r="E30" s="10">
        <v>7</v>
      </c>
      <c r="F30" s="10">
        <v>29</v>
      </c>
    </row>
    <row r="31" spans="1:12" x14ac:dyDescent="0.3">
      <c r="A31" s="14" t="s">
        <v>8370</v>
      </c>
      <c r="B31" s="10"/>
      <c r="C31" s="10"/>
      <c r="D31" s="10"/>
      <c r="E31" s="10">
        <v>1</v>
      </c>
      <c r="F31" s="10">
        <v>1</v>
      </c>
    </row>
    <row r="32" spans="1:12" x14ac:dyDescent="0.3">
      <c r="A32" s="14" t="s">
        <v>8371</v>
      </c>
      <c r="B32" s="10">
        <v>3</v>
      </c>
      <c r="C32" s="10">
        <v>19</v>
      </c>
      <c r="D32" s="10"/>
      <c r="E32" s="10">
        <v>6</v>
      </c>
      <c r="F32" s="10">
        <v>28</v>
      </c>
    </row>
    <row r="33" spans="1:6" x14ac:dyDescent="0.3">
      <c r="A33" s="9" t="s">
        <v>8241</v>
      </c>
      <c r="B33" s="10">
        <v>2</v>
      </c>
      <c r="C33" s="10">
        <v>4</v>
      </c>
      <c r="D33" s="10">
        <v>1</v>
      </c>
      <c r="E33" s="10">
        <v>8</v>
      </c>
      <c r="F33" s="10">
        <v>15</v>
      </c>
    </row>
    <row r="34" spans="1:6" x14ac:dyDescent="0.3">
      <c r="A34" s="14" t="s">
        <v>8371</v>
      </c>
      <c r="B34" s="10">
        <v>2</v>
      </c>
      <c r="C34" s="10">
        <v>4</v>
      </c>
      <c r="D34" s="10">
        <v>1</v>
      </c>
      <c r="E34" s="10">
        <v>8</v>
      </c>
      <c r="F34" s="10">
        <v>15</v>
      </c>
    </row>
    <row r="35" spans="1:6" x14ac:dyDescent="0.3">
      <c r="A35" s="9" t="s">
        <v>8231</v>
      </c>
      <c r="B35" s="10">
        <v>1</v>
      </c>
      <c r="C35" s="10">
        <v>2</v>
      </c>
      <c r="D35" s="10"/>
      <c r="E35" s="10"/>
      <c r="F35" s="10">
        <v>3</v>
      </c>
    </row>
    <row r="36" spans="1:6" x14ac:dyDescent="0.3">
      <c r="A36" s="14" t="s">
        <v>8371</v>
      </c>
      <c r="B36" s="10">
        <v>1</v>
      </c>
      <c r="C36" s="10">
        <v>2</v>
      </c>
      <c r="D36" s="10"/>
      <c r="E36" s="10"/>
      <c r="F36" s="10">
        <v>3</v>
      </c>
    </row>
    <row r="37" spans="1:6" x14ac:dyDescent="0.3">
      <c r="A37" s="9" t="s">
        <v>8225</v>
      </c>
      <c r="B37" s="10">
        <v>25</v>
      </c>
      <c r="C37" s="10">
        <v>205</v>
      </c>
      <c r="D37" s="10">
        <v>8</v>
      </c>
      <c r="E37" s="10">
        <v>366</v>
      </c>
      <c r="F37" s="10">
        <v>604</v>
      </c>
    </row>
    <row r="38" spans="1:6" x14ac:dyDescent="0.3">
      <c r="A38" s="14" t="s">
        <v>8363</v>
      </c>
      <c r="B38" s="10"/>
      <c r="C38" s="10"/>
      <c r="D38" s="10"/>
      <c r="E38" s="10">
        <v>1</v>
      </c>
      <c r="F38" s="10">
        <v>1</v>
      </c>
    </row>
    <row r="39" spans="1:6" x14ac:dyDescent="0.3">
      <c r="A39" s="14" t="s">
        <v>8366</v>
      </c>
      <c r="B39" s="10"/>
      <c r="C39" s="10"/>
      <c r="D39" s="10"/>
      <c r="E39" s="10">
        <v>1</v>
      </c>
      <c r="F39" s="10">
        <v>1</v>
      </c>
    </row>
    <row r="40" spans="1:6" x14ac:dyDescent="0.3">
      <c r="A40" s="14" t="s">
        <v>8370</v>
      </c>
      <c r="B40" s="10"/>
      <c r="C40" s="10"/>
      <c r="D40" s="10"/>
      <c r="E40" s="10">
        <v>5</v>
      </c>
      <c r="F40" s="10">
        <v>5</v>
      </c>
    </row>
    <row r="41" spans="1:6" x14ac:dyDescent="0.3">
      <c r="A41" s="14" t="s">
        <v>8371</v>
      </c>
      <c r="B41" s="10">
        <v>25</v>
      </c>
      <c r="C41" s="10">
        <v>205</v>
      </c>
      <c r="D41" s="10">
        <v>8</v>
      </c>
      <c r="E41" s="10">
        <v>359</v>
      </c>
      <c r="F41" s="10">
        <v>597</v>
      </c>
    </row>
    <row r="42" spans="1:6" x14ac:dyDescent="0.3">
      <c r="A42" s="9" t="s">
        <v>8230</v>
      </c>
      <c r="B42" s="10">
        <v>5</v>
      </c>
      <c r="C42" s="10">
        <v>10</v>
      </c>
      <c r="D42" s="10">
        <v>2</v>
      </c>
      <c r="E42" s="10">
        <v>10</v>
      </c>
      <c r="F42" s="10">
        <v>27</v>
      </c>
    </row>
    <row r="43" spans="1:6" x14ac:dyDescent="0.3">
      <c r="A43" s="14" t="s">
        <v>8371</v>
      </c>
      <c r="B43" s="10">
        <v>5</v>
      </c>
      <c r="C43" s="10">
        <v>10</v>
      </c>
      <c r="D43" s="10">
        <v>2</v>
      </c>
      <c r="E43" s="10">
        <v>10</v>
      </c>
      <c r="F43" s="10">
        <v>27</v>
      </c>
    </row>
    <row r="44" spans="1:6" x14ac:dyDescent="0.3">
      <c r="A44" s="9" t="s">
        <v>8227</v>
      </c>
      <c r="B44" s="10">
        <v>1</v>
      </c>
      <c r="C44" s="10">
        <v>9</v>
      </c>
      <c r="D44" s="10"/>
      <c r="E44" s="10">
        <v>11</v>
      </c>
      <c r="F44" s="10">
        <v>21</v>
      </c>
    </row>
    <row r="45" spans="1:6" x14ac:dyDescent="0.3">
      <c r="A45" s="14" t="s">
        <v>8371</v>
      </c>
      <c r="B45" s="10">
        <v>1</v>
      </c>
      <c r="C45" s="10">
        <v>9</v>
      </c>
      <c r="D45" s="10"/>
      <c r="E45" s="10">
        <v>11</v>
      </c>
      <c r="F45" s="10">
        <v>21</v>
      </c>
    </row>
    <row r="46" spans="1:6" x14ac:dyDescent="0.3">
      <c r="A46" s="9" t="s">
        <v>8232</v>
      </c>
      <c r="B46" s="10">
        <v>4</v>
      </c>
      <c r="C46" s="10">
        <v>6</v>
      </c>
      <c r="D46" s="10"/>
      <c r="E46" s="10">
        <v>4</v>
      </c>
      <c r="F46" s="10">
        <v>14</v>
      </c>
    </row>
    <row r="47" spans="1:6" x14ac:dyDescent="0.3">
      <c r="A47" s="14" t="s">
        <v>8371</v>
      </c>
      <c r="B47" s="10">
        <v>4</v>
      </c>
      <c r="C47" s="10">
        <v>6</v>
      </c>
      <c r="D47" s="10"/>
      <c r="E47" s="10">
        <v>4</v>
      </c>
      <c r="F47" s="10">
        <v>14</v>
      </c>
    </row>
    <row r="48" spans="1:6" x14ac:dyDescent="0.3">
      <c r="A48" s="9" t="s">
        <v>8236</v>
      </c>
      <c r="B48" s="10">
        <v>3</v>
      </c>
      <c r="C48" s="10">
        <v>27</v>
      </c>
      <c r="D48" s="10"/>
      <c r="E48" s="10">
        <v>23</v>
      </c>
      <c r="F48" s="10">
        <v>53</v>
      </c>
    </row>
    <row r="49" spans="1:6" x14ac:dyDescent="0.3">
      <c r="A49" s="14" t="s">
        <v>8366</v>
      </c>
      <c r="B49" s="10"/>
      <c r="C49" s="10"/>
      <c r="D49" s="10"/>
      <c r="E49" s="10">
        <v>1</v>
      </c>
      <c r="F49" s="10">
        <v>1</v>
      </c>
    </row>
    <row r="50" spans="1:6" x14ac:dyDescent="0.3">
      <c r="A50" s="14" t="s">
        <v>8368</v>
      </c>
      <c r="B50" s="10"/>
      <c r="C50" s="10"/>
      <c r="D50" s="10"/>
      <c r="E50" s="10">
        <v>1</v>
      </c>
      <c r="F50" s="10">
        <v>1</v>
      </c>
    </row>
    <row r="51" spans="1:6" x14ac:dyDescent="0.3">
      <c r="A51" s="14" t="s">
        <v>8370</v>
      </c>
      <c r="B51" s="10"/>
      <c r="C51" s="10"/>
      <c r="D51" s="10"/>
      <c r="E51" s="10">
        <v>3</v>
      </c>
      <c r="F51" s="10">
        <v>3</v>
      </c>
    </row>
    <row r="52" spans="1:6" x14ac:dyDescent="0.3">
      <c r="A52" s="14" t="s">
        <v>8371</v>
      </c>
      <c r="B52" s="10">
        <v>3</v>
      </c>
      <c r="C52" s="10">
        <v>27</v>
      </c>
      <c r="D52" s="10"/>
      <c r="E52" s="10">
        <v>18</v>
      </c>
      <c r="F52" s="10">
        <v>48</v>
      </c>
    </row>
    <row r="53" spans="1:6" x14ac:dyDescent="0.3">
      <c r="A53" s="9" t="s">
        <v>8240</v>
      </c>
      <c r="B53" s="10">
        <v>3</v>
      </c>
      <c r="C53" s="10">
        <v>2</v>
      </c>
      <c r="D53" s="10"/>
      <c r="E53" s="10">
        <v>1</v>
      </c>
      <c r="F53" s="10">
        <v>6</v>
      </c>
    </row>
    <row r="54" spans="1:6" x14ac:dyDescent="0.3">
      <c r="A54" s="14" t="s">
        <v>8371</v>
      </c>
      <c r="B54" s="10">
        <v>3</v>
      </c>
      <c r="C54" s="10">
        <v>2</v>
      </c>
      <c r="D54" s="10"/>
      <c r="E54" s="10">
        <v>1</v>
      </c>
      <c r="F54" s="10">
        <v>6</v>
      </c>
    </row>
    <row r="55" spans="1:6" x14ac:dyDescent="0.3">
      <c r="A55" s="9" t="s">
        <v>8229</v>
      </c>
      <c r="B55" s="10">
        <v>17</v>
      </c>
      <c r="C55" s="10">
        <v>64</v>
      </c>
      <c r="D55" s="10">
        <v>1</v>
      </c>
      <c r="E55" s="10">
        <v>64</v>
      </c>
      <c r="F55" s="10">
        <v>146</v>
      </c>
    </row>
    <row r="56" spans="1:6" x14ac:dyDescent="0.3">
      <c r="A56" s="14" t="s">
        <v>8371</v>
      </c>
      <c r="B56" s="10">
        <v>17</v>
      </c>
      <c r="C56" s="10">
        <v>64</v>
      </c>
      <c r="D56" s="10">
        <v>1</v>
      </c>
      <c r="E56" s="10">
        <v>64</v>
      </c>
      <c r="F56" s="10">
        <v>146</v>
      </c>
    </row>
    <row r="57" spans="1:6" x14ac:dyDescent="0.3">
      <c r="A57" s="9" t="s">
        <v>8242</v>
      </c>
      <c r="B57" s="10"/>
      <c r="C57" s="10">
        <v>1</v>
      </c>
      <c r="D57" s="10"/>
      <c r="E57" s="10">
        <v>1</v>
      </c>
      <c r="F57" s="10">
        <v>2</v>
      </c>
    </row>
    <row r="58" spans="1:6" x14ac:dyDescent="0.3">
      <c r="A58" s="14" t="s">
        <v>8371</v>
      </c>
      <c r="B58" s="10"/>
      <c r="C58" s="10">
        <v>1</v>
      </c>
      <c r="D58" s="10"/>
      <c r="E58" s="10">
        <v>1</v>
      </c>
      <c r="F58" s="10">
        <v>2</v>
      </c>
    </row>
    <row r="59" spans="1:6" x14ac:dyDescent="0.3">
      <c r="A59" s="9" t="s">
        <v>8226</v>
      </c>
      <c r="B59" s="10">
        <v>14</v>
      </c>
      <c r="C59" s="10">
        <v>41</v>
      </c>
      <c r="D59" s="10"/>
      <c r="E59" s="10">
        <v>19</v>
      </c>
      <c r="F59" s="10">
        <v>74</v>
      </c>
    </row>
    <row r="60" spans="1:6" x14ac:dyDescent="0.3">
      <c r="A60" s="14" t="s">
        <v>8370</v>
      </c>
      <c r="B60" s="10"/>
      <c r="C60" s="10">
        <v>1</v>
      </c>
      <c r="D60" s="10"/>
      <c r="E60" s="10">
        <v>2</v>
      </c>
      <c r="F60" s="10">
        <v>3</v>
      </c>
    </row>
    <row r="61" spans="1:6" x14ac:dyDescent="0.3">
      <c r="A61" s="14" t="s">
        <v>8371</v>
      </c>
      <c r="B61" s="10">
        <v>14</v>
      </c>
      <c r="C61" s="10">
        <v>40</v>
      </c>
      <c r="D61" s="10"/>
      <c r="E61" s="10">
        <v>17</v>
      </c>
      <c r="F61" s="10">
        <v>71</v>
      </c>
    </row>
    <row r="62" spans="1:6" x14ac:dyDescent="0.3">
      <c r="A62" s="9" t="s">
        <v>8239</v>
      </c>
      <c r="B62" s="10"/>
      <c r="C62" s="10">
        <v>2</v>
      </c>
      <c r="D62" s="10">
        <v>1</v>
      </c>
      <c r="E62" s="10">
        <v>3</v>
      </c>
      <c r="F62" s="10">
        <v>6</v>
      </c>
    </row>
    <row r="63" spans="1:6" x14ac:dyDescent="0.3">
      <c r="A63" s="14" t="s">
        <v>8371</v>
      </c>
      <c r="B63" s="10"/>
      <c r="C63" s="10">
        <v>2</v>
      </c>
      <c r="D63" s="10">
        <v>1</v>
      </c>
      <c r="E63" s="10">
        <v>3</v>
      </c>
      <c r="F63" s="10">
        <v>6</v>
      </c>
    </row>
    <row r="64" spans="1:6" x14ac:dyDescent="0.3">
      <c r="A64" s="9" t="s">
        <v>8312</v>
      </c>
      <c r="B64" s="10">
        <v>349</v>
      </c>
      <c r="C64" s="10">
        <v>1530</v>
      </c>
      <c r="D64" s="10">
        <v>50</v>
      </c>
      <c r="E64" s="10">
        <v>2185</v>
      </c>
      <c r="F64" s="10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9894B-220E-4DD4-9102-B5EB2AD843F2}">
  <sheetPr codeName="Sheet8"/>
  <dimension ref="A1:H16"/>
  <sheetViews>
    <sheetView workbookViewId="0">
      <selection activeCell="J35" sqref="J35"/>
    </sheetView>
  </sheetViews>
  <sheetFormatPr defaultRowHeight="14.4" x14ac:dyDescent="0.3"/>
  <cols>
    <col min="1" max="1" width="48.5546875" customWidth="1"/>
    <col min="2" max="2" width="16.44140625" bestFit="1" customWidth="1"/>
    <col min="3" max="4" width="15.5546875" bestFit="1" customWidth="1"/>
    <col min="5" max="6" width="19.109375" bestFit="1" customWidth="1"/>
    <col min="7" max="7" width="18.21875" bestFit="1" customWidth="1"/>
    <col min="8" max="8" width="15.5546875" bestFit="1" customWidth="1"/>
    <col min="9" max="9" width="12.21875" bestFit="1" customWidth="1"/>
    <col min="10" max="10" width="19.109375" bestFit="1" customWidth="1"/>
    <col min="11" max="11" width="15.44140625" bestFit="1" customWidth="1"/>
    <col min="12" max="12" width="18.21875" bestFit="1" customWidth="1"/>
  </cols>
  <sheetData>
    <row r="1" spans="1:8" x14ac:dyDescent="0.3">
      <c r="A1" t="s">
        <v>8348</v>
      </c>
      <c r="B1" t="s">
        <v>8349</v>
      </c>
      <c r="C1" t="s">
        <v>8350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3">
      <c r="A2" t="s">
        <v>8351</v>
      </c>
      <c r="B2">
        <f>COUNTIFS(state, "successful", GOAL, "&lt;1000" )</f>
        <v>322</v>
      </c>
      <c r="C2">
        <f>COUNTIFS(state, "failed", GOAL, "&lt;1000" )</f>
        <v>113</v>
      </c>
      <c r="D2">
        <f>COUNTIFS(state, "canceled", GOAL, "&lt;1000" 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8352</v>
      </c>
      <c r="B3">
        <f>COUNTIFS(state, "successful", GOAL, "&lt;5000")-B2</f>
        <v>932</v>
      </c>
      <c r="C3">
        <f>COUNTIFS(state, "failed", GOAL, "&lt;5000")-C2</f>
        <v>420</v>
      </c>
      <c r="D3">
        <f>COUNTIFS(state, "canceled", GOAL, "&lt;5000")-D2</f>
        <v>60</v>
      </c>
      <c r="E3">
        <f t="shared" ref="E3:E16" si="0">SUM(B3:D3)</f>
        <v>1412</v>
      </c>
      <c r="F3" s="5">
        <f t="shared" ref="F3:F16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8353</v>
      </c>
      <c r="B4">
        <f>COUNTIFS(state, "successful", GOAL, "&lt;10000")-B2-B3</f>
        <v>381</v>
      </c>
      <c r="C4">
        <f>COUNTIFS(state, "failed", GOAL, "&lt;10000")-C2-C3</f>
        <v>283</v>
      </c>
      <c r="D4">
        <f>COUNTIFS(state, "canceled", GOAL, "&lt;10000")-D2-D3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8354</v>
      </c>
      <c r="B5">
        <f>COUNTIFS(state, "successful", GOAL, "&lt;15000")-B3-B4-B2</f>
        <v>168</v>
      </c>
      <c r="C5">
        <f>COUNTIFS(state, "failed", GOAL, "&lt;15000")-C3-C4-C2</f>
        <v>144</v>
      </c>
      <c r="D5">
        <f>COUNTIFS(state, "canceled", GOAL, "&lt;15000")-D3-D4-D2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8355</v>
      </c>
      <c r="B6">
        <f>COUNTIFS(state, "successful", GOAL, "&lt;20000")-B4-B5-B3-B2</f>
        <v>94</v>
      </c>
      <c r="C6">
        <f>COUNTIFS(state, "failed", GOAL, "&lt;20000")-C4-C5-C3-C2</f>
        <v>90</v>
      </c>
      <c r="D6">
        <f>COUNTIFS(state, "canceled", GOAL, "&lt;20000")-D4-D5-D3-D2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8356</v>
      </c>
      <c r="B7">
        <f>COUNTIFS(state, "successful", GOAL, "&lt;25000")-B5-B6-B4-B3-B2</f>
        <v>62</v>
      </c>
      <c r="C7">
        <f>COUNTIFS(state, "failed", GOAL, "&lt;25000")-C5-C6-C4-C3-C2</f>
        <v>72</v>
      </c>
      <c r="D7">
        <f>COUNTIFS(state, "canceled", GOAL, "&lt;25000")-D5-D6-D4-D3-D2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8357</v>
      </c>
      <c r="B8">
        <f>COUNTIFS(state, "successful", GOAL, "&lt;30000")-B6-B7-B5-B4-B3-B2</f>
        <v>55</v>
      </c>
      <c r="C8">
        <f>COUNTIFS(state, "failed", GOAL, "&lt;30000")-C6-C7-C5-C4-C3-C2</f>
        <v>64</v>
      </c>
      <c r="D8">
        <f>COUNTIFS(state, "canceled", GOAL, "&lt;30000")-D6-D7-D5-D4-D3-D2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8358</v>
      </c>
      <c r="B9">
        <f>COUNTIFS(state, "successful", GOAL, "&lt;35000")-B7-B8-B6-B5-B4-B3-B2</f>
        <v>32</v>
      </c>
      <c r="C9">
        <f>COUNTIFS(state, "failed", GOAL, "&lt;35000")-C7-C8-C6-C5-C4-C3-C2</f>
        <v>37</v>
      </c>
      <c r="D9">
        <f>COUNTIFS(state, "canceled", GOAL, "&lt;35000")-D7-D8-D6-D5-D4-D3-D2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8359</v>
      </c>
      <c r="B10">
        <f>COUNTIFS(state, "successful", GOAL, "&lt;40000")-B8-B9-B7-B6-B5-B4-B3-B2</f>
        <v>26</v>
      </c>
      <c r="C10">
        <f>COUNTIFS(state, "failed", GOAL, "&lt;40000")-C8-C9-C7-C6-C5-C4-C3-C2</f>
        <v>22</v>
      </c>
      <c r="D10">
        <f>COUNTIFS(state, "canceled", GOAL, "&lt;40000")-D8-D9-D7-D6-D5-D4-D3-D2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8360</v>
      </c>
      <c r="B11">
        <f>COUNTIFS(state, "successful", GOAL, "&lt;45000")-B10-B8-B9-B7-B6-B5-B4-B3-B2</f>
        <v>21</v>
      </c>
      <c r="C11">
        <f>COUNTIFS(state, "failed", GOAL, "&lt;45000")-C10-C8-C9-C7-C6-C5-C4-C3-C2</f>
        <v>16</v>
      </c>
      <c r="D11">
        <f>COUNTIFS(state, "canceled", GOAL, "&lt;45000")-D10-D8-D9-D7-D6-D5-D4-D3-D2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8361</v>
      </c>
      <c r="B12">
        <f>COUNTIFS(state, "successful", GOAL, "&lt;50000")-B10-B11-B8-B9-B7-B6-B5-B4-B3-B2</f>
        <v>6</v>
      </c>
      <c r="C12">
        <f>COUNTIFS(state, "failed", GOAL, "&lt;50000")-C10-C11-C8-C9-C7-C6-C5-C4-C3-C2</f>
        <v>11</v>
      </c>
      <c r="D12">
        <f>COUNTIFS(state, "canceled", GOAL, "&lt;50000")-D10-D11-D8-D9-D7-D6-D5-D4-D3-D2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8362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3">
      <c r="B14" s="13"/>
      <c r="F14" s="5"/>
    </row>
    <row r="15" spans="1:8" x14ac:dyDescent="0.3">
      <c r="B15" s="13"/>
      <c r="F15" s="5"/>
    </row>
    <row r="16" spans="1:8" x14ac:dyDescent="0.3">
      <c r="B16" s="13"/>
      <c r="F16" s="5"/>
    </row>
  </sheetData>
  <pageMargins left="0.7" right="0.7" top="0.75" bottom="0.75" header="0.3" footer="0.3"/>
  <ignoredErrors>
    <ignoredError sqref="B8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Raw Data</vt:lpstr>
      <vt:lpstr>States</vt:lpstr>
      <vt:lpstr>Countries</vt:lpstr>
      <vt:lpstr>Sub Category</vt:lpstr>
      <vt:lpstr>Country Parent Category</vt:lpstr>
      <vt:lpstr>Sheet7</vt:lpstr>
      <vt:lpstr>Launch Date</vt:lpstr>
      <vt:lpstr>Other analysis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</cp:lastModifiedBy>
  <dcterms:created xsi:type="dcterms:W3CDTF">2017-04-20T15:17:24Z</dcterms:created>
  <dcterms:modified xsi:type="dcterms:W3CDTF">2019-05-29T14:11:11Z</dcterms:modified>
</cp:coreProperties>
</file>