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9BA5312-E222-A04A-948A-78B2E988700B}" xr6:coauthVersionLast="47" xr6:coauthVersionMax="47" xr10:uidLastSave="{00000000-0000-0000-0000-000000000000}"/>
  <bookViews>
    <workbookView xWindow="0" yWindow="790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74" i="1" l="1"/>
  <c r="J673" i="1"/>
  <c r="P674" i="1"/>
  <c r="J655" i="1"/>
  <c r="K655" i="1"/>
  <c r="J656" i="1"/>
  <c r="K656" i="1"/>
  <c r="J657" i="1"/>
  <c r="K657" i="1"/>
  <c r="K654" i="1"/>
  <c r="J654" i="1"/>
  <c r="I653" i="1"/>
  <c r="K651" i="1"/>
  <c r="J651" i="1"/>
  <c r="K650" i="1"/>
  <c r="J650" i="1"/>
  <c r="K649" i="1"/>
  <c r="J649" i="1"/>
  <c r="K648" i="1"/>
  <c r="J648" i="1"/>
  <c r="K640" i="1"/>
  <c r="K641" i="1"/>
  <c r="K642" i="1"/>
  <c r="K643" i="1"/>
  <c r="J641" i="1"/>
  <c r="J642" i="1"/>
  <c r="J643" i="1"/>
  <c r="J640" i="1"/>
  <c r="J645" i="1"/>
  <c r="J644" i="1"/>
  <c r="J609" i="1"/>
  <c r="J610" i="1"/>
  <c r="J611" i="1"/>
  <c r="J612" i="1"/>
  <c r="J613" i="1"/>
  <c r="K607" i="1"/>
  <c r="K608" i="1"/>
  <c r="J608" i="1"/>
  <c r="J607" i="1"/>
  <c r="K596" i="1"/>
  <c r="K597" i="1"/>
  <c r="K598" i="1"/>
  <c r="K600" i="1"/>
  <c r="J597" i="1"/>
  <c r="J598" i="1"/>
  <c r="J600" i="1"/>
  <c r="J596" i="1"/>
  <c r="J583" i="1"/>
  <c r="J584" i="1"/>
  <c r="J585" i="1"/>
  <c r="J586" i="1"/>
  <c r="J587" i="1"/>
  <c r="J588" i="1"/>
  <c r="J578" i="1"/>
  <c r="K578" i="1"/>
  <c r="J579" i="1"/>
  <c r="K579" i="1"/>
  <c r="J580" i="1"/>
  <c r="K580" i="1"/>
  <c r="J581" i="1"/>
  <c r="K581" i="1"/>
  <c r="J582" i="1"/>
  <c r="K582" i="1"/>
  <c r="K577" i="1"/>
  <c r="J577" i="1"/>
  <c r="J571" i="1"/>
  <c r="K571" i="1"/>
  <c r="J572" i="1"/>
  <c r="K572" i="1"/>
  <c r="J573" i="1"/>
  <c r="K573" i="1"/>
  <c r="J574" i="1"/>
  <c r="K574" i="1"/>
  <c r="J575" i="1"/>
  <c r="K575" i="1"/>
  <c r="J576" i="1"/>
  <c r="K576" i="1"/>
  <c r="J566" i="1"/>
  <c r="K566" i="1"/>
  <c r="J567" i="1"/>
  <c r="K567" i="1"/>
  <c r="J568" i="1"/>
  <c r="K568" i="1"/>
  <c r="J569" i="1"/>
  <c r="K569" i="1"/>
  <c r="J570" i="1"/>
  <c r="K570" i="1"/>
  <c r="K565" i="1"/>
  <c r="J565" i="1"/>
  <c r="K560" i="1"/>
  <c r="K561" i="1"/>
  <c r="K562" i="1"/>
  <c r="K563" i="1"/>
  <c r="K564" i="1"/>
  <c r="K559" i="1"/>
  <c r="J560" i="1"/>
  <c r="J561" i="1"/>
  <c r="J562" i="1"/>
  <c r="J563" i="1"/>
  <c r="J564" i="1"/>
  <c r="J559" i="1"/>
  <c r="J548" i="1"/>
  <c r="J549" i="1"/>
  <c r="J550" i="1"/>
  <c r="J551" i="1"/>
  <c r="J552" i="1"/>
  <c r="J547" i="1"/>
  <c r="J537" i="1"/>
  <c r="J538" i="1"/>
  <c r="J539" i="1"/>
  <c r="J540" i="1"/>
  <c r="J536" i="1"/>
  <c r="J475" i="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<sst xmlns="http://schemas.openxmlformats.org/spreadsheetml/2006/main" count="6235" uniqueCount="476">
  <si>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</si>
  <si>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</si>
  <si>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</si>
  <si>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</si>
  <si>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</si>
  <si>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</si>
  <si>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</si>
  <si>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</si>
  <si>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</si>
  <si>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</si>
  <si>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</si>
  <si>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</si>
  <si>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</si>
  <si>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</si>
  <si>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</si>
  <si>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</si>
  <si>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</si>
  <si>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</si>
  <si>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</si>
  <si>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</si>
  <si>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</si>
  <si>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</si>
  <si>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</si>
  <si>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</si>
  <si>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</si>
  <si>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</si>
  <si>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</si>
  <si>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</si>
  <si>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</si>
  <si>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</si>
  <si>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</si>
  <si>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</si>
  <si>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</si>
  <si>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</si>
  <si>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</si>
  <si>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</si>
  <si>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</si>
  <si>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</si>
  <si>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</si>
  <si>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</si>
  <si>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</si>
  <si>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</si>
  <si>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</si>
  <si>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</si>
  <si>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</si>
  <si>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</si>
  <si>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</si>
  <si>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</si>
  <si>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</si>
  <si>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</si>
  <si>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</si>
  <si>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</si>
  <si>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</si>
  <si>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</si>
  <si>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</si>
  <si>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</si>
  <si>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</si>
  <si>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</si>
  <si>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</si>
  <si>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</si>
  <si>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</si>
  <si>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</si>
  <si>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</si>
  <si>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</si>
  <si>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</si>
  <si>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</si>
  <si>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</si>
  <si>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</si>
  <si>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</si>
  <si>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</si>
  <si>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</si>
  <si>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</si>
  <si>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</si>
  <si>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</si>
  <si>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</si>
  <si>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</si>
  <si>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</si>
  <si>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</si>
  <si>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</si>
  <si>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</si>
  <si>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</si>
  <si>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</si>
  <si>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</si>
  <si>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</si>
  <si>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</si>
  <si>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</si>
  <si>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</si>
  <si>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</si>
  <si>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</si>
  <si>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</si>
  <si>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</si>
  <si>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</si>
  <si>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</si>
  <si>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</si>
  <si>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</si>
  <si>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</si>
  <si>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</si>
  <si>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</si>
  <si>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</si>
  <si>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</si>
  <si>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</si>
  <si>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</si>
  <si>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</si>
  <si>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</si>
  <si>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</si>
  <si>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</si>
  <si>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</si>
  <si>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</si>
  <si>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</si>
  <si>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</si>
  <si>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</si>
  <si>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</si>
  <si>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</si>
  <si>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</si>
  <si>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</si>
  <si>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</si>
  <si>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</si>
  <si>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</si>
  <si>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</si>
  <si>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</si>
  <si>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</si>
  <si>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</si>
  <si>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</si>
  <si>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</si>
  <si>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</si>
  <si>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</si>
  <si>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</si>
  <si>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</si>
  <si>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</si>
  <si>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</si>
  <si>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</si>
  <si>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</si>
  <si>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</si>
  <si>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</si>
  <si>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</si>
  <si>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</si>
  <si>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</si>
  <si>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</si>
  <si>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</si>
  <si>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</si>
  <si>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</si>
  <si>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</si>
  <si>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</si>
  <si>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</si>
  <si>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</si>
  <si>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</si>
  <si>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</si>
  <si>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</si>
  <si>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</si>
  <si>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</si>
  <si>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</si>
  <si>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</si>
  <si>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</si>
  <si>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</si>
  <si>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</si>
  <si>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</si>
  <si>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</si>
  <si>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</si>
  <si>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</si>
  <si>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</si>
  <si>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</si>
  <si>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</si>
  <si>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</si>
  <si>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</si>
  <si>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</si>
  <si>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</si>
  <si>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</si>
  <si>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</si>
  <si>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</si>
  <si>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</si>
  <si>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</si>
  <si>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</si>
  <si>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</si>
  <si>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</si>
  <si>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</si>
  <si>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</si>
  <si>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</si>
  <si>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</si>
  <si>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</si>
  <si>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</si>
  <si>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</si>
  <si>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</si>
  <si>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</si>
  <si>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</si>
  <si>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</si>
  <si>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</si>
  <si>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</si>
  <si>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</si>
  <si>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</si>
  <si>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</si>
  <si>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</si>
  <si>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</si>
  <si>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</si>
  <si>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</si>
  <si>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</si>
  <si>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</si>
  <si>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</si>
  <si>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</si>
  <si>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</si>
  <si>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</si>
  <si>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</si>
  <si>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</si>
  <si>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</si>
  <si>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</si>
  <si>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</si>
  <si>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</si>
  <si>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</si>
  <si>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</si>
  <si>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</si>
  <si>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</si>
  <si>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</si>
  <si>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</si>
  <si>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</si>
  <si>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</si>
  <si>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</si>
  <si>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</si>
  <si>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</si>
  <si>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</si>
  <si>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</si>
  <si>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</si>
  <si>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</si>
  <si>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</si>
  <si>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</si>
  <si>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</si>
  <si>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</si>
  <si>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</si>
  <si>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</si>
  <si>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</si>
  <si>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</si>
  <si>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</si>
  <si>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</si>
  <si>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</si>
  <si>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</si>
  <si>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</si>
  <si>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</si>
  <si>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</si>
  <si>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</si>
  <si>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</si>
  <si>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</si>
  <si>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</si>
  <si>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</si>
  <si>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</si>
  <si>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</si>
  <si>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</si>
  <si>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</si>
  <si>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</si>
  <si>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</si>
  <si>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</si>
  <si>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</si>
  <si>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</si>
  <si>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</si>
  <si>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</si>
  <si>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</si>
  <si>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</si>
  <si>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</si>
  <si>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</si>
  <si>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</si>
  <si>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</si>
  <si>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</si>
  <si>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</si>
  <si>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</si>
  <si>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</si>
  <si>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</si>
  <si>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</si>
  <si>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</si>
  <si>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</si>
  <si>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</si>
  <si>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</si>
  <si>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</si>
  <si>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</si>
  <si>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</si>
  <si>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</si>
  <si>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</si>
  <si>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</si>
  <si>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</si>
  <si>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</si>
  <si>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</si>
  <si>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</si>
  <si>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</si>
  <si>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</si>
  <si>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</si>
  <si>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</si>
  <si>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</si>
  <si>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</si>
  <si>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</si>
  <si>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</si>
  <si>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</si>
  <si>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</si>
  <si>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</si>
  <si>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</si>
  <si>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</si>
  <si>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</si>
  <si>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</si>
  <si>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</si>
  <si>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</si>
  <si>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</si>
  <si>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</si>
  <si>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</si>
  <si>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</si>
  <si>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</si>
  <si>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</si>
  <si>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</si>
  <si>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</si>
  <si>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</si>
  <si>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</si>
  <si>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</si>
  <si>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</si>
  <si>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</si>
  <si>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</si>
  <si>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</si>
  <si>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</si>
  <si>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</si>
  <si>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</si>
  <si>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</si>
  <si>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</si>
  <si>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</si>
  <si>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</si>
  <si>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</si>
  <si>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</si>
  <si>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</si>
  <si>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</si>
  <si>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</si>
  <si>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</si>
  <si>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</si>
  <si>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</si>
  <si>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</si>
  <si>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</si>
  <si>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</si>
  <si>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</si>
  <si>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</si>
  <si>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</si>
  <si>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</si>
  <si>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</si>
  <si>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</si>
  <si>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</si>
  <si>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</si>
  <si>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</si>
  <si>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</si>
  <si>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</si>
  <si>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</si>
  <si>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</si>
  <si>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</si>
  <si>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</si>
  <si>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</si>
  <si>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</si>
  <si>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</si>
  <si>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</si>
  <si>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</si>
  <si>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</si>
  <si>
    <t>F11a</t>
  </si>
  <si>
    <t>F11b</t>
  </si>
  <si>
    <t>F9b</t>
  </si>
  <si>
    <t>AlCoCrFeNiNb0.1</t>
  </si>
  <si>
    <t>AlCoCrFeNi</t>
  </si>
  <si>
    <t>AlCoCrFeNiNb0.25</t>
  </si>
  <si>
    <t>AlCoCrFeNiNb0.5</t>
  </si>
  <si>
    <t>BCC+C14</t>
  </si>
  <si>
    <t>AlCoCrFeNiNb0.75</t>
  </si>
  <si>
    <t>10.1016/j.msea.2011.10.110</t>
  </si>
  <si>
    <t>10.1016/j.scriptamat.2022.115149</t>
  </si>
  <si>
    <t>(CoFeNi)100</t>
  </si>
  <si>
    <t>Al10(CoFeNi)30</t>
  </si>
  <si>
    <t>Al30(CoFeNi)23.333</t>
  </si>
  <si>
    <t>Al0</t>
  </si>
  <si>
    <t>Al10</t>
  </si>
  <si>
    <t>Al30</t>
  </si>
  <si>
    <t>LENS(DED)</t>
  </si>
  <si>
    <t>300W laser power; 0.5 mm diameter laser beam on the sample surface; 12.7mm/s laser scan speed; 0.254 mm vertical layer spacing and 0.381mm hatch width and 90◦ rotation of hatch between layers; total input energy fluence of 47.24 J/mm^2</t>
  </si>
  <si>
    <t>L12+B2</t>
  </si>
  <si>
    <t>B2</t>
  </si>
  <si>
    <t>LENS(DED)+HT</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</si>
  <si>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J/mm^2</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</si>
  <si>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J/mm^4</t>
  </si>
  <si>
    <t>heat treated by slowly heating to 973K over 4h and measuring properties upon cooling; FCC to L12 ordering upon HT; initial deposition with 300W laser power; 0.5 mm diameter laser beam on the sample surface; 12.7mm/s laser scan speed; 0.254 mm vertical layer spacing and 0.381mm hatch width and 90◦ rotation of hatch between layers; total input energy fluence of 47.24 J/mm^3</t>
  </si>
  <si>
    <t>F2d</t>
  </si>
  <si>
    <t>F2e</t>
  </si>
  <si>
    <t>F2f</t>
  </si>
  <si>
    <t>TiVZrNb</t>
  </si>
  <si>
    <t>(Ti1.5V)1ZrNb</t>
  </si>
  <si>
    <t>(Ti1.5V)2ZrNb</t>
  </si>
  <si>
    <t>(Ti1.5V)3ZrNb</t>
  </si>
  <si>
    <t>(Ti1.5V)4ZrNb</t>
  </si>
  <si>
    <t>(Ti1.5V)5ZrNb</t>
  </si>
  <si>
    <t>uniform elongation</t>
  </si>
  <si>
    <t>3e-3 strain rate</t>
  </si>
  <si>
    <t>cold rolled to 80% reduction and recrystallized by annealing at 1073K for 1h in vacuum</t>
  </si>
  <si>
    <t>AAM+CR+RX</t>
  </si>
  <si>
    <t>10.1016/j.jmst.2024.04.020</t>
  </si>
  <si>
    <t>10.3390/ma18122747</t>
  </si>
  <si>
    <t>(V0.5Nb0.5)0.753 (Ti0.5Hf0.5)0.247</t>
  </si>
  <si>
    <t>(VNb)0.753(TiHf)0.247</t>
  </si>
  <si>
    <r>
      <t>(VNb)</t>
    </r>
    <r>
      <rPr>
        <sz val="8"/>
        <color rgb="FF000000"/>
        <rFont val="Helvetica"/>
        <family val="2"/>
      </rPr>
      <t>0.67</t>
    </r>
    <r>
      <rPr>
        <sz val="10"/>
        <color rgb="FF000000"/>
        <rFont val="Helvetica"/>
        <family val="2"/>
      </rPr>
      <t>(TiTbHf)</t>
    </r>
    <r>
      <rPr>
        <sz val="8"/>
        <color rgb="FF000000"/>
        <rFont val="Helvetica"/>
        <family val="2"/>
      </rPr>
      <t>0.33</t>
    </r>
  </si>
  <si>
    <r>
      <t>(V0.5Nb0.5)</t>
    </r>
    <r>
      <rPr>
        <sz val="8"/>
        <color rgb="FF000000"/>
        <rFont val="Helvetica"/>
        <family val="2"/>
      </rPr>
      <t xml:space="preserve">0.67 </t>
    </r>
    <r>
      <rPr>
        <sz val="10"/>
        <color rgb="FF000000"/>
        <rFont val="Helvetica"/>
        <family val="2"/>
      </rPr>
      <t>(TiTbHf)</t>
    </r>
    <r>
      <rPr>
        <sz val="8"/>
        <color rgb="FF000000"/>
        <rFont val="Helvetica"/>
        <family val="2"/>
      </rPr>
      <t>0.11</t>
    </r>
  </si>
  <si>
    <t>BCC+Tb</t>
  </si>
  <si>
    <t>Tb2O3 impurities from the feedstock material despite removal efforts; Tb had poor solubility</t>
  </si>
  <si>
    <t>superconducting transition temperature</t>
  </si>
  <si>
    <t>10.1016/j.jnucmat.2021.153378</t>
  </si>
  <si>
    <t>U0.3Mo0.2Nb0.25Zr0.25</t>
  </si>
  <si>
    <t>U0.35Mo0.35Nb0.25Zr0.05</t>
  </si>
  <si>
    <t>U0.5MoNbZr</t>
  </si>
  <si>
    <t>UMoNbZr</t>
  </si>
  <si>
    <t xml:space="preserve">U4.25MoNbZr </t>
  </si>
  <si>
    <t>BCC+BCC+laves</t>
  </si>
  <si>
    <t>one Nb-rich and one U-rich BCC phase</t>
  </si>
  <si>
    <t>heat treated designed to homogenize, based on diffusion estimates, at 1273K for 80h</t>
  </si>
  <si>
    <t>AAM+H</t>
  </si>
  <si>
    <t>heat treated designed to homogenize, based on diffusion estimates, at 1273K for 80h; almost completelty U-rich BCC</t>
  </si>
  <si>
    <t>heat treated designed to homogenize, based on diffusion estimates, at 1273K for 80h; U-rich and Nb-rich BCC phases in near-equal proportions</t>
  </si>
  <si>
    <t>heat treated designed to homogenize, based on diffusion estimates, at 1273K for 80h; U-rich BCC majority</t>
  </si>
  <si>
    <t>estimated compressive yield stress</t>
  </si>
  <si>
    <t>estimated compressive ductility</t>
  </si>
  <si>
    <t xml:space="preserve">Mo0.1Nb0.3U0.3Zr0.3 </t>
  </si>
  <si>
    <t xml:space="preserve">Mo0.1Nb0.3U0.35Zr0.25 </t>
  </si>
  <si>
    <t>BCC+laves</t>
  </si>
  <si>
    <t>heat treated designed to homogenize, based on diffusion estimates, at 1273K for 100h and slow cooling</t>
  </si>
  <si>
    <t>T4</t>
  </si>
  <si>
    <t>SPT</t>
  </si>
  <si>
    <t>10.1007/s12540-023-01469-9</t>
  </si>
  <si>
    <t>10.1016/j.intermet.2022.107658</t>
  </si>
  <si>
    <t>Mg20 (Mn0.25 Al0.25 Zn0.25 Cu0.25)80</t>
  </si>
  <si>
    <t>Mg33 (Mn0.25 Al0.25 Zn0.25 Cu0.25)67</t>
  </si>
  <si>
    <t>Mg43 (Mn0.25 Al0.25 Zn0.25 Cu0.25)57</t>
  </si>
  <si>
    <t>Mg45.6 (Mn0.25 Al0.25 Zn0.25 Cu0.25)54.4</t>
  </si>
  <si>
    <t>Mg50 (Mn0.25 Al0.25 Zn0.25 Cu0.25)50</t>
  </si>
  <si>
    <t>HCP+quasicrystal</t>
  </si>
  <si>
    <t>induction melting in MgO pots under Ar for a few minutes and cast into Cu molds in air; quasicrystal was icosahedral</t>
  </si>
  <si>
    <t>HCP+quasicrystal+HCP+Mg7Zn3</t>
  </si>
  <si>
    <t>induction melting in MgO pots under Ar for a few minutes and cast into Cu molds in air; quasicrystal was icosahedral; Mg7Zn3 is also known as Mg51Zn20 and is orthorhombic Immm</t>
  </si>
  <si>
    <t>density</t>
  </si>
  <si>
    <t>kg/m^3</t>
  </si>
  <si>
    <t>P269</t>
  </si>
  <si>
    <t>10.4028/www.scientific.net/MSF.650.265</t>
  </si>
  <si>
    <t>Mg35 Al35 Zn15 Cu10 Mn5</t>
  </si>
  <si>
    <t>DC</t>
  </si>
  <si>
    <t>sand-cast(AC)</t>
  </si>
  <si>
    <t>sand-cast(AC)+HT</t>
  </si>
  <si>
    <t>DC+HT</t>
  </si>
  <si>
    <t>S.C.</t>
  </si>
  <si>
    <t>SCH</t>
  </si>
  <si>
    <t>DCH</t>
  </si>
  <si>
    <t>solidus temperature</t>
  </si>
  <si>
    <t>F1</t>
  </si>
  <si>
    <t>melted at 973K in graphite cruicible and cast into a sand mold (slow cooling of 0.3K/s); tau is Mg32(Al,Zn)49 cubic phase</t>
  </si>
  <si>
    <t>melted at 973K in graphite cruicible and cast into a steel mold (rapid cooling of 5.6K/s); tau is Mg32(Al,Zn)49 cubic phase</t>
  </si>
  <si>
    <t>melted at 973K in graphite cruicible and cast into a sand mold (slow cooling); heat treated at 773K for 16h in Ar; tau is Mg32(Al,Zn)49 cubic phase</t>
  </si>
  <si>
    <t>melted at 973K in graphite cruicible and cast into a steel mold (rapid cooling); heat treated at 773K for 16h in Ar; tau is Mg32(Al,Zn)49 cubic phase</t>
  </si>
  <si>
    <t>CuMgZn+?+Al2Cu+Cu2Mg+MgZn2+?+Mg7Zn3+tau</t>
  </si>
  <si>
    <t>CuMgZn+?+MgZn2+Mg7Zn3+tau</t>
  </si>
  <si>
    <t>CuMgZn+?+Cu2Mg+MgZn2+tau</t>
  </si>
  <si>
    <t>T8</t>
  </si>
  <si>
    <t>macrohardness</t>
  </si>
  <si>
    <t>1e-2 strain rate</t>
  </si>
  <si>
    <t xml:space="preserve">Al0.5CrFeMn0.8Ni2.1 </t>
  </si>
  <si>
    <t xml:space="preserve">Al0.5CrFeMn0.8Ni2.1Ti0.5 </t>
  </si>
  <si>
    <t>Al0.5CrFeMn0.8Ni2.1Ti1.0</t>
  </si>
  <si>
    <t>Al0.5CrFeMn0.8Ni2.1Ti1.5</t>
  </si>
  <si>
    <t>Ti0</t>
  </si>
  <si>
    <t>Ti0.5</t>
  </si>
  <si>
    <t>Ti1.0</t>
  </si>
  <si>
    <t>Ti1.5</t>
  </si>
  <si>
    <t>FCC+BCC+BCC</t>
  </si>
  <si>
    <t>chi-phase is Cr13Fe35Ni3Ti7</t>
  </si>
  <si>
    <t>FCC+BCC+BCC+chi</t>
  </si>
  <si>
    <t>BCC+BCC+C14</t>
  </si>
  <si>
    <t>C14 is approximately Fe2Ti compound in MgZn2-type laves phase</t>
  </si>
  <si>
    <t>1000N load</t>
  </si>
  <si>
    <t>300N load; Koopa UV1</t>
  </si>
  <si>
    <t>F6b</t>
  </si>
  <si>
    <t>10.1007/s12540-020-00620-0</t>
  </si>
  <si>
    <t>AlCuNiMnAg</t>
  </si>
  <si>
    <t>10.21203/rs.3.rs-3716509</t>
  </si>
  <si>
    <t>microhardness</t>
  </si>
  <si>
    <t>Rockwell B</t>
  </si>
  <si>
    <t>Rockwell B of 97 converted to Vickers</t>
  </si>
  <si>
    <t>average Vickers hardness over 3 regions</t>
  </si>
  <si>
    <t>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</si>
</sst>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8"/>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6" fillId="0" borderId="0" xfId="0" applyFo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656" zoomScale="80" zoomScaleNormal="80" workbookViewId="0">
      <selection activeCell="I682" sqref="I682"/>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8" t="s">
        <v>3</v>
      </c>
      <c r="E2" s="129"/>
      <c r="F2" s="132"/>
      <c r="G2" s="133"/>
      <c r="H2" s="133"/>
      <c r="I2" s="134"/>
      <c r="J2" s="135"/>
      <c r="K2" s="135"/>
      <c r="L2" s="133"/>
      <c r="M2" s="133"/>
      <c r="N2" s="136"/>
      <c r="O2" s="13"/>
      <c r="P2" s="4"/>
      <c r="Q2" s="4"/>
      <c r="R2" s="9"/>
      <c r="S2" s="9"/>
      <c r="T2" s="9"/>
    </row>
    <row r="3" spans="1:20" ht="22.5" customHeight="1">
      <c r="A3" s="14" t="s">
        <v>4</v>
      </c>
      <c r="B3" s="15" t="s">
        <v>5</v>
      </c>
      <c r="C3" s="12"/>
      <c r="D3" s="130"/>
      <c r="E3" s="131"/>
      <c r="F3" s="137"/>
      <c r="G3" s="137"/>
      <c r="H3" s="137"/>
      <c r="I3" s="138"/>
      <c r="J3" s="139"/>
      <c r="K3" s="139"/>
      <c r="L3" s="137"/>
      <c r="M3" s="137"/>
      <c r="N3" s="140"/>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1" t="s">
        <v>9</v>
      </c>
      <c r="D5" s="143" t="s">
        <v>10</v>
      </c>
      <c r="E5" s="143" t="s">
        <v>11</v>
      </c>
      <c r="F5" s="143" t="s">
        <v>12</v>
      </c>
      <c r="G5" s="143" t="s">
        <v>13</v>
      </c>
      <c r="H5" s="144" t="s">
        <v>14</v>
      </c>
      <c r="I5" s="143" t="s">
        <v>15</v>
      </c>
      <c r="J5" s="143" t="s">
        <v>16</v>
      </c>
      <c r="K5" s="143" t="s">
        <v>17</v>
      </c>
      <c r="L5" s="143" t="s">
        <v>16</v>
      </c>
      <c r="M5" s="143" t="s">
        <v>18</v>
      </c>
      <c r="N5" s="143" t="s">
        <v>19</v>
      </c>
      <c r="O5" s="111" t="s">
        <v>20</v>
      </c>
      <c r="P5" s="25"/>
      <c r="Q5" s="4"/>
      <c r="R5" s="9"/>
      <c r="S5" s="9"/>
      <c r="T5" s="9"/>
    </row>
    <row r="6" spans="1:20" ht="28.5" customHeight="1" thickTop="1">
      <c r="A6" s="26" t="s">
        <v>21</v>
      </c>
      <c r="B6" s="27" t="s">
        <v>22</v>
      </c>
      <c r="C6" s="142"/>
      <c r="D6" s="142"/>
      <c r="E6" s="142"/>
      <c r="F6" s="142"/>
      <c r="G6" s="142"/>
      <c r="H6" s="145"/>
      <c r="I6" s="146"/>
      <c r="J6" s="147"/>
      <c r="K6" s="147"/>
      <c r="L6" s="142"/>
      <c r="M6" s="142"/>
      <c r="N6" s="142"/>
      <c r="O6" s="112"/>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13"/>
      <c r="P7" s="68" t="s">
        <v>77</v>
      </c>
      <c r="Q7" s="68" t="s">
        <v>36</v>
      </c>
      <c r="R7" s="69" t="s">
        <v>37</v>
      </c>
      <c r="S7" s="70"/>
      <c r="T7" s="29"/>
    </row>
    <row r="8" spans="1:20" ht="20.25" customHeight="1" thickBot="1">
      <c r="A8" s="63"/>
      <c r="B8" s="114" t="s">
        <v>38</v>
      </c>
      <c r="C8" s="115"/>
      <c r="D8" s="115"/>
      <c r="E8" s="116"/>
      <c r="F8" s="117" t="s">
        <v>39</v>
      </c>
      <c r="G8" s="118"/>
      <c r="H8" s="118"/>
      <c r="I8" s="119"/>
      <c r="J8" s="120"/>
      <c r="K8" s="120"/>
      <c r="L8" s="121"/>
      <c r="M8" s="122" t="s">
        <v>40</v>
      </c>
      <c r="N8" s="123"/>
      <c r="O8" s="80" t="s">
        <v>41</v>
      </c>
      <c r="P8" s="124" t="s">
        <v>42</v>
      </c>
      <c r="Q8" s="125"/>
      <c r="R8" s="126"/>
      <c r="S8" s="126"/>
      <c r="T8" s="127"/>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5" si="15">P403*0.0001</f>
        <v>3.4000000000000002E-3</v>
      </c>
      <c r="K403" s="62">
        <f t="shared" ref="K403:K413" si="16">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 t="shared" si="16"/>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 t="shared" si="16"/>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 t="shared" si="16"/>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 t="shared" si="16"/>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7">P408*0.001</f>
        <v>-0.27</v>
      </c>
      <c r="K408" s="49">
        <f t="shared" si="16"/>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7"/>
        <v>-0.30299999999999999</v>
      </c>
      <c r="K409" s="49">
        <f t="shared" si="16"/>
        <v>4.1000000000000003E-3</v>
      </c>
      <c r="L409" s="61" t="s">
        <v>316</v>
      </c>
      <c r="M409" s="61" t="s">
        <v>86</v>
      </c>
      <c r="N409" s="61" t="s">
        <v>314</v>
      </c>
      <c r="O409" s="45"/>
      <c r="P409" s="45">
        <v>-303</v>
      </c>
      <c r="Q409" s="45">
        <v>41</v>
      </c>
      <c r="R409" s="45"/>
      <c r="S409" s="37"/>
      <c r="T409" s="37"/>
    </row>
    <row r="410" spans="1:20" ht="18" customHeight="1">
      <c r="A410" s="45"/>
      <c r="B410" s="104" t="s">
        <v>308</v>
      </c>
      <c r="C410" s="105" t="s">
        <v>74</v>
      </c>
      <c r="D410" s="105" t="s">
        <v>312</v>
      </c>
      <c r="E410" s="105" t="s">
        <v>313</v>
      </c>
      <c r="F410" s="105" t="s">
        <v>324</v>
      </c>
      <c r="G410" s="105" t="s">
        <v>29</v>
      </c>
      <c r="H410" s="105" t="s">
        <v>315</v>
      </c>
      <c r="I410" s="105">
        <v>298</v>
      </c>
      <c r="J410" s="45">
        <f t="shared" si="17"/>
        <v>-5.8000000000000003E-2</v>
      </c>
      <c r="K410" s="49">
        <f t="shared" si="16"/>
        <v>2.1000000000000003E-3</v>
      </c>
      <c r="L410" s="61" t="s">
        <v>316</v>
      </c>
      <c r="M410" s="61" t="s">
        <v>86</v>
      </c>
      <c r="N410" s="61" t="s">
        <v>314</v>
      </c>
      <c r="O410" s="45"/>
      <c r="P410" s="45">
        <v>-58</v>
      </c>
      <c r="Q410" s="45">
        <v>21</v>
      </c>
      <c r="R410" s="45"/>
      <c r="S410" s="37"/>
      <c r="T410" s="37"/>
    </row>
    <row r="411" spans="1:20" ht="18" customHeight="1">
      <c r="A411" s="45"/>
      <c r="B411" s="106" t="s">
        <v>309</v>
      </c>
      <c r="C411" s="107" t="s">
        <v>74</v>
      </c>
      <c r="D411" s="107" t="s">
        <v>312</v>
      </c>
      <c r="E411" s="107" t="s">
        <v>313</v>
      </c>
      <c r="F411" s="105" t="s">
        <v>324</v>
      </c>
      <c r="G411" s="107" t="s">
        <v>29</v>
      </c>
      <c r="H411" s="107" t="s">
        <v>315</v>
      </c>
      <c r="I411" s="107">
        <v>298</v>
      </c>
      <c r="J411" s="45">
        <f t="shared" si="17"/>
        <v>2.9000000000000001E-2</v>
      </c>
      <c r="K411" s="45">
        <f t="shared" si="16"/>
        <v>3.0000000000000001E-3</v>
      </c>
      <c r="L411" s="61" t="s">
        <v>316</v>
      </c>
      <c r="M411" s="61" t="s">
        <v>86</v>
      </c>
      <c r="N411" s="61" t="s">
        <v>314</v>
      </c>
      <c r="O411" s="45"/>
      <c r="P411" s="45">
        <v>29</v>
      </c>
      <c r="Q411" s="45">
        <v>30</v>
      </c>
      <c r="R411" s="45"/>
      <c r="S411" s="37"/>
      <c r="T411" s="37"/>
    </row>
    <row r="412" spans="1:20" ht="18" customHeight="1">
      <c r="A412" s="45"/>
      <c r="B412" s="106" t="s">
        <v>310</v>
      </c>
      <c r="C412" s="107" t="s">
        <v>74</v>
      </c>
      <c r="D412" s="107" t="s">
        <v>312</v>
      </c>
      <c r="E412" s="107" t="s">
        <v>313</v>
      </c>
      <c r="F412" s="105" t="s">
        <v>324</v>
      </c>
      <c r="G412" s="107" t="s">
        <v>29</v>
      </c>
      <c r="H412" s="107" t="s">
        <v>315</v>
      </c>
      <c r="I412" s="107">
        <v>298</v>
      </c>
      <c r="J412" s="45">
        <f t="shared" si="17"/>
        <v>5.3999999999999999E-2</v>
      </c>
      <c r="K412" s="45">
        <f t="shared" si="16"/>
        <v>1.7000000000000001E-3</v>
      </c>
      <c r="L412" s="61" t="s">
        <v>316</v>
      </c>
      <c r="M412" s="61" t="s">
        <v>86</v>
      </c>
      <c r="N412" s="61" t="s">
        <v>314</v>
      </c>
      <c r="O412" s="45"/>
      <c r="P412" s="45">
        <v>54</v>
      </c>
      <c r="Q412" s="45">
        <v>17</v>
      </c>
      <c r="R412" s="45"/>
      <c r="S412" s="37"/>
      <c r="T412" s="37"/>
    </row>
    <row r="413" spans="1:20" ht="18" customHeight="1">
      <c r="A413" s="45"/>
      <c r="B413" s="106" t="s">
        <v>311</v>
      </c>
      <c r="C413" s="107" t="s">
        <v>74</v>
      </c>
      <c r="D413" s="107" t="s">
        <v>312</v>
      </c>
      <c r="E413" s="107" t="s">
        <v>313</v>
      </c>
      <c r="F413" s="105" t="s">
        <v>324</v>
      </c>
      <c r="G413" s="107" t="s">
        <v>29</v>
      </c>
      <c r="H413" s="107" t="s">
        <v>315</v>
      </c>
      <c r="I413" s="107">
        <v>298</v>
      </c>
      <c r="J413" s="45">
        <f t="shared" si="17"/>
        <v>0.26500000000000001</v>
      </c>
      <c r="K413" s="45">
        <f t="shared" si="16"/>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07" t="s">
        <v>29</v>
      </c>
      <c r="H414" s="107" t="s">
        <v>315</v>
      </c>
      <c r="I414" s="107">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07" t="s">
        <v>29</v>
      </c>
      <c r="H415" s="107" t="s">
        <v>315</v>
      </c>
      <c r="I415" s="107">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07" t="s">
        <v>29</v>
      </c>
      <c r="H416" s="107" t="s">
        <v>315</v>
      </c>
      <c r="I416" s="107">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07" t="s">
        <v>29</v>
      </c>
      <c r="H417" s="107" t="s">
        <v>315</v>
      </c>
      <c r="I417" s="107">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07" t="s">
        <v>29</v>
      </c>
      <c r="H418" s="107" t="s">
        <v>315</v>
      </c>
      <c r="I418" s="107">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07" t="s">
        <v>29</v>
      </c>
      <c r="H419" s="107" t="s">
        <v>315</v>
      </c>
      <c r="I419" s="107">
        <v>298</v>
      </c>
      <c r="J419" s="62">
        <v>0.08</v>
      </c>
      <c r="K419" s="62"/>
      <c r="L419" s="61" t="s">
        <v>316</v>
      </c>
      <c r="M419" s="61" t="s">
        <v>322</v>
      </c>
      <c r="N419" s="61" t="s">
        <v>326</v>
      </c>
      <c r="O419" s="45"/>
      <c r="P419" s="45"/>
      <c r="Q419" s="45"/>
      <c r="R419" s="45"/>
      <c r="S419" s="37"/>
      <c r="T419" s="37"/>
    </row>
    <row r="420" spans="1:20" ht="18" customHeight="1">
      <c r="A420" s="61"/>
      <c r="B420" s="104" t="s">
        <v>317</v>
      </c>
      <c r="C420" s="105" t="s">
        <v>74</v>
      </c>
      <c r="D420" s="105" t="s">
        <v>63</v>
      </c>
      <c r="E420" s="61"/>
      <c r="F420" s="61" t="s">
        <v>325</v>
      </c>
      <c r="G420" s="107" t="s">
        <v>29</v>
      </c>
      <c r="H420" s="107" t="s">
        <v>315</v>
      </c>
      <c r="I420" s="107">
        <v>298</v>
      </c>
      <c r="J420" s="62">
        <v>3.1500000000000001E-4</v>
      </c>
      <c r="K420" s="62"/>
      <c r="L420" s="61" t="s">
        <v>321</v>
      </c>
      <c r="M420" s="61" t="s">
        <v>322</v>
      </c>
      <c r="N420" s="61" t="s">
        <v>326</v>
      </c>
      <c r="O420" s="45"/>
      <c r="P420" s="45"/>
      <c r="Q420" s="45"/>
      <c r="R420" s="45"/>
      <c r="S420" s="37"/>
      <c r="T420" s="37"/>
    </row>
    <row r="421" spans="1:20" ht="18" customHeight="1">
      <c r="A421" s="61"/>
      <c r="B421" s="106" t="s">
        <v>318</v>
      </c>
      <c r="C421" s="107" t="s">
        <v>93</v>
      </c>
      <c r="D421" s="107" t="s">
        <v>63</v>
      </c>
      <c r="E421" s="61"/>
      <c r="F421" s="61" t="s">
        <v>325</v>
      </c>
      <c r="G421" s="107" t="s">
        <v>29</v>
      </c>
      <c r="H421" s="107" t="s">
        <v>315</v>
      </c>
      <c r="I421" s="107">
        <v>298</v>
      </c>
      <c r="J421" s="62">
        <v>7.2300000000000003E-3</v>
      </c>
      <c r="K421" s="62"/>
      <c r="L421" s="61" t="s">
        <v>321</v>
      </c>
      <c r="M421" s="61" t="s">
        <v>322</v>
      </c>
      <c r="N421" s="61" t="s">
        <v>326</v>
      </c>
      <c r="O421" s="45"/>
      <c r="P421" s="45"/>
      <c r="Q421" s="45"/>
      <c r="R421" s="45"/>
      <c r="S421" s="37"/>
      <c r="T421" s="37"/>
    </row>
    <row r="422" spans="1:20" ht="18" customHeight="1">
      <c r="A422" s="61"/>
      <c r="B422" s="106" t="s">
        <v>319</v>
      </c>
      <c r="C422" s="107" t="s">
        <v>93</v>
      </c>
      <c r="D422" s="107" t="s">
        <v>63</v>
      </c>
      <c r="E422" s="61"/>
      <c r="F422" s="61" t="s">
        <v>325</v>
      </c>
      <c r="G422" s="107" t="s">
        <v>29</v>
      </c>
      <c r="H422" s="107" t="s">
        <v>315</v>
      </c>
      <c r="I422" s="107">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07" t="s">
        <v>29</v>
      </c>
      <c r="H423" s="107" t="s">
        <v>315</v>
      </c>
      <c r="I423" s="107">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07" t="s">
        <v>29</v>
      </c>
      <c r="H424" s="107" t="s">
        <v>315</v>
      </c>
      <c r="I424" s="107">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07" t="s">
        <v>29</v>
      </c>
      <c r="H425" s="107" t="s">
        <v>315</v>
      </c>
      <c r="I425" s="107">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07" t="s">
        <v>29</v>
      </c>
      <c r="H426" s="107" t="s">
        <v>315</v>
      </c>
      <c r="I426" s="107">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07" t="s">
        <v>29</v>
      </c>
      <c r="H427" s="107" t="s">
        <v>315</v>
      </c>
      <c r="I427" s="107">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07" t="s">
        <v>29</v>
      </c>
      <c r="H428" s="107" t="s">
        <v>315</v>
      </c>
      <c r="I428" s="107">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61" t="s">
        <v>335</v>
      </c>
      <c r="C433" s="61" t="s">
        <v>74</v>
      </c>
      <c r="D433" s="61" t="s">
        <v>63</v>
      </c>
      <c r="E433" s="61"/>
      <c r="F433" s="61" t="s">
        <v>91</v>
      </c>
      <c r="G433" s="61" t="s">
        <v>29</v>
      </c>
      <c r="H433" s="45"/>
      <c r="I433" s="45">
        <v>298</v>
      </c>
      <c r="J433" s="45">
        <v>60.05859375</v>
      </c>
      <c r="K433" s="45"/>
      <c r="L433" s="61" t="s">
        <v>89</v>
      </c>
      <c r="M433" s="61" t="s">
        <v>95</v>
      </c>
      <c r="N433" s="61" t="s">
        <v>334</v>
      </c>
      <c r="O433" s="45"/>
      <c r="P433" s="45"/>
      <c r="Q433" s="45"/>
      <c r="R433" s="45"/>
      <c r="S433" s="37"/>
      <c r="T433" s="37"/>
    </row>
    <row r="434" spans="1:20" ht="15" customHeight="1">
      <c r="A434" s="61"/>
      <c r="B434" s="61" t="s">
        <v>336</v>
      </c>
      <c r="C434" s="61" t="s">
        <v>74</v>
      </c>
      <c r="D434" s="61" t="s">
        <v>63</v>
      </c>
      <c r="E434" s="61"/>
      <c r="F434" s="61" t="s">
        <v>91</v>
      </c>
      <c r="G434" s="61" t="s">
        <v>29</v>
      </c>
      <c r="H434" s="45"/>
      <c r="I434" s="45">
        <v>298</v>
      </c>
      <c r="J434" s="45">
        <v>56.279296875</v>
      </c>
      <c r="K434" s="45"/>
      <c r="L434" s="61" t="s">
        <v>89</v>
      </c>
      <c r="M434" s="61" t="s">
        <v>95</v>
      </c>
      <c r="N434" s="61" t="s">
        <v>334</v>
      </c>
      <c r="O434" s="45"/>
      <c r="P434" s="45"/>
      <c r="Q434" s="45"/>
      <c r="R434" s="45"/>
      <c r="S434" s="37"/>
      <c r="T434" s="37"/>
    </row>
    <row r="435" spans="1:20" ht="15" customHeight="1">
      <c r="A435" s="61"/>
      <c r="B435" s="61" t="s">
        <v>337</v>
      </c>
      <c r="C435" s="61" t="s">
        <v>74</v>
      </c>
      <c r="D435" s="61" t="s">
        <v>63</v>
      </c>
      <c r="E435" s="61"/>
      <c r="F435" s="61" t="s">
        <v>91</v>
      </c>
      <c r="G435" s="61" t="s">
        <v>29</v>
      </c>
      <c r="H435" s="45"/>
      <c r="I435" s="45">
        <v>298</v>
      </c>
      <c r="J435" s="45">
        <v>44.94140625</v>
      </c>
      <c r="K435" s="45"/>
      <c r="L435" s="61" t="s">
        <v>89</v>
      </c>
      <c r="M435" s="61" t="s">
        <v>95</v>
      </c>
      <c r="N435" s="61" t="s">
        <v>334</v>
      </c>
      <c r="O435" s="45"/>
      <c r="P435" s="45"/>
      <c r="Q435" s="45"/>
      <c r="R435" s="45"/>
      <c r="S435" s="37"/>
      <c r="T435" s="37"/>
    </row>
    <row r="436" spans="1:20" ht="15" customHeight="1">
      <c r="A436" s="61"/>
      <c r="B436" s="61" t="s">
        <v>338</v>
      </c>
      <c r="C436" s="61" t="s">
        <v>74</v>
      </c>
      <c r="D436" s="61" t="s">
        <v>63</v>
      </c>
      <c r="E436" s="61"/>
      <c r="F436" s="61" t="s">
        <v>91</v>
      </c>
      <c r="G436" s="61" t="s">
        <v>29</v>
      </c>
      <c r="H436" s="45"/>
      <c r="I436" s="45">
        <v>298</v>
      </c>
      <c r="J436" s="45">
        <v>42.568359375</v>
      </c>
      <c r="K436" s="45"/>
      <c r="L436" s="61" t="s">
        <v>89</v>
      </c>
      <c r="M436" s="61" t="s">
        <v>95</v>
      </c>
      <c r="N436" s="61" t="s">
        <v>334</v>
      </c>
      <c r="O436" s="45"/>
      <c r="P436" s="45"/>
      <c r="Q436" s="45"/>
      <c r="R436" s="45"/>
      <c r="S436" s="37"/>
      <c r="T436" s="37"/>
    </row>
    <row r="437" spans="1:20" ht="15" customHeight="1">
      <c r="A437" s="61"/>
      <c r="B437" s="61" t="s">
        <v>339</v>
      </c>
      <c r="C437" s="61" t="s">
        <v>74</v>
      </c>
      <c r="D437" s="61" t="s">
        <v>63</v>
      </c>
      <c r="E437" s="61"/>
      <c r="F437" s="61" t="s">
        <v>91</v>
      </c>
      <c r="G437" s="61" t="s">
        <v>29</v>
      </c>
      <c r="H437" s="45"/>
      <c r="I437" s="45">
        <v>298</v>
      </c>
      <c r="J437" s="45">
        <v>36.240234375</v>
      </c>
      <c r="K437" s="45"/>
      <c r="L437" s="61" t="s">
        <v>89</v>
      </c>
      <c r="M437" s="61" t="s">
        <v>95</v>
      </c>
      <c r="N437" s="61" t="s">
        <v>334</v>
      </c>
      <c r="O437" s="45"/>
      <c r="P437" s="45"/>
      <c r="Q437" s="45"/>
      <c r="R437" s="45"/>
      <c r="S437" s="37"/>
      <c r="T437" s="37"/>
    </row>
    <row r="438" spans="1:20" ht="15" customHeight="1">
      <c r="A438" s="61"/>
      <c r="B438" s="61" t="s">
        <v>337</v>
      </c>
      <c r="C438" s="61" t="s">
        <v>74</v>
      </c>
      <c r="D438" s="61" t="s">
        <v>340</v>
      </c>
      <c r="E438" s="61" t="s">
        <v>341</v>
      </c>
      <c r="F438" s="61" t="s">
        <v>91</v>
      </c>
      <c r="G438" s="61" t="s">
        <v>29</v>
      </c>
      <c r="H438" s="45"/>
      <c r="I438" s="45">
        <v>298</v>
      </c>
      <c r="J438" s="45">
        <v>70.163934426229503</v>
      </c>
      <c r="K438" s="45"/>
      <c r="L438" s="61" t="s">
        <v>89</v>
      </c>
      <c r="M438" s="61" t="s">
        <v>95</v>
      </c>
      <c r="N438" s="61" t="s">
        <v>334</v>
      </c>
      <c r="O438" s="45"/>
      <c r="P438" s="45"/>
      <c r="Q438" s="45"/>
      <c r="R438" s="45"/>
      <c r="S438" s="37"/>
      <c r="T438" s="37"/>
    </row>
    <row r="439" spans="1:20" ht="15" customHeight="1">
      <c r="A439" s="61"/>
      <c r="B439" s="61" t="s">
        <v>337</v>
      </c>
      <c r="C439" s="61" t="s">
        <v>74</v>
      </c>
      <c r="D439" s="61" t="s">
        <v>340</v>
      </c>
      <c r="E439" s="61" t="s">
        <v>342</v>
      </c>
      <c r="F439" s="61" t="s">
        <v>91</v>
      </c>
      <c r="G439" s="61" t="s">
        <v>29</v>
      </c>
      <c r="H439" s="45"/>
      <c r="I439" s="45">
        <v>298</v>
      </c>
      <c r="J439" s="45">
        <v>106.098360655737</v>
      </c>
      <c r="K439" s="45"/>
      <c r="L439" s="61" t="s">
        <v>89</v>
      </c>
      <c r="M439" s="61" t="s">
        <v>95</v>
      </c>
      <c r="N439" s="61" t="s">
        <v>334</v>
      </c>
      <c r="O439" s="45"/>
      <c r="P439" s="45"/>
      <c r="Q439" s="45"/>
      <c r="R439" s="45"/>
      <c r="S439" s="37"/>
      <c r="T439" s="37"/>
    </row>
    <row r="440" spans="1:20" ht="15" customHeight="1">
      <c r="A440" s="61"/>
      <c r="B440" s="61" t="s">
        <v>337</v>
      </c>
      <c r="C440" s="61" t="s">
        <v>74</v>
      </c>
      <c r="D440" s="61" t="s">
        <v>340</v>
      </c>
      <c r="E440" s="61" t="s">
        <v>343</v>
      </c>
      <c r="F440" s="61" t="s">
        <v>91</v>
      </c>
      <c r="G440" s="61" t="s">
        <v>29</v>
      </c>
      <c r="H440" s="45"/>
      <c r="I440" s="45">
        <v>298</v>
      </c>
      <c r="J440" s="45">
        <v>60.065573770491802</v>
      </c>
      <c r="K440" s="45"/>
      <c r="L440" s="61" t="s">
        <v>89</v>
      </c>
      <c r="M440" s="61" t="s">
        <v>95</v>
      </c>
      <c r="N440" s="61" t="s">
        <v>334</v>
      </c>
      <c r="O440" s="45"/>
      <c r="P440" s="45"/>
      <c r="Q440" s="45"/>
      <c r="R440" s="45"/>
      <c r="S440" s="37"/>
      <c r="T440" s="37"/>
    </row>
    <row r="441" spans="1:20" ht="15" customHeight="1">
      <c r="A441" s="61"/>
      <c r="B441" s="61" t="s">
        <v>337</v>
      </c>
      <c r="C441" s="61" t="s">
        <v>74</v>
      </c>
      <c r="D441" s="61" t="s">
        <v>340</v>
      </c>
      <c r="E441" s="61" t="s">
        <v>344</v>
      </c>
      <c r="F441" s="61" t="s">
        <v>91</v>
      </c>
      <c r="G441" s="61" t="s">
        <v>29</v>
      </c>
      <c r="H441" s="45"/>
      <c r="I441" s="45">
        <v>298</v>
      </c>
      <c r="J441" s="45">
        <v>40.786885245901601</v>
      </c>
      <c r="K441" s="45"/>
      <c r="L441" s="61" t="s">
        <v>89</v>
      </c>
      <c r="M441" s="61" t="s">
        <v>95</v>
      </c>
      <c r="N441" s="61" t="s">
        <v>334</v>
      </c>
      <c r="O441" s="45"/>
      <c r="P441" s="45"/>
      <c r="Q441" s="45"/>
      <c r="R441" s="45"/>
      <c r="S441" s="37"/>
      <c r="T441" s="37"/>
    </row>
    <row r="442" spans="1:20" ht="15" customHeight="1">
      <c r="A442" s="45"/>
      <c r="B442" s="61" t="s">
        <v>335</v>
      </c>
      <c r="C442" s="61" t="s">
        <v>74</v>
      </c>
      <c r="D442" s="61" t="s">
        <v>63</v>
      </c>
      <c r="E442" s="61"/>
      <c r="F442" s="61" t="s">
        <v>71</v>
      </c>
      <c r="G442" s="61" t="s">
        <v>29</v>
      </c>
      <c r="H442" s="61" t="s">
        <v>347</v>
      </c>
      <c r="I442" s="45">
        <v>298</v>
      </c>
      <c r="J442" s="45">
        <f>P442*1000000</f>
        <v>103703703.703703</v>
      </c>
      <c r="K442" s="45"/>
      <c r="L442" s="61" t="s">
        <v>33</v>
      </c>
      <c r="M442" s="61" t="s">
        <v>345</v>
      </c>
      <c r="N442" s="61" t="s">
        <v>334</v>
      </c>
      <c r="O442" s="45"/>
      <c r="P442" s="45">
        <v>103.703703703703</v>
      </c>
      <c r="Q442" s="45"/>
      <c r="R442" s="45"/>
      <c r="S442" s="37"/>
      <c r="T442" s="37"/>
    </row>
    <row r="443" spans="1:20" ht="15" customHeight="1">
      <c r="A443" s="45"/>
      <c r="B443" s="61" t="s">
        <v>336</v>
      </c>
      <c r="C443" s="61" t="s">
        <v>74</v>
      </c>
      <c r="D443" s="61" t="s">
        <v>63</v>
      </c>
      <c r="E443" s="61"/>
      <c r="F443" s="61" t="s">
        <v>71</v>
      </c>
      <c r="G443" s="61" t="s">
        <v>29</v>
      </c>
      <c r="H443" s="61" t="s">
        <v>347</v>
      </c>
      <c r="I443" s="45">
        <v>298</v>
      </c>
      <c r="J443" s="45">
        <f t="shared" ref="J443:J459" si="18">P443*1000000</f>
        <v>120833333.333333</v>
      </c>
      <c r="K443" s="45"/>
      <c r="L443" s="61" t="s">
        <v>33</v>
      </c>
      <c r="M443" s="61" t="s">
        <v>345</v>
      </c>
      <c r="N443" s="61" t="s">
        <v>334</v>
      </c>
      <c r="O443" s="45"/>
      <c r="P443" s="45">
        <v>120.833333333333</v>
      </c>
      <c r="Q443" s="45"/>
      <c r="R443" s="45"/>
      <c r="S443" s="37"/>
      <c r="T443" s="37"/>
    </row>
    <row r="444" spans="1:20" ht="15" customHeight="1">
      <c r="A444" s="45"/>
      <c r="B444" s="61" t="s">
        <v>337</v>
      </c>
      <c r="C444" s="61" t="s">
        <v>74</v>
      </c>
      <c r="D444" s="61" t="s">
        <v>63</v>
      </c>
      <c r="E444" s="61"/>
      <c r="F444" s="61" t="s">
        <v>71</v>
      </c>
      <c r="G444" s="61" t="s">
        <v>29</v>
      </c>
      <c r="H444" s="61" t="s">
        <v>347</v>
      </c>
      <c r="I444" s="45">
        <v>298</v>
      </c>
      <c r="J444" s="45">
        <f t="shared" si="18"/>
        <v>125925925.925925</v>
      </c>
      <c r="K444" s="45"/>
      <c r="L444" s="61" t="s">
        <v>33</v>
      </c>
      <c r="M444" s="61" t="s">
        <v>345</v>
      </c>
      <c r="N444" s="61" t="s">
        <v>334</v>
      </c>
      <c r="O444" s="45"/>
      <c r="P444" s="45">
        <v>125.925925925925</v>
      </c>
      <c r="Q444" s="45"/>
      <c r="R444" s="45"/>
      <c r="S444" s="37"/>
      <c r="T444" s="37"/>
    </row>
    <row r="445" spans="1:20" ht="15" customHeight="1">
      <c r="A445" s="45"/>
      <c r="B445" s="61" t="s">
        <v>338</v>
      </c>
      <c r="C445" s="61" t="s">
        <v>74</v>
      </c>
      <c r="D445" s="61" t="s">
        <v>63</v>
      </c>
      <c r="E445" s="61"/>
      <c r="F445" s="61" t="s">
        <v>71</v>
      </c>
      <c r="G445" s="61" t="s">
        <v>29</v>
      </c>
      <c r="H445" s="61" t="s">
        <v>347</v>
      </c>
      <c r="I445" s="45">
        <v>298</v>
      </c>
      <c r="J445" s="45">
        <f t="shared" si="18"/>
        <v>142592592.592592</v>
      </c>
      <c r="K445" s="45"/>
      <c r="L445" s="61" t="s">
        <v>33</v>
      </c>
      <c r="M445" s="61" t="s">
        <v>345</v>
      </c>
      <c r="N445" s="61" t="s">
        <v>334</v>
      </c>
      <c r="O445" s="45"/>
      <c r="P445" s="45">
        <v>142.59259259259201</v>
      </c>
      <c r="Q445" s="45"/>
      <c r="R445" s="45"/>
      <c r="S445" s="37"/>
      <c r="T445" s="37"/>
    </row>
    <row r="446" spans="1:20" ht="15" customHeight="1">
      <c r="A446" s="45"/>
      <c r="B446" s="61" t="s">
        <v>339</v>
      </c>
      <c r="C446" s="61" t="s">
        <v>74</v>
      </c>
      <c r="D446" s="61" t="s">
        <v>63</v>
      </c>
      <c r="E446" s="61"/>
      <c r="F446" s="61" t="s">
        <v>71</v>
      </c>
      <c r="G446" s="61" t="s">
        <v>29</v>
      </c>
      <c r="H446" s="61" t="s">
        <v>347</v>
      </c>
      <c r="I446" s="45">
        <v>298</v>
      </c>
      <c r="J446" s="45">
        <f t="shared" si="18"/>
        <v>143518518.518518</v>
      </c>
      <c r="K446" s="45"/>
      <c r="L446" s="61" t="s">
        <v>33</v>
      </c>
      <c r="M446" s="61" t="s">
        <v>345</v>
      </c>
      <c r="N446" s="61" t="s">
        <v>334</v>
      </c>
      <c r="O446" s="45"/>
      <c r="P446" s="45">
        <v>143.51851851851799</v>
      </c>
      <c r="Q446" s="45"/>
      <c r="R446" s="45"/>
      <c r="S446" s="37"/>
      <c r="T446" s="37"/>
    </row>
    <row r="447" spans="1:20" ht="15" customHeight="1">
      <c r="A447" s="45"/>
      <c r="B447" s="61" t="s">
        <v>337</v>
      </c>
      <c r="C447" s="61" t="s">
        <v>74</v>
      </c>
      <c r="D447" s="61" t="s">
        <v>340</v>
      </c>
      <c r="E447" s="61" t="s">
        <v>341</v>
      </c>
      <c r="F447" s="61" t="s">
        <v>71</v>
      </c>
      <c r="G447" s="61" t="s">
        <v>29</v>
      </c>
      <c r="H447" s="61" t="s">
        <v>347</v>
      </c>
      <c r="I447" s="45">
        <v>298</v>
      </c>
      <c r="J447" s="45">
        <f t="shared" si="18"/>
        <v>165827338.12949601</v>
      </c>
      <c r="K447" s="45"/>
      <c r="L447" s="61" t="s">
        <v>33</v>
      </c>
      <c r="M447" s="61" t="s">
        <v>345</v>
      </c>
      <c r="N447" s="61" t="s">
        <v>334</v>
      </c>
      <c r="O447" s="45"/>
      <c r="P447" s="45">
        <v>165.82733812949601</v>
      </c>
      <c r="Q447" s="45"/>
      <c r="R447" s="45"/>
      <c r="S447" s="37"/>
      <c r="T447" s="37"/>
    </row>
    <row r="448" spans="1:20" ht="15" customHeight="1">
      <c r="A448" s="45"/>
      <c r="B448" s="61" t="s">
        <v>337</v>
      </c>
      <c r="C448" s="61" t="s">
        <v>74</v>
      </c>
      <c r="D448" s="61" t="s">
        <v>340</v>
      </c>
      <c r="E448" s="61" t="s">
        <v>342</v>
      </c>
      <c r="F448" s="61" t="s">
        <v>71</v>
      </c>
      <c r="G448" s="61" t="s">
        <v>29</v>
      </c>
      <c r="H448" s="61" t="s">
        <v>347</v>
      </c>
      <c r="I448" s="45">
        <v>298</v>
      </c>
      <c r="J448" s="45">
        <f t="shared" si="18"/>
        <v>165827338.12949601</v>
      </c>
      <c r="K448" s="45"/>
      <c r="L448" s="61" t="s">
        <v>33</v>
      </c>
      <c r="M448" s="61" t="s">
        <v>345</v>
      </c>
      <c r="N448" s="61" t="s">
        <v>334</v>
      </c>
      <c r="O448" s="45"/>
      <c r="P448" s="45">
        <v>165.82733812949601</v>
      </c>
      <c r="Q448" s="45"/>
      <c r="R448" s="45"/>
      <c r="S448" s="37"/>
      <c r="T448" s="37"/>
    </row>
    <row r="449" spans="1:20" ht="15" customHeight="1">
      <c r="A449" s="45"/>
      <c r="B449" s="61" t="s">
        <v>337</v>
      </c>
      <c r="C449" s="61" t="s">
        <v>74</v>
      </c>
      <c r="D449" s="61" t="s">
        <v>340</v>
      </c>
      <c r="E449" s="61" t="s">
        <v>343</v>
      </c>
      <c r="F449" s="61" t="s">
        <v>71</v>
      </c>
      <c r="G449" s="61" t="s">
        <v>29</v>
      </c>
      <c r="H449" s="61" t="s">
        <v>347</v>
      </c>
      <c r="I449" s="45">
        <v>298</v>
      </c>
      <c r="J449" s="45">
        <f t="shared" si="18"/>
        <v>144964028.77697802</v>
      </c>
      <c r="K449" s="45"/>
      <c r="L449" s="61" t="s">
        <v>33</v>
      </c>
      <c r="M449" s="61" t="s">
        <v>345</v>
      </c>
      <c r="N449" s="61" t="s">
        <v>334</v>
      </c>
      <c r="O449" s="45"/>
      <c r="P449" s="45">
        <v>144.96402877697801</v>
      </c>
      <c r="Q449" s="45"/>
      <c r="R449" s="45"/>
      <c r="S449" s="37"/>
      <c r="T449" s="37"/>
    </row>
    <row r="450" spans="1:20" ht="15" customHeight="1">
      <c r="A450" s="45"/>
      <c r="B450" s="61" t="s">
        <v>337</v>
      </c>
      <c r="C450" s="61" t="s">
        <v>74</v>
      </c>
      <c r="D450" s="61" t="s">
        <v>340</v>
      </c>
      <c r="E450" s="61" t="s">
        <v>344</v>
      </c>
      <c r="F450" s="61" t="s">
        <v>71</v>
      </c>
      <c r="G450" s="61" t="s">
        <v>29</v>
      </c>
      <c r="H450" s="61" t="s">
        <v>347</v>
      </c>
      <c r="I450" s="45">
        <v>298</v>
      </c>
      <c r="J450" s="45">
        <f t="shared" si="18"/>
        <v>138489208.633093</v>
      </c>
      <c r="K450" s="45"/>
      <c r="L450" s="61" t="s">
        <v>33</v>
      </c>
      <c r="M450" s="61" t="s">
        <v>345</v>
      </c>
      <c r="N450" s="61" t="s">
        <v>334</v>
      </c>
      <c r="O450" s="45"/>
      <c r="P450" s="45">
        <v>138.489208633093</v>
      </c>
      <c r="Q450" s="45"/>
      <c r="R450" s="45"/>
      <c r="S450" s="37"/>
      <c r="T450" s="37"/>
    </row>
    <row r="451" spans="1:20" ht="15" customHeight="1">
      <c r="A451" s="45"/>
      <c r="B451" s="104" t="s">
        <v>335</v>
      </c>
      <c r="C451" s="105" t="s">
        <v>74</v>
      </c>
      <c r="D451" s="105" t="s">
        <v>63</v>
      </c>
      <c r="E451" s="105"/>
      <c r="F451" s="61" t="s">
        <v>73</v>
      </c>
      <c r="G451" s="61" t="s">
        <v>29</v>
      </c>
      <c r="H451" s="61" t="s">
        <v>347</v>
      </c>
      <c r="I451" s="45">
        <v>298</v>
      </c>
      <c r="J451" s="45">
        <f t="shared" si="18"/>
        <v>201851851.85185099</v>
      </c>
      <c r="K451" s="45"/>
      <c r="L451" s="61" t="s">
        <v>33</v>
      </c>
      <c r="M451" s="61" t="s">
        <v>345</v>
      </c>
      <c r="N451" s="61" t="s">
        <v>334</v>
      </c>
      <c r="O451" s="45"/>
      <c r="P451" s="45">
        <v>201.85185185185099</v>
      </c>
      <c r="Q451" s="45"/>
      <c r="R451" s="45"/>
      <c r="S451" s="37"/>
      <c r="T451" s="37"/>
    </row>
    <row r="452" spans="1:20" ht="15" customHeight="1">
      <c r="A452" s="45"/>
      <c r="B452" s="106" t="s">
        <v>336</v>
      </c>
      <c r="C452" s="107" t="s">
        <v>74</v>
      </c>
      <c r="D452" s="107" t="s">
        <v>63</v>
      </c>
      <c r="E452" s="107"/>
      <c r="F452" s="61" t="s">
        <v>73</v>
      </c>
      <c r="G452" s="61" t="s">
        <v>29</v>
      </c>
      <c r="H452" s="61" t="s">
        <v>347</v>
      </c>
      <c r="I452" s="45">
        <v>298</v>
      </c>
      <c r="J452" s="45">
        <f t="shared" si="18"/>
        <v>304166666.66666603</v>
      </c>
      <c r="K452" s="45"/>
      <c r="L452" s="61" t="s">
        <v>33</v>
      </c>
      <c r="M452" s="61" t="s">
        <v>345</v>
      </c>
      <c r="N452" s="61" t="s">
        <v>334</v>
      </c>
      <c r="O452" s="45"/>
      <c r="P452" s="45">
        <v>304.166666666666</v>
      </c>
      <c r="Q452" s="45"/>
      <c r="R452" s="45"/>
      <c r="S452" s="37"/>
      <c r="T452" s="37"/>
    </row>
    <row r="453" spans="1:20" ht="15" customHeight="1">
      <c r="A453" s="45"/>
      <c r="B453" s="106" t="s">
        <v>337</v>
      </c>
      <c r="C453" s="107" t="s">
        <v>74</v>
      </c>
      <c r="D453" s="107" t="s">
        <v>63</v>
      </c>
      <c r="E453" s="107"/>
      <c r="F453" s="61" t="s">
        <v>73</v>
      </c>
      <c r="G453" s="61" t="s">
        <v>29</v>
      </c>
      <c r="H453" s="61" t="s">
        <v>347</v>
      </c>
      <c r="I453" s="45">
        <v>298</v>
      </c>
      <c r="J453" s="45">
        <f t="shared" si="18"/>
        <v>330092592.592592</v>
      </c>
      <c r="K453" s="45"/>
      <c r="L453" s="61" t="s">
        <v>33</v>
      </c>
      <c r="M453" s="61" t="s">
        <v>345</v>
      </c>
      <c r="N453" s="61" t="s">
        <v>334</v>
      </c>
      <c r="O453" s="45"/>
      <c r="P453" s="45">
        <v>330.09259259259198</v>
      </c>
      <c r="Q453" s="45"/>
      <c r="R453" s="45"/>
      <c r="S453" s="37"/>
      <c r="T453" s="37"/>
    </row>
    <row r="454" spans="1:20" ht="15" customHeight="1">
      <c r="A454" s="45"/>
      <c r="B454" s="106" t="s">
        <v>338</v>
      </c>
      <c r="C454" s="107" t="s">
        <v>74</v>
      </c>
      <c r="D454" s="107" t="s">
        <v>63</v>
      </c>
      <c r="E454" s="107"/>
      <c r="F454" s="61" t="s">
        <v>73</v>
      </c>
      <c r="G454" s="61" t="s">
        <v>29</v>
      </c>
      <c r="H454" s="61" t="s">
        <v>347</v>
      </c>
      <c r="I454" s="45">
        <v>298</v>
      </c>
      <c r="J454" s="45">
        <f t="shared" si="18"/>
        <v>383333333.33333296</v>
      </c>
      <c r="K454" s="45"/>
      <c r="L454" s="61" t="s">
        <v>33</v>
      </c>
      <c r="M454" s="61" t="s">
        <v>345</v>
      </c>
      <c r="N454" s="61" t="s">
        <v>334</v>
      </c>
      <c r="O454" s="45"/>
      <c r="P454" s="45">
        <v>383.33333333333297</v>
      </c>
      <c r="Q454" s="45"/>
      <c r="R454" s="45"/>
      <c r="S454" s="37"/>
      <c r="T454" s="37"/>
    </row>
    <row r="455" spans="1:20" ht="15" customHeight="1">
      <c r="A455" s="45"/>
      <c r="B455" s="106" t="s">
        <v>339</v>
      </c>
      <c r="C455" s="107" t="s">
        <v>74</v>
      </c>
      <c r="D455" s="107" t="s">
        <v>63</v>
      </c>
      <c r="E455" s="107"/>
      <c r="F455" s="61" t="s">
        <v>73</v>
      </c>
      <c r="G455" s="61" t="s">
        <v>29</v>
      </c>
      <c r="H455" s="61" t="s">
        <v>347</v>
      </c>
      <c r="I455" s="45">
        <v>298</v>
      </c>
      <c r="J455" s="45">
        <f t="shared" si="18"/>
        <v>406481481.48148102</v>
      </c>
      <c r="K455" s="45"/>
      <c r="L455" s="61" t="s">
        <v>33</v>
      </c>
      <c r="M455" s="61" t="s">
        <v>345</v>
      </c>
      <c r="N455" s="61" t="s">
        <v>334</v>
      </c>
      <c r="O455" s="45"/>
      <c r="P455" s="45">
        <v>406.48148148148101</v>
      </c>
      <c r="Q455" s="45"/>
      <c r="R455" s="45"/>
      <c r="S455" s="37"/>
      <c r="T455" s="37"/>
    </row>
    <row r="456" spans="1:20" ht="15" customHeight="1">
      <c r="A456" s="45"/>
      <c r="B456" s="106" t="s">
        <v>337</v>
      </c>
      <c r="C456" s="107" t="s">
        <v>74</v>
      </c>
      <c r="D456" s="107" t="s">
        <v>340</v>
      </c>
      <c r="E456" s="107" t="s">
        <v>341</v>
      </c>
      <c r="F456" s="61" t="s">
        <v>73</v>
      </c>
      <c r="G456" s="61" t="s">
        <v>29</v>
      </c>
      <c r="H456" s="61" t="s">
        <v>347</v>
      </c>
      <c r="I456" s="45">
        <v>298</v>
      </c>
      <c r="J456" s="45">
        <f t="shared" si="18"/>
        <v>394964028.77697802</v>
      </c>
      <c r="K456" s="45"/>
      <c r="L456" s="61" t="s">
        <v>33</v>
      </c>
      <c r="M456" s="61" t="s">
        <v>345</v>
      </c>
      <c r="N456" s="61" t="s">
        <v>334</v>
      </c>
      <c r="O456" s="45"/>
      <c r="P456" s="45">
        <v>394.96402877697801</v>
      </c>
      <c r="Q456" s="45"/>
      <c r="R456" s="45"/>
      <c r="S456" s="37"/>
      <c r="T456" s="37"/>
    </row>
    <row r="457" spans="1:20" ht="15" customHeight="1">
      <c r="A457" s="45"/>
      <c r="B457" s="106" t="s">
        <v>337</v>
      </c>
      <c r="C457" s="107" t="s">
        <v>74</v>
      </c>
      <c r="D457" s="107" t="s">
        <v>340</v>
      </c>
      <c r="E457" s="107" t="s">
        <v>342</v>
      </c>
      <c r="F457" s="61" t="s">
        <v>73</v>
      </c>
      <c r="G457" s="61" t="s">
        <v>29</v>
      </c>
      <c r="H457" s="61" t="s">
        <v>347</v>
      </c>
      <c r="I457" s="45">
        <v>298</v>
      </c>
      <c r="J457" s="45">
        <f t="shared" si="18"/>
        <v>422302158.27338099</v>
      </c>
      <c r="K457" s="45"/>
      <c r="L457" s="61" t="s">
        <v>33</v>
      </c>
      <c r="M457" s="61" t="s">
        <v>345</v>
      </c>
      <c r="N457" s="61" t="s">
        <v>334</v>
      </c>
      <c r="O457" s="45"/>
      <c r="P457" s="45">
        <v>422.302158273381</v>
      </c>
      <c r="Q457" s="45"/>
      <c r="R457" s="45"/>
      <c r="S457" s="37"/>
      <c r="T457" s="37"/>
    </row>
    <row r="458" spans="1:20" ht="15" customHeight="1">
      <c r="A458" s="45"/>
      <c r="B458" s="106" t="s">
        <v>337</v>
      </c>
      <c r="C458" s="107" t="s">
        <v>74</v>
      </c>
      <c r="D458" s="107" t="s">
        <v>340</v>
      </c>
      <c r="E458" s="107" t="s">
        <v>343</v>
      </c>
      <c r="F458" s="61" t="s">
        <v>73</v>
      </c>
      <c r="G458" s="61" t="s">
        <v>29</v>
      </c>
      <c r="H458" s="61" t="s">
        <v>347</v>
      </c>
      <c r="I458" s="45">
        <v>298</v>
      </c>
      <c r="J458" s="45">
        <f t="shared" si="18"/>
        <v>378776978.41726595</v>
      </c>
      <c r="K458" s="45"/>
      <c r="L458" s="61" t="s">
        <v>33</v>
      </c>
      <c r="M458" s="61" t="s">
        <v>345</v>
      </c>
      <c r="N458" s="61" t="s">
        <v>334</v>
      </c>
      <c r="O458" s="45"/>
      <c r="P458" s="45">
        <v>378.77697841726598</v>
      </c>
      <c r="Q458" s="45"/>
      <c r="R458" s="45"/>
      <c r="S458" s="37"/>
      <c r="T458" s="37"/>
    </row>
    <row r="459" spans="1:20" ht="15" customHeight="1">
      <c r="A459" s="45"/>
      <c r="B459" s="106" t="s">
        <v>337</v>
      </c>
      <c r="C459" s="107" t="s">
        <v>74</v>
      </c>
      <c r="D459" s="107" t="s">
        <v>340</v>
      </c>
      <c r="E459" s="107" t="s">
        <v>344</v>
      </c>
      <c r="F459" s="61" t="s">
        <v>73</v>
      </c>
      <c r="G459" s="61" t="s">
        <v>29</v>
      </c>
      <c r="H459" s="61" t="s">
        <v>347</v>
      </c>
      <c r="I459" s="45">
        <v>298</v>
      </c>
      <c r="J459" s="45">
        <f t="shared" si="18"/>
        <v>369064748.20143801</v>
      </c>
      <c r="K459" s="45"/>
      <c r="L459" s="61" t="s">
        <v>33</v>
      </c>
      <c r="M459" s="61" t="s">
        <v>345</v>
      </c>
      <c r="N459" s="61" t="s">
        <v>334</v>
      </c>
      <c r="O459" s="45"/>
      <c r="P459" s="45">
        <v>369.06474820143802</v>
      </c>
      <c r="Q459" s="45"/>
      <c r="R459" s="45"/>
      <c r="S459" s="37"/>
      <c r="T459" s="37"/>
    </row>
    <row r="460" spans="1:20" ht="15" customHeight="1">
      <c r="A460" s="45"/>
      <c r="B460" s="104" t="s">
        <v>335</v>
      </c>
      <c r="C460" s="105" t="s">
        <v>74</v>
      </c>
      <c r="D460" s="105" t="s">
        <v>63</v>
      </c>
      <c r="E460" s="105"/>
      <c r="F460" s="61" t="s">
        <v>72</v>
      </c>
      <c r="G460" s="61" t="s">
        <v>29</v>
      </c>
      <c r="H460" s="61" t="s">
        <v>347</v>
      </c>
      <c r="I460" s="45">
        <v>298</v>
      </c>
      <c r="J460" s="45">
        <f>P460</f>
        <v>71.398104265402793</v>
      </c>
      <c r="K460" s="45">
        <f>Q460-P460</f>
        <v>3.672985781990505</v>
      </c>
      <c r="L460" s="61" t="s">
        <v>67</v>
      </c>
      <c r="M460" s="61" t="s">
        <v>345</v>
      </c>
      <c r="N460" s="61" t="s">
        <v>334</v>
      </c>
      <c r="O460" s="45"/>
      <c r="P460" s="45">
        <v>71.398104265402793</v>
      </c>
      <c r="Q460" s="45">
        <v>75.071090047393298</v>
      </c>
      <c r="R460" s="45"/>
      <c r="S460" s="37"/>
      <c r="T460" s="37"/>
    </row>
    <row r="461" spans="1:20" ht="15" customHeight="1">
      <c r="A461" s="45"/>
      <c r="B461" s="106" t="s">
        <v>336</v>
      </c>
      <c r="C461" s="107" t="s">
        <v>74</v>
      </c>
      <c r="D461" s="107" t="s">
        <v>63</v>
      </c>
      <c r="E461" s="107"/>
      <c r="F461" s="61" t="s">
        <v>72</v>
      </c>
      <c r="G461" s="61" t="s">
        <v>29</v>
      </c>
      <c r="H461" s="61" t="s">
        <v>347</v>
      </c>
      <c r="I461" s="45">
        <v>298</v>
      </c>
      <c r="J461" s="45">
        <f t="shared" ref="J461:J468" si="19">P461</f>
        <v>44.265402843601898</v>
      </c>
      <c r="K461" s="45">
        <f t="shared" ref="K461:K468" si="20">Q461-P461</f>
        <v>2.251184834123201</v>
      </c>
      <c r="L461" s="61" t="s">
        <v>67</v>
      </c>
      <c r="M461" s="61" t="s">
        <v>345</v>
      </c>
      <c r="N461" s="61" t="s">
        <v>334</v>
      </c>
      <c r="O461" s="45"/>
      <c r="P461" s="45">
        <v>44.265402843601898</v>
      </c>
      <c r="Q461" s="45">
        <v>46.516587677725099</v>
      </c>
      <c r="R461" s="45"/>
      <c r="S461" s="37"/>
      <c r="T461" s="37"/>
    </row>
    <row r="462" spans="1:20" ht="15" customHeight="1">
      <c r="A462" s="45"/>
      <c r="B462" s="106" t="s">
        <v>337</v>
      </c>
      <c r="C462" s="107" t="s">
        <v>74</v>
      </c>
      <c r="D462" s="107" t="s">
        <v>63</v>
      </c>
      <c r="E462" s="107"/>
      <c r="F462" s="61" t="s">
        <v>72</v>
      </c>
      <c r="G462" s="61" t="s">
        <v>29</v>
      </c>
      <c r="H462" s="61" t="s">
        <v>347</v>
      </c>
      <c r="I462" s="45">
        <v>298</v>
      </c>
      <c r="J462" s="45">
        <f t="shared" si="19"/>
        <v>52.144549763033098</v>
      </c>
      <c r="K462" s="45">
        <f t="shared" si="20"/>
        <v>2.6658767772511993</v>
      </c>
      <c r="L462" s="61" t="s">
        <v>67</v>
      </c>
      <c r="M462" s="61" t="s">
        <v>345</v>
      </c>
      <c r="N462" s="61" t="s">
        <v>334</v>
      </c>
      <c r="O462" s="45"/>
      <c r="P462" s="45">
        <v>52.144549763033098</v>
      </c>
      <c r="Q462" s="45">
        <v>54.810426540284297</v>
      </c>
      <c r="R462" s="45"/>
      <c r="S462" s="37"/>
      <c r="T462" s="37"/>
    </row>
    <row r="463" spans="1:20" ht="15" customHeight="1">
      <c r="A463" s="45"/>
      <c r="B463" s="106" t="s">
        <v>338</v>
      </c>
      <c r="C463" s="107" t="s">
        <v>74</v>
      </c>
      <c r="D463" s="107" t="s">
        <v>63</v>
      </c>
      <c r="E463" s="107"/>
      <c r="F463" s="61" t="s">
        <v>72</v>
      </c>
      <c r="G463" s="61" t="s">
        <v>29</v>
      </c>
      <c r="H463" s="61" t="s">
        <v>347</v>
      </c>
      <c r="I463" s="45">
        <v>298</v>
      </c>
      <c r="J463" s="45">
        <f t="shared" si="19"/>
        <v>43.139810426540201</v>
      </c>
      <c r="K463" s="45">
        <f t="shared" si="20"/>
        <v>2.1327014218010021</v>
      </c>
      <c r="L463" s="61" t="s">
        <v>67</v>
      </c>
      <c r="M463" s="61" t="s">
        <v>345</v>
      </c>
      <c r="N463" s="61" t="s">
        <v>334</v>
      </c>
      <c r="O463" s="45"/>
      <c r="P463" s="45">
        <v>43.139810426540201</v>
      </c>
      <c r="Q463" s="45">
        <v>45.272511848341203</v>
      </c>
      <c r="R463" s="45"/>
      <c r="S463" s="37"/>
      <c r="T463" s="37"/>
    </row>
    <row r="464" spans="1:20" ht="15" customHeight="1">
      <c r="A464" s="45"/>
      <c r="B464" s="106" t="s">
        <v>339</v>
      </c>
      <c r="C464" s="107" t="s">
        <v>74</v>
      </c>
      <c r="D464" s="107" t="s">
        <v>63</v>
      </c>
      <c r="E464" s="107"/>
      <c r="F464" s="61" t="s">
        <v>72</v>
      </c>
      <c r="G464" s="61" t="s">
        <v>29</v>
      </c>
      <c r="H464" s="61" t="s">
        <v>347</v>
      </c>
      <c r="I464" s="45">
        <v>298</v>
      </c>
      <c r="J464" s="45">
        <f t="shared" si="19"/>
        <v>45.272511848341203</v>
      </c>
      <c r="K464" s="45">
        <f t="shared" si="20"/>
        <v>2.1327014218008955</v>
      </c>
      <c r="L464" s="61" t="s">
        <v>67</v>
      </c>
      <c r="M464" s="61" t="s">
        <v>345</v>
      </c>
      <c r="N464" s="61" t="s">
        <v>334</v>
      </c>
      <c r="O464" s="45"/>
      <c r="P464" s="45">
        <v>45.272511848341203</v>
      </c>
      <c r="Q464" s="45">
        <v>47.405213270142099</v>
      </c>
      <c r="R464" s="45"/>
      <c r="S464" s="37"/>
      <c r="T464" s="37"/>
    </row>
    <row r="465" spans="1:20" ht="15" customHeight="1">
      <c r="A465" s="45"/>
      <c r="B465" s="106" t="s">
        <v>337</v>
      </c>
      <c r="C465" s="107" t="s">
        <v>74</v>
      </c>
      <c r="D465" s="107" t="s">
        <v>340</v>
      </c>
      <c r="E465" s="107" t="s">
        <v>341</v>
      </c>
      <c r="F465" s="61" t="s">
        <v>72</v>
      </c>
      <c r="G465" s="61" t="s">
        <v>29</v>
      </c>
      <c r="H465" s="61" t="s">
        <v>347</v>
      </c>
      <c r="I465" s="45">
        <v>298</v>
      </c>
      <c r="J465" s="45">
        <f t="shared" si="19"/>
        <v>44.3207126948775</v>
      </c>
      <c r="K465" s="45">
        <f t="shared" si="20"/>
        <v>2.0044543429844026</v>
      </c>
      <c r="L465" s="61" t="s">
        <v>67</v>
      </c>
      <c r="M465" s="61" t="s">
        <v>345</v>
      </c>
      <c r="N465" s="61" t="s">
        <v>334</v>
      </c>
      <c r="O465" s="45"/>
      <c r="P465" s="45">
        <v>44.3207126948775</v>
      </c>
      <c r="Q465" s="45">
        <v>46.325167037861902</v>
      </c>
      <c r="R465" s="45"/>
      <c r="S465" s="37"/>
      <c r="T465" s="37"/>
    </row>
    <row r="466" spans="1:20" ht="15" customHeight="1">
      <c r="A466" s="45"/>
      <c r="B466" s="106" t="s">
        <v>337</v>
      </c>
      <c r="C466" s="107" t="s">
        <v>74</v>
      </c>
      <c r="D466" s="107" t="s">
        <v>340</v>
      </c>
      <c r="E466" s="107" t="s">
        <v>342</v>
      </c>
      <c r="F466" s="61" t="s">
        <v>72</v>
      </c>
      <c r="G466" s="61" t="s">
        <v>29</v>
      </c>
      <c r="H466" s="61" t="s">
        <v>347</v>
      </c>
      <c r="I466" s="45">
        <v>298</v>
      </c>
      <c r="J466" s="45">
        <f t="shared" si="19"/>
        <v>37.238307349665902</v>
      </c>
      <c r="K466" s="45">
        <f t="shared" si="20"/>
        <v>1.8708240534520968</v>
      </c>
      <c r="L466" s="61" t="s">
        <v>67</v>
      </c>
      <c r="M466" s="61" t="s">
        <v>345</v>
      </c>
      <c r="N466" s="61" t="s">
        <v>334</v>
      </c>
      <c r="O466" s="45"/>
      <c r="P466" s="45">
        <v>37.238307349665902</v>
      </c>
      <c r="Q466" s="45">
        <v>39.109131403117999</v>
      </c>
      <c r="R466" s="45"/>
      <c r="S466" s="37"/>
      <c r="T466" s="37"/>
    </row>
    <row r="467" spans="1:20" ht="15" customHeight="1">
      <c r="A467" s="45"/>
      <c r="B467" s="106" t="s">
        <v>337</v>
      </c>
      <c r="C467" s="107" t="s">
        <v>74</v>
      </c>
      <c r="D467" s="107" t="s">
        <v>340</v>
      </c>
      <c r="E467" s="107" t="s">
        <v>343</v>
      </c>
      <c r="F467" s="61" t="s">
        <v>72</v>
      </c>
      <c r="G467" s="61" t="s">
        <v>29</v>
      </c>
      <c r="H467" s="61" t="s">
        <v>347</v>
      </c>
      <c r="I467" s="45">
        <v>298</v>
      </c>
      <c r="J467" s="45">
        <f t="shared" si="19"/>
        <v>53.140311804008903</v>
      </c>
      <c r="K467" s="45">
        <f t="shared" si="20"/>
        <v>2.538975501113498</v>
      </c>
      <c r="L467" s="61" t="s">
        <v>67</v>
      </c>
      <c r="M467" s="61" t="s">
        <v>345</v>
      </c>
      <c r="N467" s="61" t="s">
        <v>334</v>
      </c>
      <c r="O467" s="45"/>
      <c r="P467" s="45">
        <v>53.140311804008903</v>
      </c>
      <c r="Q467" s="45">
        <v>55.679287305122401</v>
      </c>
      <c r="R467" s="45"/>
      <c r="S467" s="37"/>
      <c r="T467" s="37"/>
    </row>
    <row r="468" spans="1:20" ht="15" customHeight="1">
      <c r="A468" s="45"/>
      <c r="B468" s="106" t="s">
        <v>337</v>
      </c>
      <c r="C468" s="107" t="s">
        <v>74</v>
      </c>
      <c r="D468" s="107" t="s">
        <v>340</v>
      </c>
      <c r="E468" s="107" t="s">
        <v>344</v>
      </c>
      <c r="F468" s="61" t="s">
        <v>72</v>
      </c>
      <c r="G468" s="61" t="s">
        <v>29</v>
      </c>
      <c r="H468" s="61" t="s">
        <v>347</v>
      </c>
      <c r="I468" s="45">
        <v>298</v>
      </c>
      <c r="J468" s="45">
        <f t="shared" si="19"/>
        <v>54.342984409799499</v>
      </c>
      <c r="K468" s="45">
        <f t="shared" si="20"/>
        <v>2.6057906458797007</v>
      </c>
      <c r="L468" s="61" t="s">
        <v>67</v>
      </c>
      <c r="M468" s="61" t="s">
        <v>345</v>
      </c>
      <c r="N468" s="61" t="s">
        <v>334</v>
      </c>
      <c r="O468" s="45"/>
      <c r="P468" s="45">
        <v>54.342984409799499</v>
      </c>
      <c r="Q468" s="45">
        <v>56.948775055679199</v>
      </c>
      <c r="R468" s="45"/>
      <c r="S468" s="37"/>
      <c r="T468" s="37"/>
    </row>
    <row r="469" spans="1:20" ht="15" customHeight="1">
      <c r="A469" s="45"/>
      <c r="B469" s="104" t="s">
        <v>335</v>
      </c>
      <c r="C469" s="105" t="s">
        <v>74</v>
      </c>
      <c r="D469" s="105" t="s">
        <v>63</v>
      </c>
      <c r="E469" s="105"/>
      <c r="F469" s="61" t="s">
        <v>305</v>
      </c>
      <c r="G469" s="61" t="s">
        <v>29</v>
      </c>
      <c r="H469" s="45"/>
      <c r="I469" s="45">
        <v>298</v>
      </c>
      <c r="J469" s="45">
        <f>P469*0.000001</f>
        <v>1.16958525345622E-5</v>
      </c>
      <c r="K469" s="45"/>
      <c r="L469" s="61" t="s">
        <v>292</v>
      </c>
      <c r="M469" s="61" t="s">
        <v>346</v>
      </c>
      <c r="N469" s="61" t="s">
        <v>334</v>
      </c>
      <c r="O469" s="45"/>
      <c r="P469" s="45">
        <v>11.695852534562199</v>
      </c>
      <c r="Q469" s="45"/>
      <c r="R469" s="45"/>
      <c r="S469" s="37"/>
      <c r="T469" s="37"/>
    </row>
    <row r="470" spans="1:20" ht="15" customHeight="1">
      <c r="A470" s="45"/>
      <c r="B470" s="106" t="s">
        <v>336</v>
      </c>
      <c r="C470" s="107" t="s">
        <v>74</v>
      </c>
      <c r="D470" s="107" t="s">
        <v>63</v>
      </c>
      <c r="E470" s="107"/>
      <c r="F470" s="61" t="s">
        <v>305</v>
      </c>
      <c r="G470" s="61" t="s">
        <v>29</v>
      </c>
      <c r="H470" s="45"/>
      <c r="I470" s="45">
        <v>298</v>
      </c>
      <c r="J470" s="45">
        <f t="shared" ref="J470:J473" si="21">P470*0.000001</f>
        <v>1.10967741935483E-5</v>
      </c>
      <c r="K470" s="45"/>
      <c r="L470" s="61" t="s">
        <v>292</v>
      </c>
      <c r="M470" s="61" t="s">
        <v>346</v>
      </c>
      <c r="N470" s="61" t="s">
        <v>334</v>
      </c>
      <c r="O470" s="45"/>
      <c r="P470" s="45">
        <v>11.096774193548301</v>
      </c>
      <c r="Q470" s="45"/>
      <c r="R470" s="45"/>
      <c r="S470" s="37"/>
      <c r="T470" s="37"/>
    </row>
    <row r="471" spans="1:20" ht="15" customHeight="1">
      <c r="A471" s="45"/>
      <c r="B471" s="106" t="s">
        <v>337</v>
      </c>
      <c r="C471" s="107" t="s">
        <v>74</v>
      </c>
      <c r="D471" s="107" t="s">
        <v>63</v>
      </c>
      <c r="E471" s="107"/>
      <c r="F471" s="61" t="s">
        <v>305</v>
      </c>
      <c r="G471" s="61" t="s">
        <v>29</v>
      </c>
      <c r="H471" s="45"/>
      <c r="I471" s="45">
        <v>298</v>
      </c>
      <c r="J471" s="45">
        <f t="shared" si="21"/>
        <v>8.9032258064516104E-6</v>
      </c>
      <c r="K471" s="45"/>
      <c r="L471" s="61" t="s">
        <v>292</v>
      </c>
      <c r="M471" s="61" t="s">
        <v>346</v>
      </c>
      <c r="N471" s="61" t="s">
        <v>334</v>
      </c>
      <c r="O471" s="45"/>
      <c r="P471" s="45">
        <v>8.9032258064516103</v>
      </c>
      <c r="Q471" s="45"/>
      <c r="R471" s="45"/>
      <c r="S471" s="37"/>
      <c r="T471" s="37"/>
    </row>
    <row r="472" spans="1:20" ht="15" customHeight="1">
      <c r="A472" s="45"/>
      <c r="B472" s="106" t="s">
        <v>338</v>
      </c>
      <c r="C472" s="107" t="s">
        <v>74</v>
      </c>
      <c r="D472" s="107" t="s">
        <v>63</v>
      </c>
      <c r="E472" s="107"/>
      <c r="F472" s="61" t="s">
        <v>305</v>
      </c>
      <c r="G472" s="61" t="s">
        <v>29</v>
      </c>
      <c r="H472" s="45"/>
      <c r="I472" s="45">
        <v>298</v>
      </c>
      <c r="J472" s="45">
        <f t="shared" si="21"/>
        <v>8.5069124423963088E-6</v>
      </c>
      <c r="K472" s="45"/>
      <c r="L472" s="61" t="s">
        <v>292</v>
      </c>
      <c r="M472" s="61" t="s">
        <v>346</v>
      </c>
      <c r="N472" s="61" t="s">
        <v>334</v>
      </c>
      <c r="O472" s="45"/>
      <c r="P472" s="45">
        <v>8.5069124423963096</v>
      </c>
      <c r="Q472" s="45"/>
      <c r="R472" s="45"/>
      <c r="S472" s="37"/>
      <c r="T472" s="37"/>
    </row>
    <row r="473" spans="1:20" ht="15" customHeight="1">
      <c r="A473" s="45"/>
      <c r="B473" s="106" t="s">
        <v>339</v>
      </c>
      <c r="C473" s="107" t="s">
        <v>74</v>
      </c>
      <c r="D473" s="107" t="s">
        <v>63</v>
      </c>
      <c r="E473" s="107"/>
      <c r="F473" s="61" t="s">
        <v>305</v>
      </c>
      <c r="G473" s="61" t="s">
        <v>29</v>
      </c>
      <c r="H473" s="45"/>
      <c r="I473" s="45">
        <v>298</v>
      </c>
      <c r="J473" s="45">
        <f t="shared" si="21"/>
        <v>8.2027649769585199E-6</v>
      </c>
      <c r="K473" s="45"/>
      <c r="L473" s="61" t="s">
        <v>292</v>
      </c>
      <c r="M473" s="61" t="s">
        <v>346</v>
      </c>
      <c r="N473" s="61" t="s">
        <v>334</v>
      </c>
      <c r="O473" s="45"/>
      <c r="P473" s="45">
        <v>8.2027649769585196</v>
      </c>
      <c r="Q473" s="45"/>
      <c r="R473" s="45"/>
      <c r="S473" s="37"/>
      <c r="T473" s="37"/>
    </row>
    <row r="474" spans="1:20" ht="15" customHeight="1">
      <c r="A474" s="45"/>
      <c r="B474" s="104" t="s">
        <v>335</v>
      </c>
      <c r="C474" s="105" t="s">
        <v>74</v>
      </c>
      <c r="D474" s="105" t="s">
        <v>63</v>
      </c>
      <c r="E474" s="105"/>
      <c r="F474" s="61" t="s">
        <v>90</v>
      </c>
      <c r="G474" s="61" t="s">
        <v>29</v>
      </c>
      <c r="H474" s="45"/>
      <c r="I474" s="45">
        <v>298</v>
      </c>
      <c r="J474" s="45">
        <f>P474*0.00000001</f>
        <v>1.45059717698154E-7</v>
      </c>
      <c r="K474" s="45"/>
      <c r="L474" s="61" t="s">
        <v>87</v>
      </c>
      <c r="M474" s="61" t="s">
        <v>346</v>
      </c>
      <c r="N474" s="61" t="s">
        <v>334</v>
      </c>
      <c r="O474" s="45"/>
      <c r="P474" s="45">
        <v>14.5059717698154</v>
      </c>
      <c r="Q474" s="45"/>
      <c r="R474" s="45"/>
      <c r="S474" s="37"/>
      <c r="T474" s="37"/>
    </row>
    <row r="475" spans="1:20" ht="15" customHeight="1">
      <c r="A475" s="45"/>
      <c r="B475" s="106" t="s">
        <v>336</v>
      </c>
      <c r="C475" s="107" t="s">
        <v>74</v>
      </c>
      <c r="D475" s="107" t="s">
        <v>63</v>
      </c>
      <c r="E475" s="107"/>
      <c r="F475" s="61" t="s">
        <v>90</v>
      </c>
      <c r="G475" s="61" t="s">
        <v>29</v>
      </c>
      <c r="H475" s="45"/>
      <c r="I475" s="45">
        <v>298</v>
      </c>
      <c r="J475" s="45">
        <f t="shared" ref="J475:J478" si="22">P475*0.00000001</f>
        <v>2.8751357220412504E-7</v>
      </c>
      <c r="K475" s="45"/>
      <c r="L475" s="61" t="s">
        <v>87</v>
      </c>
      <c r="M475" s="61" t="s">
        <v>346</v>
      </c>
      <c r="N475" s="61" t="s">
        <v>334</v>
      </c>
      <c r="O475" s="45"/>
      <c r="P475" s="45">
        <v>28.751357220412501</v>
      </c>
      <c r="Q475" s="45"/>
      <c r="R475" s="45"/>
      <c r="S475" s="37"/>
      <c r="T475" s="37"/>
    </row>
    <row r="476" spans="1:20" ht="15" customHeight="1">
      <c r="A476" s="45"/>
      <c r="B476" s="106" t="s">
        <v>337</v>
      </c>
      <c r="C476" s="107" t="s">
        <v>74</v>
      </c>
      <c r="D476" s="107" t="s">
        <v>63</v>
      </c>
      <c r="E476" s="107"/>
      <c r="F476" s="61" t="s">
        <v>90</v>
      </c>
      <c r="G476" s="61" t="s">
        <v>29</v>
      </c>
      <c r="H476" s="45"/>
      <c r="I476" s="45">
        <v>298</v>
      </c>
      <c r="J476" s="45">
        <f t="shared" si="22"/>
        <v>4.6992399565689396E-7</v>
      </c>
      <c r="K476" s="45"/>
      <c r="L476" s="61" t="s">
        <v>87</v>
      </c>
      <c r="M476" s="61" t="s">
        <v>346</v>
      </c>
      <c r="N476" s="61" t="s">
        <v>334</v>
      </c>
      <c r="O476" s="45"/>
      <c r="P476" s="45">
        <v>46.992399565689396</v>
      </c>
      <c r="Q476" s="45"/>
      <c r="R476" s="45"/>
      <c r="S476" s="37"/>
      <c r="T476" s="37"/>
    </row>
    <row r="477" spans="1:20" ht="15" customHeight="1">
      <c r="A477" s="45"/>
      <c r="B477" s="106" t="s">
        <v>338</v>
      </c>
      <c r="C477" s="107" t="s">
        <v>74</v>
      </c>
      <c r="D477" s="107" t="s">
        <v>63</v>
      </c>
      <c r="E477" s="107"/>
      <c r="F477" s="61" t="s">
        <v>90</v>
      </c>
      <c r="G477" s="61" t="s">
        <v>29</v>
      </c>
      <c r="H477" s="45"/>
      <c r="I477" s="45">
        <v>298</v>
      </c>
      <c r="J477" s="45">
        <f t="shared" si="22"/>
        <v>5.8371335504885895E-7</v>
      </c>
      <c r="K477" s="45"/>
      <c r="L477" s="61" t="s">
        <v>87</v>
      </c>
      <c r="M477" s="61" t="s">
        <v>346</v>
      </c>
      <c r="N477" s="61" t="s">
        <v>334</v>
      </c>
      <c r="O477" s="45"/>
      <c r="P477" s="45">
        <v>58.371335504885899</v>
      </c>
      <c r="Q477" s="45"/>
      <c r="R477" s="45"/>
      <c r="S477" s="37"/>
      <c r="T477" s="37"/>
    </row>
    <row r="478" spans="1:20" ht="15" customHeight="1">
      <c r="A478" s="45"/>
      <c r="B478" s="106" t="s">
        <v>339</v>
      </c>
      <c r="C478" s="107" t="s">
        <v>74</v>
      </c>
      <c r="D478" s="107" t="s">
        <v>63</v>
      </c>
      <c r="E478" s="107"/>
      <c r="F478" s="61" t="s">
        <v>90</v>
      </c>
      <c r="G478" s="61" t="s">
        <v>29</v>
      </c>
      <c r="H478" s="45"/>
      <c r="I478" s="45">
        <v>298</v>
      </c>
      <c r="J478" s="45">
        <f t="shared" si="22"/>
        <v>7.3051031487513503E-7</v>
      </c>
      <c r="K478" s="45"/>
      <c r="L478" s="61" t="s">
        <v>87</v>
      </c>
      <c r="M478" s="61" t="s">
        <v>346</v>
      </c>
      <c r="N478" s="61" t="s">
        <v>334</v>
      </c>
      <c r="O478" s="45"/>
      <c r="P478" s="45">
        <v>73.051031487513498</v>
      </c>
      <c r="Q478" s="45"/>
      <c r="R478" s="45"/>
      <c r="S478" s="37"/>
      <c r="T478" s="37"/>
    </row>
    <row r="479" spans="1:20" ht="15" customHeight="1">
      <c r="A479" s="45"/>
      <c r="B479" s="104" t="s">
        <v>335</v>
      </c>
      <c r="C479" s="105" t="s">
        <v>74</v>
      </c>
      <c r="D479" s="105" t="s">
        <v>63</v>
      </c>
      <c r="E479" s="105"/>
      <c r="F479" s="61" t="s">
        <v>348</v>
      </c>
      <c r="G479" s="61" t="s">
        <v>29</v>
      </c>
      <c r="H479" s="45"/>
      <c r="I479" s="45">
        <v>298</v>
      </c>
      <c r="J479" s="45">
        <v>1.61009708737864</v>
      </c>
      <c r="K479" s="45"/>
      <c r="L479" s="61" t="s">
        <v>7</v>
      </c>
      <c r="M479" s="61" t="s">
        <v>95</v>
      </c>
      <c r="N479" s="61" t="s">
        <v>334</v>
      </c>
      <c r="O479" s="45"/>
      <c r="P479" s="45"/>
      <c r="Q479" s="45"/>
      <c r="R479" s="45"/>
      <c r="S479" s="37"/>
      <c r="T479" s="37"/>
    </row>
    <row r="480" spans="1:20" ht="15" customHeight="1">
      <c r="A480" s="45"/>
      <c r="B480" s="106" t="s">
        <v>336</v>
      </c>
      <c r="C480" s="107" t="s">
        <v>74</v>
      </c>
      <c r="D480" s="107" t="s">
        <v>63</v>
      </c>
      <c r="E480" s="107"/>
      <c r="F480" s="61" t="s">
        <v>348</v>
      </c>
      <c r="G480" s="61" t="s">
        <v>29</v>
      </c>
      <c r="H480" s="45"/>
      <c r="I480" s="45">
        <v>298</v>
      </c>
      <c r="J480" s="45">
        <v>1.53165048543689</v>
      </c>
      <c r="K480" s="45"/>
      <c r="L480" s="61" t="s">
        <v>7</v>
      </c>
      <c r="M480" s="61" t="s">
        <v>95</v>
      </c>
      <c r="N480" s="61" t="s">
        <v>334</v>
      </c>
      <c r="O480" s="45"/>
      <c r="P480" s="45"/>
      <c r="Q480" s="45"/>
      <c r="R480" s="45"/>
      <c r="S480" s="37"/>
      <c r="T480" s="37"/>
    </row>
    <row r="481" spans="1:20" ht="15" customHeight="1">
      <c r="A481" s="45"/>
      <c r="B481" s="106" t="s">
        <v>337</v>
      </c>
      <c r="C481" s="107" t="s">
        <v>74</v>
      </c>
      <c r="D481" s="107" t="s">
        <v>63</v>
      </c>
      <c r="E481" s="107"/>
      <c r="F481" s="61" t="s">
        <v>348</v>
      </c>
      <c r="G481" s="61" t="s">
        <v>29</v>
      </c>
      <c r="H481" s="45"/>
      <c r="I481" s="45">
        <v>298</v>
      </c>
      <c r="J481" s="45">
        <v>1.44</v>
      </c>
      <c r="K481" s="45"/>
      <c r="L481" s="61" t="s">
        <v>7</v>
      </c>
      <c r="M481" s="61" t="s">
        <v>95</v>
      </c>
      <c r="N481" s="61" t="s">
        <v>334</v>
      </c>
      <c r="O481" s="45"/>
      <c r="P481" s="45"/>
      <c r="Q481" s="45"/>
      <c r="R481" s="45"/>
      <c r="S481" s="37"/>
      <c r="T481" s="37"/>
    </row>
    <row r="482" spans="1:20" ht="15" customHeight="1">
      <c r="A482" s="45"/>
      <c r="B482" s="106" t="s">
        <v>338</v>
      </c>
      <c r="C482" s="107" t="s">
        <v>74</v>
      </c>
      <c r="D482" s="107" t="s">
        <v>63</v>
      </c>
      <c r="E482" s="107"/>
      <c r="F482" s="61" t="s">
        <v>348</v>
      </c>
      <c r="G482" s="61" t="s">
        <v>29</v>
      </c>
      <c r="H482" s="45"/>
      <c r="I482" s="45">
        <v>298</v>
      </c>
      <c r="J482" s="45">
        <v>1.3398058252427101</v>
      </c>
      <c r="K482" s="45"/>
      <c r="L482" s="61" t="s">
        <v>7</v>
      </c>
      <c r="M482" s="61" t="s">
        <v>95</v>
      </c>
      <c r="N482" s="61" t="s">
        <v>334</v>
      </c>
      <c r="O482" s="45"/>
      <c r="P482" s="45"/>
      <c r="Q482" s="45"/>
      <c r="R482" s="45"/>
      <c r="S482" s="37"/>
      <c r="T482" s="37"/>
    </row>
    <row r="483" spans="1:20" ht="15" customHeight="1">
      <c r="A483" s="45"/>
      <c r="B483" s="106" t="s">
        <v>339</v>
      </c>
      <c r="C483" s="107" t="s">
        <v>74</v>
      </c>
      <c r="D483" s="107" t="s">
        <v>63</v>
      </c>
      <c r="E483" s="107"/>
      <c r="F483" s="61" t="s">
        <v>348</v>
      </c>
      <c r="G483" s="61" t="s">
        <v>29</v>
      </c>
      <c r="H483" s="45"/>
      <c r="I483" s="45">
        <v>298</v>
      </c>
      <c r="J483" s="45">
        <v>1.20077669902912</v>
      </c>
      <c r="K483" s="45"/>
      <c r="L483" s="61" t="s">
        <v>7</v>
      </c>
      <c r="M483" s="61" t="s">
        <v>95</v>
      </c>
      <c r="N483" s="61" t="s">
        <v>334</v>
      </c>
      <c r="O483" s="45"/>
      <c r="P483" s="45"/>
      <c r="Q483" s="45"/>
      <c r="R483" s="45"/>
      <c r="S483" s="37"/>
      <c r="T483" s="37"/>
    </row>
    <row r="484" spans="1:20" ht="15" customHeight="1">
      <c r="A484" s="45"/>
      <c r="B484" s="106" t="s">
        <v>337</v>
      </c>
      <c r="C484" s="107" t="s">
        <v>74</v>
      </c>
      <c r="D484" s="107" t="s">
        <v>340</v>
      </c>
      <c r="E484" s="107" t="s">
        <v>341</v>
      </c>
      <c r="F484" s="61" t="s">
        <v>348</v>
      </c>
      <c r="G484" s="61" t="s">
        <v>29</v>
      </c>
      <c r="H484" s="45"/>
      <c r="I484" s="45">
        <v>298</v>
      </c>
      <c r="J484" s="45">
        <v>1.47986577181208</v>
      </c>
      <c r="K484" s="45"/>
      <c r="L484" s="61" t="s">
        <v>7</v>
      </c>
      <c r="M484" s="61" t="s">
        <v>95</v>
      </c>
      <c r="N484" s="61" t="s">
        <v>334</v>
      </c>
      <c r="O484" s="45"/>
      <c r="P484" s="45"/>
      <c r="Q484" s="45"/>
      <c r="R484" s="45"/>
      <c r="S484" s="37"/>
      <c r="T484" s="37"/>
    </row>
    <row r="485" spans="1:20" ht="15" customHeight="1">
      <c r="A485" s="45"/>
      <c r="B485" s="106" t="s">
        <v>337</v>
      </c>
      <c r="C485" s="107" t="s">
        <v>74</v>
      </c>
      <c r="D485" s="107" t="s">
        <v>340</v>
      </c>
      <c r="E485" s="107" t="s">
        <v>342</v>
      </c>
      <c r="F485" s="61" t="s">
        <v>348</v>
      </c>
      <c r="G485" s="61" t="s">
        <v>29</v>
      </c>
      <c r="H485" s="45"/>
      <c r="I485" s="45">
        <v>298</v>
      </c>
      <c r="J485" s="45">
        <v>1.4899328859060399</v>
      </c>
      <c r="K485" s="45"/>
      <c r="L485" s="61" t="s">
        <v>7</v>
      </c>
      <c r="M485" s="61" t="s">
        <v>95</v>
      </c>
      <c r="N485" s="61" t="s">
        <v>334</v>
      </c>
      <c r="O485" s="45"/>
      <c r="P485" s="45"/>
      <c r="Q485" s="45"/>
      <c r="R485" s="45"/>
      <c r="S485" s="37"/>
      <c r="T485" s="37"/>
    </row>
    <row r="486" spans="1:20" ht="15" customHeight="1">
      <c r="A486" s="45"/>
      <c r="B486" s="106" t="s">
        <v>337</v>
      </c>
      <c r="C486" s="107" t="s">
        <v>74</v>
      </c>
      <c r="D486" s="107" t="s">
        <v>340</v>
      </c>
      <c r="E486" s="107" t="s">
        <v>343</v>
      </c>
      <c r="F486" s="61" t="s">
        <v>348</v>
      </c>
      <c r="G486" s="61" t="s">
        <v>29</v>
      </c>
      <c r="H486" s="45"/>
      <c r="I486" s="45">
        <v>298</v>
      </c>
      <c r="J486" s="45">
        <v>1.50013422818791</v>
      </c>
      <c r="K486" s="45"/>
      <c r="L486" s="61" t="s">
        <v>7</v>
      </c>
      <c r="M486" s="61" t="s">
        <v>95</v>
      </c>
      <c r="N486" s="61" t="s">
        <v>334</v>
      </c>
      <c r="O486" s="45"/>
      <c r="P486" s="45"/>
      <c r="Q486" s="45"/>
      <c r="R486" s="45"/>
      <c r="S486" s="37"/>
      <c r="T486" s="37"/>
    </row>
    <row r="487" spans="1:20" ht="15" customHeight="1">
      <c r="A487" s="45"/>
      <c r="B487" s="106" t="s">
        <v>337</v>
      </c>
      <c r="C487" s="107" t="s">
        <v>74</v>
      </c>
      <c r="D487" s="107" t="s">
        <v>340</v>
      </c>
      <c r="E487" s="107" t="s">
        <v>344</v>
      </c>
      <c r="F487" s="61" t="s">
        <v>348</v>
      </c>
      <c r="G487" s="61" t="s">
        <v>29</v>
      </c>
      <c r="H487" s="45"/>
      <c r="I487" s="45">
        <v>298</v>
      </c>
      <c r="J487" s="45">
        <v>1.5102013422818701</v>
      </c>
      <c r="K487" s="45"/>
      <c r="L487" s="61" t="s">
        <v>7</v>
      </c>
      <c r="M487" s="61" t="s">
        <v>95</v>
      </c>
      <c r="N487" s="61" t="s">
        <v>334</v>
      </c>
      <c r="O487" s="45"/>
      <c r="P487" s="45"/>
      <c r="Q487" s="45"/>
      <c r="R487" s="45"/>
      <c r="S487" s="37"/>
      <c r="T487" s="37"/>
    </row>
    <row r="488" spans="1:20" ht="15" customHeight="1">
      <c r="A488" s="45"/>
      <c r="B488" s="61" t="s">
        <v>293</v>
      </c>
      <c r="C488" s="61" t="s">
        <v>74</v>
      </c>
      <c r="D488" s="61" t="s">
        <v>298</v>
      </c>
      <c r="E488" s="61" t="s">
        <v>299</v>
      </c>
      <c r="F488" s="61" t="s">
        <v>348</v>
      </c>
      <c r="G488" s="32" t="s">
        <v>29</v>
      </c>
      <c r="H488" s="45"/>
      <c r="I488" s="45">
        <v>300</v>
      </c>
      <c r="J488" s="45">
        <v>2.9702970297029702E-2</v>
      </c>
      <c r="K488" s="45"/>
      <c r="L488" s="61" t="s">
        <v>7</v>
      </c>
      <c r="M488" s="61" t="s">
        <v>349</v>
      </c>
      <c r="N488" s="61" t="s">
        <v>307</v>
      </c>
      <c r="O488" s="45"/>
      <c r="P488" s="45"/>
      <c r="Q488" s="45"/>
      <c r="R488" s="45"/>
      <c r="S488" s="37"/>
      <c r="T488" s="37"/>
    </row>
    <row r="489" spans="1:20" ht="15" customHeight="1">
      <c r="A489" s="45"/>
      <c r="B489" s="61" t="s">
        <v>294</v>
      </c>
      <c r="C489" s="61" t="s">
        <v>75</v>
      </c>
      <c r="D489" s="61" t="s">
        <v>298</v>
      </c>
      <c r="E489" s="61" t="s">
        <v>300</v>
      </c>
      <c r="F489" s="61" t="s">
        <v>348</v>
      </c>
      <c r="G489" s="32" t="s">
        <v>29</v>
      </c>
      <c r="H489" s="45"/>
      <c r="I489" s="45">
        <v>300</v>
      </c>
      <c r="J489" s="45">
        <v>0.14172560113154101</v>
      </c>
      <c r="K489" s="45"/>
      <c r="L489" s="61" t="s">
        <v>7</v>
      </c>
      <c r="M489" s="61" t="s">
        <v>349</v>
      </c>
      <c r="N489" s="61" t="s">
        <v>307</v>
      </c>
      <c r="O489" s="45"/>
      <c r="P489" s="45"/>
      <c r="Q489" s="45"/>
      <c r="R489" s="45"/>
      <c r="S489" s="37"/>
      <c r="T489" s="37"/>
    </row>
    <row r="490" spans="1:20" ht="15" customHeight="1">
      <c r="A490" s="45"/>
      <c r="B490" s="61" t="s">
        <v>295</v>
      </c>
      <c r="C490" s="61" t="s">
        <v>75</v>
      </c>
      <c r="D490" s="61" t="s">
        <v>298</v>
      </c>
      <c r="E490" s="61" t="s">
        <v>300</v>
      </c>
      <c r="F490" s="61" t="s">
        <v>348</v>
      </c>
      <c r="G490" s="32" t="s">
        <v>29</v>
      </c>
      <c r="H490" s="45"/>
      <c r="I490" s="45">
        <v>300</v>
      </c>
      <c r="J490" s="45">
        <v>0.31485148514851402</v>
      </c>
      <c r="K490" s="45"/>
      <c r="L490" s="61" t="s">
        <v>7</v>
      </c>
      <c r="M490" s="61" t="s">
        <v>349</v>
      </c>
      <c r="N490" s="61" t="s">
        <v>307</v>
      </c>
      <c r="O490" s="45"/>
      <c r="P490" s="45"/>
      <c r="Q490" s="45"/>
      <c r="R490" s="45"/>
      <c r="S490" s="37"/>
      <c r="T490" s="37"/>
    </row>
    <row r="491" spans="1:20" ht="15" customHeight="1">
      <c r="A491" s="45"/>
      <c r="B491" s="61" t="s">
        <v>296</v>
      </c>
      <c r="C491" s="61" t="s">
        <v>75</v>
      </c>
      <c r="D491" s="61" t="s">
        <v>298</v>
      </c>
      <c r="E491" s="61" t="s">
        <v>301</v>
      </c>
      <c r="F491" s="61" t="s">
        <v>348</v>
      </c>
      <c r="G491" s="32" t="s">
        <v>29</v>
      </c>
      <c r="H491" s="45"/>
      <c r="I491" s="45">
        <v>300</v>
      </c>
      <c r="J491" s="45">
        <v>0.481188118811881</v>
      </c>
      <c r="K491" s="45"/>
      <c r="L491" s="61" t="s">
        <v>7</v>
      </c>
      <c r="M491" s="61" t="s">
        <v>349</v>
      </c>
      <c r="N491" s="61" t="s">
        <v>307</v>
      </c>
      <c r="O491" s="45"/>
      <c r="P491" s="45"/>
      <c r="Q491" s="45"/>
      <c r="R491" s="45"/>
      <c r="S491" s="37"/>
      <c r="T491" s="37"/>
    </row>
    <row r="492" spans="1:20" ht="15" customHeight="1">
      <c r="A492" s="45"/>
      <c r="B492" s="61" t="s">
        <v>297</v>
      </c>
      <c r="C492" s="61" t="s">
        <v>302</v>
      </c>
      <c r="D492" s="61" t="s">
        <v>298</v>
      </c>
      <c r="E492" s="61" t="s">
        <v>303</v>
      </c>
      <c r="F492" s="61" t="s">
        <v>348</v>
      </c>
      <c r="G492" s="32" t="s">
        <v>29</v>
      </c>
      <c r="H492" s="45"/>
      <c r="I492" s="45">
        <v>300</v>
      </c>
      <c r="J492" s="45">
        <v>0.53974540311173902</v>
      </c>
      <c r="K492" s="45"/>
      <c r="L492" s="61" t="s">
        <v>7</v>
      </c>
      <c r="M492" s="61" t="s">
        <v>349</v>
      </c>
      <c r="N492" s="61" t="s">
        <v>307</v>
      </c>
      <c r="O492" s="45"/>
      <c r="P492" s="45"/>
      <c r="Q492" s="45"/>
      <c r="R492" s="45"/>
      <c r="S492" s="37"/>
      <c r="T492" s="37"/>
    </row>
    <row r="493" spans="1:20" ht="15" customHeight="1">
      <c r="A493" s="45"/>
      <c r="B493" s="61" t="s">
        <v>297</v>
      </c>
      <c r="C493" s="61" t="s">
        <v>302</v>
      </c>
      <c r="D493" s="61" t="s">
        <v>298</v>
      </c>
      <c r="E493" s="61" t="s">
        <v>303</v>
      </c>
      <c r="F493" s="61" t="s">
        <v>348</v>
      </c>
      <c r="G493" s="32" t="s">
        <v>29</v>
      </c>
      <c r="H493" s="45"/>
      <c r="I493" s="45">
        <v>5</v>
      </c>
      <c r="J493" s="45">
        <v>0.63878787878787802</v>
      </c>
      <c r="K493" s="45"/>
      <c r="L493" s="61" t="s">
        <v>7</v>
      </c>
      <c r="M493" s="61" t="s">
        <v>304</v>
      </c>
      <c r="N493" s="61" t="s">
        <v>307</v>
      </c>
      <c r="O493" s="45"/>
      <c r="P493" s="45"/>
      <c r="Q493" s="45"/>
      <c r="R493" s="45"/>
      <c r="S493" s="37"/>
      <c r="T493" s="37"/>
    </row>
    <row r="494" spans="1:20" ht="15" customHeight="1">
      <c r="A494" s="45"/>
      <c r="B494" s="61" t="s">
        <v>297</v>
      </c>
      <c r="C494" s="61" t="s">
        <v>302</v>
      </c>
      <c r="D494" s="61" t="s">
        <v>298</v>
      </c>
      <c r="E494" s="61" t="s">
        <v>303</v>
      </c>
      <c r="F494" s="61" t="s">
        <v>348</v>
      </c>
      <c r="G494" s="32" t="s">
        <v>29</v>
      </c>
      <c r="H494" s="45"/>
      <c r="I494" s="45">
        <v>100</v>
      </c>
      <c r="J494" s="45">
        <v>0.61939393939393905</v>
      </c>
      <c r="K494" s="45"/>
      <c r="L494" s="61" t="s">
        <v>7</v>
      </c>
      <c r="M494" s="61" t="s">
        <v>304</v>
      </c>
      <c r="N494" s="61" t="s">
        <v>307</v>
      </c>
      <c r="O494" s="45"/>
      <c r="P494" s="45"/>
      <c r="Q494" s="45"/>
      <c r="R494" s="45"/>
      <c r="S494" s="37"/>
      <c r="T494" s="37"/>
    </row>
    <row r="495" spans="1:20" ht="15" customHeight="1">
      <c r="A495" s="45"/>
      <c r="B495" s="61" t="s">
        <v>297</v>
      </c>
      <c r="C495" s="61" t="s">
        <v>302</v>
      </c>
      <c r="D495" s="61" t="s">
        <v>298</v>
      </c>
      <c r="E495" s="61" t="s">
        <v>303</v>
      </c>
      <c r="F495" s="61" t="s">
        <v>348</v>
      </c>
      <c r="G495" s="32" t="s">
        <v>29</v>
      </c>
      <c r="H495" s="45"/>
      <c r="I495" s="45">
        <v>200</v>
      </c>
      <c r="J495" s="45">
        <v>0.58545454545454501</v>
      </c>
      <c r="K495" s="45"/>
      <c r="L495" s="61" t="s">
        <v>7</v>
      </c>
      <c r="M495" s="61" t="s">
        <v>304</v>
      </c>
      <c r="N495" s="61" t="s">
        <v>307</v>
      </c>
      <c r="O495" s="45"/>
      <c r="P495" s="45"/>
      <c r="Q495" s="45"/>
      <c r="R495" s="45"/>
      <c r="S495" s="37"/>
      <c r="T495" s="37"/>
    </row>
    <row r="496" spans="1:20" ht="15" customHeight="1">
      <c r="A496" s="45"/>
      <c r="B496" s="61" t="s">
        <v>297</v>
      </c>
      <c r="C496" s="61" t="s">
        <v>302</v>
      </c>
      <c r="D496" s="61" t="s">
        <v>298</v>
      </c>
      <c r="E496" s="61" t="s">
        <v>303</v>
      </c>
      <c r="F496" s="61" t="s">
        <v>348</v>
      </c>
      <c r="G496" s="32" t="s">
        <v>29</v>
      </c>
      <c r="H496" s="45"/>
      <c r="I496" s="45">
        <v>300</v>
      </c>
      <c r="J496" s="45">
        <v>0.53939393939393898</v>
      </c>
      <c r="K496" s="45"/>
      <c r="L496" s="61" t="s">
        <v>7</v>
      </c>
      <c r="M496" s="61" t="s">
        <v>304</v>
      </c>
      <c r="N496" s="61" t="s">
        <v>307</v>
      </c>
      <c r="O496" s="45"/>
      <c r="P496" s="45"/>
      <c r="Q496" s="45"/>
      <c r="R496" s="45"/>
      <c r="S496" s="37"/>
      <c r="T496" s="37"/>
    </row>
    <row r="497" spans="1:20" ht="15" customHeight="1">
      <c r="A497" s="45"/>
      <c r="B497" s="61" t="s">
        <v>297</v>
      </c>
      <c r="C497" s="61" t="s">
        <v>302</v>
      </c>
      <c r="D497" s="61" t="s">
        <v>298</v>
      </c>
      <c r="E497" s="61" t="s">
        <v>303</v>
      </c>
      <c r="F497" s="61" t="s">
        <v>348</v>
      </c>
      <c r="G497" s="32" t="s">
        <v>29</v>
      </c>
      <c r="H497" s="45"/>
      <c r="I497" s="45">
        <v>400</v>
      </c>
      <c r="J497" s="45">
        <v>0.47636363636363599</v>
      </c>
      <c r="K497" s="45"/>
      <c r="L497" s="61" t="s">
        <v>7</v>
      </c>
      <c r="M497" s="61" t="s">
        <v>304</v>
      </c>
      <c r="N497" s="61" t="s">
        <v>307</v>
      </c>
      <c r="O497" s="45"/>
      <c r="P497" s="45"/>
      <c r="Q497" s="45"/>
      <c r="R497" s="45"/>
      <c r="S497" s="37"/>
      <c r="T497" s="37"/>
    </row>
    <row r="498" spans="1:20" ht="15" customHeight="1">
      <c r="A498" s="45"/>
      <c r="B498" s="61" t="s">
        <v>294</v>
      </c>
      <c r="C498" s="61" t="s">
        <v>75</v>
      </c>
      <c r="D498" s="61" t="s">
        <v>298</v>
      </c>
      <c r="E498" s="61" t="s">
        <v>300</v>
      </c>
      <c r="F498" s="61" t="s">
        <v>91</v>
      </c>
      <c r="G498" s="32" t="s">
        <v>29</v>
      </c>
      <c r="H498" s="45"/>
      <c r="I498" s="45">
        <v>300</v>
      </c>
      <c r="J498" s="45">
        <v>489.093701996927</v>
      </c>
      <c r="K498" s="45"/>
      <c r="L498" s="61" t="s">
        <v>89</v>
      </c>
      <c r="M498" s="61" t="s">
        <v>350</v>
      </c>
      <c r="N498" s="61" t="s">
        <v>307</v>
      </c>
      <c r="O498" s="45"/>
      <c r="P498" s="45"/>
      <c r="Q498" s="45"/>
      <c r="R498" s="45"/>
      <c r="S498" s="37"/>
      <c r="T498" s="37"/>
    </row>
    <row r="499" spans="1:20" ht="15" customHeight="1">
      <c r="A499" s="45"/>
      <c r="B499" s="61" t="s">
        <v>295</v>
      </c>
      <c r="C499" s="61" t="s">
        <v>75</v>
      </c>
      <c r="D499" s="61" t="s">
        <v>298</v>
      </c>
      <c r="E499" s="61" t="s">
        <v>300</v>
      </c>
      <c r="F499" s="61" t="s">
        <v>91</v>
      </c>
      <c r="G499" s="32" t="s">
        <v>29</v>
      </c>
      <c r="H499" s="45"/>
      <c r="I499" s="45">
        <v>300</v>
      </c>
      <c r="J499" s="45">
        <v>323.19508448540699</v>
      </c>
      <c r="K499" s="45"/>
      <c r="L499" s="61" t="s">
        <v>89</v>
      </c>
      <c r="M499" s="61" t="s">
        <v>350</v>
      </c>
      <c r="N499" s="61" t="s">
        <v>307</v>
      </c>
      <c r="O499" s="45"/>
      <c r="P499" s="45"/>
      <c r="Q499" s="45"/>
      <c r="R499" s="45"/>
      <c r="S499" s="37"/>
      <c r="T499" s="37"/>
    </row>
    <row r="500" spans="1:20" ht="15" customHeight="1">
      <c r="A500" s="45"/>
      <c r="B500" s="61" t="s">
        <v>296</v>
      </c>
      <c r="C500" s="61" t="s">
        <v>75</v>
      </c>
      <c r="D500" s="61" t="s">
        <v>298</v>
      </c>
      <c r="E500" s="61" t="s">
        <v>301</v>
      </c>
      <c r="F500" s="61" t="s">
        <v>91</v>
      </c>
      <c r="G500" s="32" t="s">
        <v>29</v>
      </c>
      <c r="H500" s="45"/>
      <c r="I500" s="45">
        <v>300</v>
      </c>
      <c r="J500" s="45">
        <v>324.42396313363997</v>
      </c>
      <c r="K500" s="45"/>
      <c r="L500" s="61" t="s">
        <v>89</v>
      </c>
      <c r="M500" s="61" t="s">
        <v>350</v>
      </c>
      <c r="N500" s="61" t="s">
        <v>307</v>
      </c>
      <c r="O500" s="45"/>
      <c r="P500" s="45"/>
      <c r="Q500" s="45"/>
      <c r="R500" s="45"/>
      <c r="S500" s="37"/>
      <c r="T500" s="37"/>
    </row>
    <row r="501" spans="1:20" ht="15" customHeight="1">
      <c r="A501" s="45"/>
      <c r="B501" s="61" t="s">
        <v>297</v>
      </c>
      <c r="C501" s="61" t="s">
        <v>302</v>
      </c>
      <c r="D501" s="61" t="s">
        <v>298</v>
      </c>
      <c r="E501" s="61" t="s">
        <v>303</v>
      </c>
      <c r="F501" s="61" t="s">
        <v>91</v>
      </c>
      <c r="G501" s="32" t="s">
        <v>29</v>
      </c>
      <c r="H501" s="45"/>
      <c r="I501" s="45">
        <v>300</v>
      </c>
      <c r="J501" s="45">
        <v>342.85714285714198</v>
      </c>
      <c r="K501" s="45"/>
      <c r="L501" s="61" t="s">
        <v>89</v>
      </c>
      <c r="M501" s="61" t="s">
        <v>350</v>
      </c>
      <c r="N501" s="61" t="s">
        <v>307</v>
      </c>
      <c r="O501" s="45"/>
      <c r="P501" s="45"/>
      <c r="Q501" s="45"/>
      <c r="R501" s="45"/>
      <c r="S501" s="37"/>
      <c r="T501" s="37"/>
    </row>
    <row r="502" spans="1:20" ht="15" customHeight="1">
      <c r="A502" s="104"/>
      <c r="B502" s="105" t="s">
        <v>280</v>
      </c>
      <c r="C502" s="105" t="s">
        <v>98</v>
      </c>
      <c r="D502" s="105" t="s">
        <v>166</v>
      </c>
      <c r="E502" s="105" t="s">
        <v>288</v>
      </c>
      <c r="F502" s="105" t="s">
        <v>348</v>
      </c>
      <c r="G502" s="108" t="s">
        <v>29</v>
      </c>
      <c r="H502" s="105"/>
      <c r="I502" s="105">
        <v>300</v>
      </c>
      <c r="J502" s="45">
        <v>0.86044444444444401</v>
      </c>
      <c r="K502" s="105"/>
      <c r="L502" s="105" t="s">
        <v>7</v>
      </c>
      <c r="M502" s="105" t="s">
        <v>351</v>
      </c>
      <c r="N502" s="105" t="s">
        <v>290</v>
      </c>
      <c r="O502" s="45"/>
      <c r="P502" s="45"/>
      <c r="Q502" s="45"/>
      <c r="R502" s="45"/>
      <c r="S502" s="37"/>
      <c r="T502" s="37"/>
    </row>
    <row r="503" spans="1:20" ht="15" customHeight="1">
      <c r="A503" s="106"/>
      <c r="B503" s="107" t="s">
        <v>281</v>
      </c>
      <c r="C503" s="107" t="s">
        <v>98</v>
      </c>
      <c r="D503" s="107" t="s">
        <v>166</v>
      </c>
      <c r="E503" s="107" t="s">
        <v>288</v>
      </c>
      <c r="F503" s="105" t="s">
        <v>348</v>
      </c>
      <c r="G503" s="109" t="s">
        <v>29</v>
      </c>
      <c r="H503" s="107"/>
      <c r="I503" s="107">
        <v>300</v>
      </c>
      <c r="J503" s="45">
        <v>0.78577777777777702</v>
      </c>
      <c r="K503" s="107"/>
      <c r="L503" s="105" t="s">
        <v>7</v>
      </c>
      <c r="M503" s="105" t="s">
        <v>351</v>
      </c>
      <c r="N503" s="107" t="s">
        <v>290</v>
      </c>
      <c r="O503" s="45"/>
      <c r="P503" s="45"/>
      <c r="Q503" s="45"/>
      <c r="R503" s="45"/>
      <c r="S503" s="37"/>
      <c r="T503" s="37"/>
    </row>
    <row r="504" spans="1:20" ht="15" customHeight="1">
      <c r="A504" s="106"/>
      <c r="B504" s="107" t="s">
        <v>282</v>
      </c>
      <c r="C504" s="107" t="s">
        <v>98</v>
      </c>
      <c r="D504" s="107" t="s">
        <v>166</v>
      </c>
      <c r="E504" s="107" t="s">
        <v>288</v>
      </c>
      <c r="F504" s="105" t="s">
        <v>348</v>
      </c>
      <c r="G504" s="109" t="s">
        <v>29</v>
      </c>
      <c r="H504" s="107"/>
      <c r="I504" s="107">
        <v>300</v>
      </c>
      <c r="J504" s="45">
        <v>0.77155555555555499</v>
      </c>
      <c r="K504" s="110"/>
      <c r="L504" s="105" t="s">
        <v>7</v>
      </c>
      <c r="M504" s="105" t="s">
        <v>351</v>
      </c>
      <c r="N504" s="107" t="s">
        <v>290</v>
      </c>
      <c r="O504" s="45"/>
      <c r="P504" s="45"/>
      <c r="Q504" s="45"/>
      <c r="R504" s="45"/>
      <c r="S504" s="37"/>
      <c r="T504" s="37"/>
    </row>
    <row r="505" spans="1:20" ht="15" customHeight="1">
      <c r="A505" s="106"/>
      <c r="B505" s="107" t="s">
        <v>283</v>
      </c>
      <c r="C505" s="107" t="s">
        <v>287</v>
      </c>
      <c r="D505" s="107" t="s">
        <v>166</v>
      </c>
      <c r="E505" s="107" t="s">
        <v>288</v>
      </c>
      <c r="F505" s="105" t="s">
        <v>348</v>
      </c>
      <c r="G505" s="109" t="s">
        <v>29</v>
      </c>
      <c r="H505" s="107"/>
      <c r="I505" s="107">
        <v>300</v>
      </c>
      <c r="J505" s="45">
        <v>0.60799999999999998</v>
      </c>
      <c r="K505" s="110"/>
      <c r="L505" s="105" t="s">
        <v>7</v>
      </c>
      <c r="M505" s="105" t="s">
        <v>351</v>
      </c>
      <c r="N505" s="107" t="s">
        <v>290</v>
      </c>
      <c r="O505" s="45"/>
      <c r="P505" s="45"/>
      <c r="Q505" s="45"/>
      <c r="R505" s="45"/>
      <c r="S505" s="37"/>
      <c r="T505" s="37"/>
    </row>
    <row r="506" spans="1:20" ht="15" customHeight="1">
      <c r="A506" s="106"/>
      <c r="B506" s="107" t="s">
        <v>284</v>
      </c>
      <c r="C506" s="107" t="s">
        <v>287</v>
      </c>
      <c r="D506" s="107" t="s">
        <v>166</v>
      </c>
      <c r="E506" s="107" t="s">
        <v>288</v>
      </c>
      <c r="F506" s="105" t="s">
        <v>348</v>
      </c>
      <c r="G506" s="109" t="s">
        <v>29</v>
      </c>
      <c r="H506" s="107"/>
      <c r="I506" s="107">
        <v>300</v>
      </c>
      <c r="J506" s="45">
        <v>0.531555555555555</v>
      </c>
      <c r="K506" s="110"/>
      <c r="L506" s="105" t="s">
        <v>7</v>
      </c>
      <c r="M506" s="105" t="s">
        <v>351</v>
      </c>
      <c r="N506" s="107" t="s">
        <v>290</v>
      </c>
      <c r="O506" s="45"/>
      <c r="P506" s="45"/>
      <c r="Q506" s="45"/>
      <c r="R506" s="45"/>
      <c r="S506" s="37"/>
      <c r="T506" s="37"/>
    </row>
    <row r="507" spans="1:20" ht="15" customHeight="1">
      <c r="A507" s="106"/>
      <c r="B507" s="107" t="s">
        <v>285</v>
      </c>
      <c r="C507" s="107" t="s">
        <v>93</v>
      </c>
      <c r="D507" s="107" t="s">
        <v>166</v>
      </c>
      <c r="E507" s="107" t="s">
        <v>288</v>
      </c>
      <c r="F507" s="105" t="s">
        <v>348</v>
      </c>
      <c r="G507" s="109" t="s">
        <v>29</v>
      </c>
      <c r="H507" s="107"/>
      <c r="I507" s="107">
        <v>300</v>
      </c>
      <c r="J507" s="45">
        <v>0.43911111111111101</v>
      </c>
      <c r="K507" s="110"/>
      <c r="L507" s="105" t="s">
        <v>7</v>
      </c>
      <c r="M507" s="105" t="s">
        <v>351</v>
      </c>
      <c r="N507" s="107" t="s">
        <v>290</v>
      </c>
      <c r="O507" s="45"/>
      <c r="P507" s="45"/>
      <c r="Q507" s="45"/>
      <c r="R507" s="45"/>
      <c r="S507" s="37"/>
      <c r="T507" s="37"/>
    </row>
    <row r="508" spans="1:20" ht="15" customHeight="1">
      <c r="A508" s="106"/>
      <c r="B508" s="107" t="s">
        <v>286</v>
      </c>
      <c r="C508" s="107" t="s">
        <v>93</v>
      </c>
      <c r="D508" s="107" t="s">
        <v>166</v>
      </c>
      <c r="E508" s="107" t="s">
        <v>288</v>
      </c>
      <c r="F508" s="105" t="s">
        <v>348</v>
      </c>
      <c r="G508" s="109" t="s">
        <v>29</v>
      </c>
      <c r="H508" s="107"/>
      <c r="I508" s="107">
        <v>300</v>
      </c>
      <c r="J508" s="45">
        <v>0.41955555555555502</v>
      </c>
      <c r="K508" s="110"/>
      <c r="L508" s="105" t="s">
        <v>7</v>
      </c>
      <c r="M508" s="105" t="s">
        <v>351</v>
      </c>
      <c r="N508" s="107" t="s">
        <v>290</v>
      </c>
      <c r="O508" s="45"/>
      <c r="P508" s="45"/>
      <c r="Q508" s="45"/>
      <c r="R508" s="45"/>
      <c r="S508" s="37"/>
      <c r="T508" s="37"/>
    </row>
    <row r="509" spans="1:20" ht="15" customHeight="1">
      <c r="A509" s="106"/>
      <c r="B509" s="107" t="s">
        <v>280</v>
      </c>
      <c r="C509" s="107" t="s">
        <v>98</v>
      </c>
      <c r="D509" s="107" t="s">
        <v>166</v>
      </c>
      <c r="E509" s="107" t="s">
        <v>288</v>
      </c>
      <c r="F509" s="105" t="s">
        <v>348</v>
      </c>
      <c r="G509" s="109" t="s">
        <v>29</v>
      </c>
      <c r="H509" s="107"/>
      <c r="I509" s="107">
        <v>400</v>
      </c>
      <c r="J509" s="45">
        <v>0.82133333333333303</v>
      </c>
      <c r="K509" s="110"/>
      <c r="L509" s="105" t="s">
        <v>7</v>
      </c>
      <c r="M509" s="105" t="s">
        <v>351</v>
      </c>
      <c r="N509" s="107" t="s">
        <v>290</v>
      </c>
      <c r="O509" s="45"/>
      <c r="P509" s="45"/>
      <c r="Q509" s="45"/>
      <c r="R509" s="45"/>
      <c r="S509" s="37"/>
      <c r="T509" s="37"/>
    </row>
    <row r="510" spans="1:20" ht="15" customHeight="1">
      <c r="A510" s="106"/>
      <c r="B510" s="107" t="s">
        <v>281</v>
      </c>
      <c r="C510" s="107" t="s">
        <v>98</v>
      </c>
      <c r="D510" s="107" t="s">
        <v>166</v>
      </c>
      <c r="E510" s="107" t="s">
        <v>288</v>
      </c>
      <c r="F510" s="105" t="s">
        <v>348</v>
      </c>
      <c r="G510" s="109" t="s">
        <v>29</v>
      </c>
      <c r="H510" s="107"/>
      <c r="I510" s="107">
        <v>400</v>
      </c>
      <c r="J510" s="45">
        <v>0.75022222222222201</v>
      </c>
      <c r="K510" s="110"/>
      <c r="L510" s="105" t="s">
        <v>7</v>
      </c>
      <c r="M510" s="105" t="s">
        <v>351</v>
      </c>
      <c r="N510" s="107" t="s">
        <v>290</v>
      </c>
      <c r="O510" s="45"/>
      <c r="P510" s="45"/>
      <c r="Q510" s="45"/>
      <c r="R510" s="45"/>
      <c r="S510" s="37"/>
      <c r="T510" s="37"/>
    </row>
    <row r="511" spans="1:20" ht="15" customHeight="1">
      <c r="A511" s="106"/>
      <c r="B511" s="107" t="s">
        <v>282</v>
      </c>
      <c r="C511" s="107" t="s">
        <v>98</v>
      </c>
      <c r="D511" s="107" t="s">
        <v>166</v>
      </c>
      <c r="E511" s="107" t="s">
        <v>288</v>
      </c>
      <c r="F511" s="105" t="s">
        <v>348</v>
      </c>
      <c r="G511" s="109" t="s">
        <v>29</v>
      </c>
      <c r="H511" s="107"/>
      <c r="I511" s="107">
        <v>400</v>
      </c>
      <c r="J511" s="45">
        <v>0.73777777777777698</v>
      </c>
      <c r="K511" s="110"/>
      <c r="L511" s="105" t="s">
        <v>7</v>
      </c>
      <c r="M511" s="105" t="s">
        <v>351</v>
      </c>
      <c r="N511" s="107" t="s">
        <v>290</v>
      </c>
      <c r="O511" s="45"/>
      <c r="P511" s="45"/>
      <c r="Q511" s="45"/>
      <c r="R511" s="45"/>
      <c r="S511" s="37"/>
      <c r="T511" s="37"/>
    </row>
    <row r="512" spans="1:20" ht="15" customHeight="1">
      <c r="A512" s="106"/>
      <c r="B512" s="107" t="s">
        <v>283</v>
      </c>
      <c r="C512" s="107" t="s">
        <v>287</v>
      </c>
      <c r="D512" s="107" t="s">
        <v>166</v>
      </c>
      <c r="E512" s="107" t="s">
        <v>288</v>
      </c>
      <c r="F512" s="105" t="s">
        <v>348</v>
      </c>
      <c r="G512" s="109" t="s">
        <v>29</v>
      </c>
      <c r="H512" s="107"/>
      <c r="I512" s="107">
        <v>400</v>
      </c>
      <c r="J512" s="45">
        <v>0.54577777777777703</v>
      </c>
      <c r="K512" s="110"/>
      <c r="L512" s="105" t="s">
        <v>7</v>
      </c>
      <c r="M512" s="105" t="s">
        <v>351</v>
      </c>
      <c r="N512" s="107" t="s">
        <v>290</v>
      </c>
      <c r="O512" s="45"/>
      <c r="P512" s="45"/>
      <c r="Q512" s="45"/>
      <c r="R512" s="45"/>
      <c r="S512" s="37"/>
      <c r="T512" s="37"/>
    </row>
    <row r="513" spans="1:20" ht="15" customHeight="1">
      <c r="A513" s="106"/>
      <c r="B513" s="107" t="s">
        <v>284</v>
      </c>
      <c r="C513" s="107" t="s">
        <v>287</v>
      </c>
      <c r="D513" s="107" t="s">
        <v>166</v>
      </c>
      <c r="E513" s="107" t="s">
        <v>288</v>
      </c>
      <c r="F513" s="105" t="s">
        <v>348</v>
      </c>
      <c r="G513" s="109" t="s">
        <v>29</v>
      </c>
      <c r="H513" s="107"/>
      <c r="I513" s="107">
        <v>400</v>
      </c>
      <c r="J513" s="45">
        <v>0.46933333333333299</v>
      </c>
      <c r="K513" s="110"/>
      <c r="L513" s="105" t="s">
        <v>7</v>
      </c>
      <c r="M513" s="105" t="s">
        <v>351</v>
      </c>
      <c r="N513" s="107" t="s">
        <v>290</v>
      </c>
      <c r="O513" s="45"/>
      <c r="P513" s="45"/>
      <c r="Q513" s="45"/>
      <c r="R513" s="45"/>
      <c r="S513" s="37"/>
      <c r="T513" s="37"/>
    </row>
    <row r="514" spans="1:20" ht="15" customHeight="1">
      <c r="A514" s="106"/>
      <c r="B514" s="107" t="s">
        <v>285</v>
      </c>
      <c r="C514" s="107" t="s">
        <v>93</v>
      </c>
      <c r="D514" s="107" t="s">
        <v>166</v>
      </c>
      <c r="E514" s="107" t="s">
        <v>288</v>
      </c>
      <c r="F514" s="105" t="s">
        <v>348</v>
      </c>
      <c r="G514" s="109" t="s">
        <v>29</v>
      </c>
      <c r="H514" s="107"/>
      <c r="I514" s="107">
        <v>400</v>
      </c>
      <c r="J514" s="45">
        <v>0.376888888888888</v>
      </c>
      <c r="K514" s="110"/>
      <c r="L514" s="105" t="s">
        <v>7</v>
      </c>
      <c r="M514" s="105" t="s">
        <v>351</v>
      </c>
      <c r="N514" s="107" t="s">
        <v>290</v>
      </c>
      <c r="O514" s="45"/>
      <c r="P514" s="45"/>
      <c r="Q514" s="45"/>
      <c r="R514" s="45"/>
      <c r="S514" s="37"/>
      <c r="T514" s="37"/>
    </row>
    <row r="515" spans="1:20" ht="15" customHeight="1">
      <c r="A515" s="106"/>
      <c r="B515" s="107" t="s">
        <v>286</v>
      </c>
      <c r="C515" s="107" t="s">
        <v>93</v>
      </c>
      <c r="D515" s="107" t="s">
        <v>166</v>
      </c>
      <c r="E515" s="107" t="s">
        <v>288</v>
      </c>
      <c r="F515" s="105" t="s">
        <v>348</v>
      </c>
      <c r="G515" s="109" t="s">
        <v>29</v>
      </c>
      <c r="H515" s="107"/>
      <c r="I515" s="107">
        <v>400</v>
      </c>
      <c r="J515" s="45">
        <v>0.36266666666666603</v>
      </c>
      <c r="K515" s="110"/>
      <c r="L515" s="105" t="s">
        <v>7</v>
      </c>
      <c r="M515" s="105" t="s">
        <v>351</v>
      </c>
      <c r="N515" s="107" t="s">
        <v>290</v>
      </c>
      <c r="O515" s="45"/>
      <c r="P515" s="45"/>
      <c r="Q515" s="45"/>
      <c r="R515" s="45"/>
      <c r="S515" s="37"/>
      <c r="T515" s="37"/>
    </row>
    <row r="516" spans="1:20" ht="15" customHeight="1">
      <c r="A516" s="106"/>
      <c r="B516" s="107" t="s">
        <v>280</v>
      </c>
      <c r="C516" s="107" t="s">
        <v>98</v>
      </c>
      <c r="D516" s="107" t="s">
        <v>166</v>
      </c>
      <c r="E516" s="107" t="s">
        <v>288</v>
      </c>
      <c r="F516" s="105" t="s">
        <v>348</v>
      </c>
      <c r="G516" s="109" t="s">
        <v>29</v>
      </c>
      <c r="H516" s="107"/>
      <c r="I516" s="107">
        <v>500</v>
      </c>
      <c r="J516" s="45">
        <v>0.77511111111111097</v>
      </c>
      <c r="K516" s="110"/>
      <c r="L516" s="105" t="s">
        <v>7</v>
      </c>
      <c r="M516" s="105" t="s">
        <v>351</v>
      </c>
      <c r="N516" s="107" t="s">
        <v>290</v>
      </c>
      <c r="O516" s="45"/>
      <c r="P516" s="45"/>
      <c r="Q516" s="45"/>
      <c r="R516" s="45"/>
      <c r="S516" s="37"/>
      <c r="T516" s="37"/>
    </row>
    <row r="517" spans="1:20" ht="15" customHeight="1">
      <c r="A517" s="106"/>
      <c r="B517" s="107" t="s">
        <v>281</v>
      </c>
      <c r="C517" s="107" t="s">
        <v>98</v>
      </c>
      <c r="D517" s="107" t="s">
        <v>166</v>
      </c>
      <c r="E517" s="107" t="s">
        <v>288</v>
      </c>
      <c r="F517" s="105" t="s">
        <v>348</v>
      </c>
      <c r="G517" s="109" t="s">
        <v>29</v>
      </c>
      <c r="H517" s="107"/>
      <c r="I517" s="107">
        <v>500</v>
      </c>
      <c r="J517" s="45">
        <v>0.70399999999999996</v>
      </c>
      <c r="K517" s="110"/>
      <c r="L517" s="105" t="s">
        <v>7</v>
      </c>
      <c r="M517" s="105" t="s">
        <v>351</v>
      </c>
      <c r="N517" s="107" t="s">
        <v>290</v>
      </c>
      <c r="O517" s="45"/>
      <c r="P517" s="45"/>
      <c r="Q517" s="45"/>
      <c r="R517" s="45"/>
      <c r="S517" s="37"/>
      <c r="T517" s="37"/>
    </row>
    <row r="518" spans="1:20" ht="15" customHeight="1">
      <c r="A518" s="106"/>
      <c r="B518" s="107" t="s">
        <v>282</v>
      </c>
      <c r="C518" s="107" t="s">
        <v>98</v>
      </c>
      <c r="D518" s="107" t="s">
        <v>166</v>
      </c>
      <c r="E518" s="107" t="s">
        <v>288</v>
      </c>
      <c r="F518" s="105" t="s">
        <v>348</v>
      </c>
      <c r="G518" s="109" t="s">
        <v>29</v>
      </c>
      <c r="H518" s="107"/>
      <c r="I518" s="107">
        <v>500</v>
      </c>
      <c r="J518" s="45">
        <v>0.68977777777777705</v>
      </c>
      <c r="K518" s="110"/>
      <c r="L518" s="105" t="s">
        <v>7</v>
      </c>
      <c r="M518" s="105" t="s">
        <v>351</v>
      </c>
      <c r="N518" s="107" t="s">
        <v>290</v>
      </c>
      <c r="O518" s="45"/>
      <c r="P518" s="45"/>
      <c r="Q518" s="45"/>
      <c r="R518" s="45"/>
      <c r="S518" s="37"/>
      <c r="T518" s="37"/>
    </row>
    <row r="519" spans="1:20" ht="15" customHeight="1">
      <c r="A519" s="106"/>
      <c r="B519" s="107" t="s">
        <v>283</v>
      </c>
      <c r="C519" s="107" t="s">
        <v>287</v>
      </c>
      <c r="D519" s="107" t="s">
        <v>166</v>
      </c>
      <c r="E519" s="107" t="s">
        <v>288</v>
      </c>
      <c r="F519" s="105" t="s">
        <v>348</v>
      </c>
      <c r="G519" s="109" t="s">
        <v>29</v>
      </c>
      <c r="H519" s="107"/>
      <c r="I519" s="107">
        <v>500</v>
      </c>
      <c r="J519" s="45">
        <v>0.46577777777777701</v>
      </c>
      <c r="K519" s="110"/>
      <c r="L519" s="105" t="s">
        <v>7</v>
      </c>
      <c r="M519" s="105" t="s">
        <v>351</v>
      </c>
      <c r="N519" s="107" t="s">
        <v>290</v>
      </c>
      <c r="O519" s="45"/>
      <c r="P519" s="45"/>
      <c r="Q519" s="45"/>
      <c r="R519" s="45"/>
      <c r="S519" s="37"/>
      <c r="T519" s="37"/>
    </row>
    <row r="520" spans="1:20" ht="15" customHeight="1">
      <c r="A520" s="106"/>
      <c r="B520" s="107" t="s">
        <v>284</v>
      </c>
      <c r="C520" s="107" t="s">
        <v>287</v>
      </c>
      <c r="D520" s="107" t="s">
        <v>166</v>
      </c>
      <c r="E520" s="107" t="s">
        <v>288</v>
      </c>
      <c r="F520" s="105" t="s">
        <v>348</v>
      </c>
      <c r="G520" s="109" t="s">
        <v>29</v>
      </c>
      <c r="H520" s="107"/>
      <c r="I520" s="107">
        <v>500</v>
      </c>
      <c r="J520" s="45">
        <v>0.38755555555555499</v>
      </c>
      <c r="K520" s="110"/>
      <c r="L520" s="105" t="s">
        <v>7</v>
      </c>
      <c r="M520" s="105" t="s">
        <v>351</v>
      </c>
      <c r="N520" s="107" t="s">
        <v>290</v>
      </c>
      <c r="O520" s="45"/>
      <c r="P520" s="45"/>
      <c r="Q520" s="45"/>
      <c r="R520" s="45"/>
      <c r="S520" s="37"/>
      <c r="T520" s="37"/>
    </row>
    <row r="521" spans="1:20" ht="15" customHeight="1">
      <c r="A521" s="106"/>
      <c r="B521" s="107" t="s">
        <v>285</v>
      </c>
      <c r="C521" s="107" t="s">
        <v>93</v>
      </c>
      <c r="D521" s="107" t="s">
        <v>166</v>
      </c>
      <c r="E521" s="107" t="s">
        <v>288</v>
      </c>
      <c r="F521" s="105" t="s">
        <v>348</v>
      </c>
      <c r="G521" s="109" t="s">
        <v>29</v>
      </c>
      <c r="H521" s="107"/>
      <c r="I521" s="107">
        <v>500</v>
      </c>
      <c r="J521" s="45">
        <v>0.284444444444444</v>
      </c>
      <c r="K521" s="110"/>
      <c r="L521" s="105" t="s">
        <v>7</v>
      </c>
      <c r="M521" s="105" t="s">
        <v>351</v>
      </c>
      <c r="N521" s="107" t="s">
        <v>290</v>
      </c>
      <c r="O521" s="45"/>
      <c r="P521" s="45"/>
      <c r="Q521" s="45"/>
      <c r="R521" s="45"/>
      <c r="S521" s="37"/>
      <c r="T521" s="37"/>
    </row>
    <row r="522" spans="1:20" ht="15" customHeight="1">
      <c r="A522" s="106"/>
      <c r="B522" s="107" t="s">
        <v>286</v>
      </c>
      <c r="C522" s="107" t="s">
        <v>93</v>
      </c>
      <c r="D522" s="107" t="s">
        <v>166</v>
      </c>
      <c r="E522" s="107" t="s">
        <v>288</v>
      </c>
      <c r="F522" s="105" t="s">
        <v>348</v>
      </c>
      <c r="G522" s="109" t="s">
        <v>29</v>
      </c>
      <c r="H522" s="107"/>
      <c r="I522" s="107">
        <v>500</v>
      </c>
      <c r="J522" s="45">
        <v>0.28088888888888802</v>
      </c>
      <c r="K522" s="110"/>
      <c r="L522" s="105" t="s">
        <v>7</v>
      </c>
      <c r="M522" s="105" t="s">
        <v>351</v>
      </c>
      <c r="N522" s="107" t="s">
        <v>290</v>
      </c>
      <c r="O522" s="45"/>
      <c r="P522" s="45"/>
      <c r="Q522" s="45"/>
      <c r="R522" s="45"/>
      <c r="S522" s="37"/>
      <c r="T522" s="37"/>
    </row>
    <row r="523" spans="1:20" ht="15" customHeight="1">
      <c r="A523" s="45"/>
      <c r="B523" s="61" t="s">
        <v>353</v>
      </c>
      <c r="C523" s="61" t="s">
        <v>64</v>
      </c>
      <c r="D523" s="61" t="s">
        <v>166</v>
      </c>
      <c r="E523" s="45"/>
      <c r="F523" s="61" t="s">
        <v>210</v>
      </c>
      <c r="G523" s="109" t="s">
        <v>29</v>
      </c>
      <c r="H523" s="61" t="s">
        <v>111</v>
      </c>
      <c r="I523" s="45">
        <v>298</v>
      </c>
      <c r="J523" s="45">
        <v>24.5</v>
      </c>
      <c r="K523" s="45"/>
      <c r="L523" s="61" t="s">
        <v>67</v>
      </c>
      <c r="M523" s="61" t="s">
        <v>129</v>
      </c>
      <c r="N523" s="61" t="s">
        <v>358</v>
      </c>
      <c r="O523" s="45"/>
      <c r="P523" s="45"/>
      <c r="Q523" s="45"/>
      <c r="R523" s="45"/>
      <c r="S523" s="37"/>
      <c r="T523" s="37"/>
    </row>
    <row r="524" spans="1:20" ht="15" customHeight="1">
      <c r="A524" s="45"/>
      <c r="B524" s="61" t="s">
        <v>352</v>
      </c>
      <c r="C524" s="61" t="s">
        <v>64</v>
      </c>
      <c r="D524" s="61" t="s">
        <v>166</v>
      </c>
      <c r="E524" s="45"/>
      <c r="F524" s="61" t="s">
        <v>210</v>
      </c>
      <c r="G524" s="109" t="s">
        <v>29</v>
      </c>
      <c r="H524" s="61" t="s">
        <v>111</v>
      </c>
      <c r="I524" s="45">
        <v>298</v>
      </c>
      <c r="J524" s="45">
        <v>17.2</v>
      </c>
      <c r="K524" s="45"/>
      <c r="L524" s="61" t="s">
        <v>67</v>
      </c>
      <c r="M524" s="61" t="s">
        <v>129</v>
      </c>
      <c r="N524" s="61" t="s">
        <v>358</v>
      </c>
      <c r="O524" s="45"/>
      <c r="P524" s="45"/>
      <c r="Q524" s="45"/>
      <c r="R524" s="45"/>
      <c r="S524" s="37"/>
      <c r="T524" s="37"/>
    </row>
    <row r="525" spans="1:20" ht="15" customHeight="1">
      <c r="A525" s="45"/>
      <c r="B525" s="61" t="s">
        <v>354</v>
      </c>
      <c r="C525" s="61" t="s">
        <v>356</v>
      </c>
      <c r="D525" s="61" t="s">
        <v>166</v>
      </c>
      <c r="E525" s="45"/>
      <c r="F525" s="61" t="s">
        <v>210</v>
      </c>
      <c r="G525" s="109" t="s">
        <v>29</v>
      </c>
      <c r="H525" s="61" t="s">
        <v>111</v>
      </c>
      <c r="I525" s="45">
        <v>298</v>
      </c>
      <c r="J525" s="45">
        <v>10.5</v>
      </c>
      <c r="K525" s="45"/>
      <c r="L525" s="61" t="s">
        <v>67</v>
      </c>
      <c r="M525" s="61" t="s">
        <v>129</v>
      </c>
      <c r="N525" s="61" t="s">
        <v>358</v>
      </c>
      <c r="O525" s="45"/>
      <c r="P525" s="45"/>
      <c r="Q525" s="45"/>
      <c r="R525" s="45"/>
      <c r="S525" s="37"/>
      <c r="T525" s="37"/>
    </row>
    <row r="526" spans="1:20" ht="15" customHeight="1">
      <c r="A526" s="45"/>
      <c r="B526" s="61" t="s">
        <v>355</v>
      </c>
      <c r="C526" s="61" t="s">
        <v>356</v>
      </c>
      <c r="D526" s="61" t="s">
        <v>166</v>
      </c>
      <c r="E526" s="45"/>
      <c r="F526" s="61" t="s">
        <v>210</v>
      </c>
      <c r="G526" s="109" t="s">
        <v>29</v>
      </c>
      <c r="H526" s="61" t="s">
        <v>111</v>
      </c>
      <c r="I526" s="45">
        <v>298</v>
      </c>
      <c r="J526" s="45">
        <v>4.0999999999999996</v>
      </c>
      <c r="K526" s="45"/>
      <c r="L526" s="61" t="s">
        <v>67</v>
      </c>
      <c r="M526" s="61" t="s">
        <v>129</v>
      </c>
      <c r="N526" s="61" t="s">
        <v>358</v>
      </c>
      <c r="O526" s="45"/>
      <c r="P526" s="45"/>
      <c r="Q526" s="45"/>
      <c r="R526" s="45"/>
      <c r="S526" s="37"/>
      <c r="T526" s="37"/>
    </row>
    <row r="527" spans="1:20" ht="15" customHeight="1">
      <c r="A527" s="45"/>
      <c r="B527" s="61" t="s">
        <v>353</v>
      </c>
      <c r="C527" s="61" t="s">
        <v>64</v>
      </c>
      <c r="D527" s="61" t="s">
        <v>166</v>
      </c>
      <c r="E527" s="45"/>
      <c r="F527" s="61" t="s">
        <v>66</v>
      </c>
      <c r="G527" s="109" t="s">
        <v>29</v>
      </c>
      <c r="H527" s="61" t="s">
        <v>111</v>
      </c>
      <c r="I527" s="45">
        <v>298</v>
      </c>
      <c r="J527" s="45">
        <v>28.1</v>
      </c>
      <c r="K527" s="45"/>
      <c r="L527" s="61" t="s">
        <v>67</v>
      </c>
      <c r="M527" s="61" t="s">
        <v>88</v>
      </c>
      <c r="N527" s="61" t="s">
        <v>358</v>
      </c>
      <c r="O527" s="45"/>
      <c r="P527" s="45"/>
      <c r="Q527" s="45"/>
      <c r="R527" s="45"/>
      <c r="S527" s="37"/>
      <c r="T527" s="37"/>
    </row>
    <row r="528" spans="1:20" ht="15" customHeight="1">
      <c r="A528" s="45"/>
      <c r="B528" s="61" t="s">
        <v>352</v>
      </c>
      <c r="C528" s="61" t="s">
        <v>64</v>
      </c>
      <c r="D528" s="61" t="s">
        <v>166</v>
      </c>
      <c r="E528" s="45"/>
      <c r="F528" s="61" t="s">
        <v>66</v>
      </c>
      <c r="G528" s="109" t="s">
        <v>29</v>
      </c>
      <c r="H528" s="61" t="s">
        <v>111</v>
      </c>
      <c r="I528" s="45">
        <v>298</v>
      </c>
      <c r="J528" s="45">
        <v>20.100000000000001</v>
      </c>
      <c r="K528" s="45"/>
      <c r="L528" s="61" t="s">
        <v>67</v>
      </c>
      <c r="M528" s="61" t="s">
        <v>88</v>
      </c>
      <c r="N528" s="61" t="s">
        <v>358</v>
      </c>
      <c r="O528" s="45"/>
      <c r="P528" s="45"/>
      <c r="Q528" s="45"/>
      <c r="R528" s="45"/>
      <c r="S528" s="37"/>
      <c r="T528" s="37"/>
    </row>
    <row r="529" spans="1:20" ht="15" customHeight="1">
      <c r="A529" s="45"/>
      <c r="B529" s="61" t="s">
        <v>354</v>
      </c>
      <c r="C529" s="61" t="s">
        <v>356</v>
      </c>
      <c r="D529" s="61" t="s">
        <v>166</v>
      </c>
      <c r="E529" s="45"/>
      <c r="F529" s="61" t="s">
        <v>66</v>
      </c>
      <c r="G529" s="109" t="s">
        <v>29</v>
      </c>
      <c r="H529" s="61" t="s">
        <v>111</v>
      </c>
      <c r="I529" s="45">
        <v>298</v>
      </c>
      <c r="J529" s="45">
        <v>14</v>
      </c>
      <c r="K529" s="45"/>
      <c r="L529" s="61" t="s">
        <v>67</v>
      </c>
      <c r="M529" s="61" t="s">
        <v>88</v>
      </c>
      <c r="N529" s="61" t="s">
        <v>358</v>
      </c>
      <c r="O529" s="45"/>
      <c r="P529" s="45"/>
      <c r="Q529" s="45"/>
      <c r="R529" s="45"/>
      <c r="S529" s="37"/>
      <c r="T529" s="37"/>
    </row>
    <row r="530" spans="1:20" ht="15" customHeight="1">
      <c r="A530" s="45"/>
      <c r="B530" s="61" t="s">
        <v>355</v>
      </c>
      <c r="C530" s="61" t="s">
        <v>356</v>
      </c>
      <c r="D530" s="61" t="s">
        <v>166</v>
      </c>
      <c r="E530" s="45"/>
      <c r="F530" s="61" t="s">
        <v>66</v>
      </c>
      <c r="G530" s="109" t="s">
        <v>29</v>
      </c>
      <c r="H530" s="61" t="s">
        <v>111</v>
      </c>
      <c r="I530" s="45">
        <v>298</v>
      </c>
      <c r="J530" s="45">
        <v>9.6</v>
      </c>
      <c r="K530" s="45"/>
      <c r="L530" s="61" t="s">
        <v>67</v>
      </c>
      <c r="M530" s="61" t="s">
        <v>88</v>
      </c>
      <c r="N530" s="61" t="s">
        <v>358</v>
      </c>
      <c r="O530" s="45"/>
      <c r="P530" s="45"/>
      <c r="Q530" s="45"/>
      <c r="R530" s="45"/>
      <c r="S530" s="37"/>
      <c r="T530" s="37"/>
    </row>
    <row r="531" spans="1:20" ht="15" customHeight="1">
      <c r="A531" s="45"/>
      <c r="B531" s="61" t="s">
        <v>353</v>
      </c>
      <c r="C531" s="61" t="s">
        <v>64</v>
      </c>
      <c r="D531" s="61" t="s">
        <v>166</v>
      </c>
      <c r="E531" s="45"/>
      <c r="F531" s="61" t="s">
        <v>84</v>
      </c>
      <c r="G531" s="109" t="s">
        <v>29</v>
      </c>
      <c r="H531" s="45"/>
      <c r="I531" s="45">
        <v>298</v>
      </c>
      <c r="J531" s="45">
        <v>64.663774403470697</v>
      </c>
      <c r="K531" s="45"/>
      <c r="L531" s="61" t="s">
        <v>85</v>
      </c>
      <c r="M531" s="61" t="s">
        <v>345</v>
      </c>
      <c r="N531" s="61" t="s">
        <v>358</v>
      </c>
      <c r="O531" s="45"/>
      <c r="P531" s="45"/>
      <c r="Q531" s="45"/>
      <c r="R531" s="45"/>
      <c r="S531" s="37"/>
      <c r="T531" s="37"/>
    </row>
    <row r="532" spans="1:20" ht="15" customHeight="1">
      <c r="A532" s="45"/>
      <c r="B532" s="61" t="s">
        <v>352</v>
      </c>
      <c r="C532" s="61" t="s">
        <v>64</v>
      </c>
      <c r="D532" s="61" t="s">
        <v>166</v>
      </c>
      <c r="E532" s="45"/>
      <c r="F532" s="61" t="s">
        <v>84</v>
      </c>
      <c r="G532" s="109" t="s">
        <v>29</v>
      </c>
      <c r="H532" s="45"/>
      <c r="I532" s="45">
        <v>298</v>
      </c>
      <c r="J532" s="45">
        <v>49.631236442516197</v>
      </c>
      <c r="K532" s="45"/>
      <c r="L532" s="61" t="s">
        <v>85</v>
      </c>
      <c r="M532" s="61" t="s">
        <v>345</v>
      </c>
      <c r="N532" s="61" t="s">
        <v>358</v>
      </c>
      <c r="O532" s="45"/>
      <c r="P532" s="45"/>
      <c r="Q532" s="45"/>
      <c r="R532" s="45"/>
      <c r="S532" s="37"/>
      <c r="T532" s="37"/>
    </row>
    <row r="533" spans="1:20" ht="15" customHeight="1">
      <c r="A533" s="45"/>
      <c r="B533" s="61" t="s">
        <v>354</v>
      </c>
      <c r="C533" s="61" t="s">
        <v>356</v>
      </c>
      <c r="D533" s="61" t="s">
        <v>166</v>
      </c>
      <c r="E533" s="45"/>
      <c r="F533" s="61" t="s">
        <v>84</v>
      </c>
      <c r="G533" s="109" t="s">
        <v>29</v>
      </c>
      <c r="H533" s="45"/>
      <c r="I533" s="45">
        <v>298</v>
      </c>
      <c r="J533" s="45">
        <v>34.793926247288397</v>
      </c>
      <c r="K533" s="45"/>
      <c r="L533" s="61" t="s">
        <v>85</v>
      </c>
      <c r="M533" s="61" t="s">
        <v>345</v>
      </c>
      <c r="N533" s="61" t="s">
        <v>358</v>
      </c>
      <c r="O533" s="45"/>
      <c r="P533" s="45"/>
      <c r="Q533" s="45"/>
      <c r="R533" s="45"/>
      <c r="S533" s="37"/>
      <c r="T533" s="37"/>
    </row>
    <row r="534" spans="1:20" ht="15" customHeight="1">
      <c r="A534" s="45"/>
      <c r="B534" s="61" t="s">
        <v>355</v>
      </c>
      <c r="C534" s="61" t="s">
        <v>356</v>
      </c>
      <c r="D534" s="61" t="s">
        <v>166</v>
      </c>
      <c r="E534" s="45"/>
      <c r="F534" s="61" t="s">
        <v>84</v>
      </c>
      <c r="G534" s="109" t="s">
        <v>29</v>
      </c>
      <c r="H534" s="45"/>
      <c r="I534" s="45">
        <v>298</v>
      </c>
      <c r="J534" s="45">
        <v>17.711496746203899</v>
      </c>
      <c r="K534" s="45"/>
      <c r="L534" s="61" t="s">
        <v>85</v>
      </c>
      <c r="M534" s="61" t="s">
        <v>345</v>
      </c>
      <c r="N534" s="61" t="s">
        <v>358</v>
      </c>
      <c r="O534" s="45"/>
      <c r="P534" s="45"/>
      <c r="Q534" s="45"/>
      <c r="R534" s="45"/>
      <c r="S534" s="37"/>
      <c r="T534" s="37"/>
    </row>
    <row r="535" spans="1:20" ht="15" customHeight="1">
      <c r="A535" s="45"/>
      <c r="B535" s="61" t="s">
        <v>357</v>
      </c>
      <c r="C535" s="61" t="s">
        <v>356</v>
      </c>
      <c r="D535" s="61" t="s">
        <v>166</v>
      </c>
      <c r="E535" s="45"/>
      <c r="F535" s="61" t="s">
        <v>84</v>
      </c>
      <c r="G535" s="109" t="s">
        <v>29</v>
      </c>
      <c r="H535" s="45"/>
      <c r="I535" s="45">
        <v>298</v>
      </c>
      <c r="J535" s="45">
        <v>10.292841648590001</v>
      </c>
      <c r="K535" s="45"/>
      <c r="L535" s="61" t="s">
        <v>85</v>
      </c>
      <c r="M535" s="61" t="s">
        <v>345</v>
      </c>
      <c r="N535" s="61" t="s">
        <v>358</v>
      </c>
      <c r="O535" s="45"/>
      <c r="Q535" s="45"/>
      <c r="R535" s="45"/>
      <c r="S535" s="37"/>
      <c r="T535" s="37"/>
    </row>
    <row r="536" spans="1:20" ht="15" customHeight="1">
      <c r="A536" s="45"/>
      <c r="B536" s="61" t="s">
        <v>353</v>
      </c>
      <c r="C536" s="61" t="s">
        <v>64</v>
      </c>
      <c r="D536" s="61" t="s">
        <v>166</v>
      </c>
      <c r="E536" s="45"/>
      <c r="F536" s="61" t="s">
        <v>91</v>
      </c>
      <c r="G536" s="109" t="s">
        <v>29</v>
      </c>
      <c r="H536" s="45"/>
      <c r="I536" s="45">
        <v>298</v>
      </c>
      <c r="J536" s="45">
        <f>P536*79.577471546</f>
        <v>4135.957089462383</v>
      </c>
      <c r="K536" s="45"/>
      <c r="L536" s="61" t="s">
        <v>89</v>
      </c>
      <c r="M536" s="61" t="s">
        <v>345</v>
      </c>
      <c r="N536" s="61" t="s">
        <v>358</v>
      </c>
      <c r="O536" s="45"/>
      <c r="P536" s="45">
        <v>51.9739696312364</v>
      </c>
      <c r="Q536" s="45"/>
      <c r="R536" s="45"/>
      <c r="S536" s="37"/>
      <c r="T536" s="37"/>
    </row>
    <row r="537" spans="1:20" ht="15" customHeight="1">
      <c r="A537" s="45"/>
      <c r="B537" s="61" t="s">
        <v>352</v>
      </c>
      <c r="C537" s="61" t="s">
        <v>64</v>
      </c>
      <c r="D537" s="61" t="s">
        <v>166</v>
      </c>
      <c r="E537" s="45"/>
      <c r="F537" s="61" t="s">
        <v>91</v>
      </c>
      <c r="G537" s="109" t="s">
        <v>29</v>
      </c>
      <c r="H537" s="45"/>
      <c r="I537" s="45">
        <v>298</v>
      </c>
      <c r="J537" s="45">
        <f t="shared" ref="J537:J540" si="23">P537*79.577471546</f>
        <v>4617.5647805976096</v>
      </c>
      <c r="K537" s="45"/>
      <c r="L537" s="61" t="s">
        <v>89</v>
      </c>
      <c r="M537" s="61" t="s">
        <v>345</v>
      </c>
      <c r="N537" s="61" t="s">
        <v>358</v>
      </c>
      <c r="O537" s="45"/>
      <c r="P537" s="45">
        <v>58.0260303687635</v>
      </c>
      <c r="Q537" s="45"/>
      <c r="R537" s="45"/>
      <c r="S537" s="37"/>
      <c r="T537" s="37"/>
    </row>
    <row r="538" spans="1:20" ht="15" customHeight="1">
      <c r="A538" s="45"/>
      <c r="B538" s="61" t="s">
        <v>354</v>
      </c>
      <c r="C538" s="61" t="s">
        <v>356</v>
      </c>
      <c r="D538" s="61" t="s">
        <v>166</v>
      </c>
      <c r="E538" s="45"/>
      <c r="F538" s="61" t="s">
        <v>91</v>
      </c>
      <c r="G538" s="109" t="s">
        <v>29</v>
      </c>
      <c r="H538" s="45"/>
      <c r="I538" s="45">
        <v>298</v>
      </c>
      <c r="J538" s="45">
        <f t="shared" si="23"/>
        <v>7476.139463464765</v>
      </c>
      <c r="K538" s="45"/>
      <c r="L538" s="61" t="s">
        <v>89</v>
      </c>
      <c r="M538" s="61" t="s">
        <v>345</v>
      </c>
      <c r="N538" s="61" t="s">
        <v>358</v>
      </c>
      <c r="O538" s="45"/>
      <c r="P538" s="45">
        <v>93.947939262472801</v>
      </c>
      <c r="Q538" s="45"/>
      <c r="R538" s="45"/>
      <c r="S538" s="37"/>
      <c r="T538" s="37"/>
    </row>
    <row r="539" spans="1:20" ht="15" customHeight="1">
      <c r="A539" s="45"/>
      <c r="B539" s="61" t="s">
        <v>355</v>
      </c>
      <c r="C539" s="61" t="s">
        <v>356</v>
      </c>
      <c r="D539" s="61" t="s">
        <v>166</v>
      </c>
      <c r="E539" s="45"/>
      <c r="F539" s="61" t="s">
        <v>91</v>
      </c>
      <c r="G539" s="109" t="s">
        <v>29</v>
      </c>
      <c r="H539" s="45"/>
      <c r="I539" s="45">
        <v>298</v>
      </c>
      <c r="J539" s="45">
        <f t="shared" si="23"/>
        <v>6761.4957927479782</v>
      </c>
      <c r="K539" s="45"/>
      <c r="L539" s="61" t="s">
        <v>89</v>
      </c>
      <c r="M539" s="61" t="s">
        <v>345</v>
      </c>
      <c r="N539" s="61" t="s">
        <v>358</v>
      </c>
      <c r="O539" s="45"/>
      <c r="P539" s="45">
        <v>84.9674620390455</v>
      </c>
      <c r="Q539" s="45"/>
      <c r="R539" s="45"/>
      <c r="S539" s="37"/>
      <c r="T539" s="37"/>
    </row>
    <row r="540" spans="1:20" ht="15" customHeight="1">
      <c r="A540" s="45"/>
      <c r="B540" s="61" t="s">
        <v>357</v>
      </c>
      <c r="C540" s="61" t="s">
        <v>356</v>
      </c>
      <c r="D540" s="61" t="s">
        <v>166</v>
      </c>
      <c r="E540" s="45"/>
      <c r="F540" s="61" t="s">
        <v>91</v>
      </c>
      <c r="G540" s="109" t="s">
        <v>29</v>
      </c>
      <c r="H540" s="45"/>
      <c r="I540" s="45">
        <v>298</v>
      </c>
      <c r="J540" s="45">
        <f t="shared" si="23"/>
        <v>7476.139463464765</v>
      </c>
      <c r="K540" s="45"/>
      <c r="L540" s="61" t="s">
        <v>89</v>
      </c>
      <c r="M540" s="61" t="s">
        <v>345</v>
      </c>
      <c r="N540" s="61" t="s">
        <v>358</v>
      </c>
      <c r="O540" s="45"/>
      <c r="P540" s="45">
        <v>93.947939262472801</v>
      </c>
      <c r="Q540" s="45"/>
      <c r="R540" s="45"/>
      <c r="S540" s="37"/>
      <c r="T540" s="37"/>
    </row>
    <row r="541" spans="1:20" ht="15" customHeight="1">
      <c r="A541" s="61" t="s">
        <v>363</v>
      </c>
      <c r="B541" s="61" t="s">
        <v>360</v>
      </c>
      <c r="C541" s="61" t="s">
        <v>74</v>
      </c>
      <c r="D541" s="61" t="s">
        <v>366</v>
      </c>
      <c r="E541" s="61" t="s">
        <v>367</v>
      </c>
      <c r="F541" s="61" t="s">
        <v>84</v>
      </c>
      <c r="G541" s="109" t="s">
        <v>29</v>
      </c>
      <c r="H541" s="45"/>
      <c r="I541" s="45">
        <v>298</v>
      </c>
      <c r="J541" s="45">
        <v>160</v>
      </c>
      <c r="K541" s="45"/>
      <c r="L541" s="61" t="s">
        <v>85</v>
      </c>
      <c r="M541" s="61" t="s">
        <v>374</v>
      </c>
      <c r="N541" s="61" t="s">
        <v>359</v>
      </c>
      <c r="O541" s="45"/>
      <c r="P541" s="45"/>
      <c r="Q541" s="45"/>
      <c r="R541" s="45"/>
      <c r="S541" s="37"/>
      <c r="T541" s="37"/>
    </row>
    <row r="542" spans="1:20" ht="15" customHeight="1">
      <c r="A542" s="61" t="s">
        <v>364</v>
      </c>
      <c r="B542" s="61" t="s">
        <v>361</v>
      </c>
      <c r="C542" s="61" t="s">
        <v>74</v>
      </c>
      <c r="D542" s="61" t="s">
        <v>366</v>
      </c>
      <c r="E542" s="61" t="s">
        <v>367</v>
      </c>
      <c r="F542" s="61" t="s">
        <v>84</v>
      </c>
      <c r="G542" s="109" t="s">
        <v>29</v>
      </c>
      <c r="H542" s="45"/>
      <c r="I542" s="45">
        <v>298</v>
      </c>
      <c r="J542" s="45">
        <v>125.694444444444</v>
      </c>
      <c r="K542" s="45"/>
      <c r="L542" s="61" t="s">
        <v>85</v>
      </c>
      <c r="M542" s="61" t="s">
        <v>374</v>
      </c>
      <c r="N542" s="61" t="s">
        <v>359</v>
      </c>
      <c r="O542" s="45"/>
      <c r="P542" s="45"/>
      <c r="Q542" s="45"/>
      <c r="R542" s="45"/>
      <c r="S542" s="37"/>
      <c r="T542" s="37"/>
    </row>
    <row r="543" spans="1:20" ht="15" customHeight="1">
      <c r="A543" s="61" t="s">
        <v>365</v>
      </c>
      <c r="B543" s="61" t="s">
        <v>362</v>
      </c>
      <c r="C543" s="61" t="s">
        <v>369</v>
      </c>
      <c r="D543" s="61" t="s">
        <v>366</v>
      </c>
      <c r="E543" s="61" t="s">
        <v>367</v>
      </c>
      <c r="F543" s="61" t="s">
        <v>84</v>
      </c>
      <c r="G543" s="109" t="s">
        <v>29</v>
      </c>
      <c r="H543" s="45"/>
      <c r="I543" s="45">
        <v>298</v>
      </c>
      <c r="J543" s="45">
        <v>60.9722222222222</v>
      </c>
      <c r="K543" s="45"/>
      <c r="L543" s="61" t="s">
        <v>85</v>
      </c>
      <c r="M543" s="61" t="s">
        <v>374</v>
      </c>
      <c r="N543" s="61" t="s">
        <v>359</v>
      </c>
      <c r="O543" s="45"/>
      <c r="P543" s="45"/>
      <c r="Q543" s="45"/>
      <c r="R543" s="45"/>
      <c r="S543" s="37"/>
      <c r="T543" s="37"/>
    </row>
    <row r="544" spans="1:20" ht="15" customHeight="1">
      <c r="A544" s="61" t="s">
        <v>363</v>
      </c>
      <c r="B544" s="61" t="s">
        <v>360</v>
      </c>
      <c r="C544" s="61" t="s">
        <v>74</v>
      </c>
      <c r="D544" s="61" t="s">
        <v>370</v>
      </c>
      <c r="E544" s="61" t="s">
        <v>371</v>
      </c>
      <c r="F544" s="61" t="s">
        <v>84</v>
      </c>
      <c r="G544" s="109" t="s">
        <v>29</v>
      </c>
      <c r="H544" s="45"/>
      <c r="I544" s="45">
        <v>298</v>
      </c>
      <c r="J544" s="45">
        <v>162.083333333333</v>
      </c>
      <c r="K544" s="45"/>
      <c r="L544" s="61" t="s">
        <v>85</v>
      </c>
      <c r="M544" s="61" t="s">
        <v>374</v>
      </c>
      <c r="N544" s="61" t="s">
        <v>359</v>
      </c>
      <c r="O544" s="45"/>
      <c r="P544" s="45"/>
      <c r="Q544" s="45"/>
      <c r="R544" s="45"/>
      <c r="S544" s="37"/>
      <c r="T544" s="37"/>
    </row>
    <row r="545" spans="1:20" ht="15" customHeight="1">
      <c r="A545" s="61" t="s">
        <v>364</v>
      </c>
      <c r="B545" s="61" t="s">
        <v>361</v>
      </c>
      <c r="C545" s="61" t="s">
        <v>368</v>
      </c>
      <c r="D545" s="61" t="s">
        <v>370</v>
      </c>
      <c r="E545" s="61" t="s">
        <v>373</v>
      </c>
      <c r="F545" s="61" t="s">
        <v>84</v>
      </c>
      <c r="G545" s="109" t="s">
        <v>29</v>
      </c>
      <c r="H545" s="45"/>
      <c r="I545" s="45">
        <v>298</v>
      </c>
      <c r="J545" s="45">
        <v>139.583333333333</v>
      </c>
      <c r="K545" s="45"/>
      <c r="L545" s="61" t="s">
        <v>85</v>
      </c>
      <c r="M545" s="61" t="s">
        <v>374</v>
      </c>
      <c r="N545" s="61" t="s">
        <v>359</v>
      </c>
      <c r="O545" s="45"/>
      <c r="P545" s="45"/>
      <c r="Q545" s="45"/>
      <c r="R545" s="45"/>
      <c r="S545" s="37"/>
      <c r="T545" s="37"/>
    </row>
    <row r="546" spans="1:20" ht="15" customHeight="1">
      <c r="A546" s="61" t="s">
        <v>365</v>
      </c>
      <c r="B546" s="61" t="s">
        <v>362</v>
      </c>
      <c r="C546" s="61" t="s">
        <v>369</v>
      </c>
      <c r="D546" s="61" t="s">
        <v>370</v>
      </c>
      <c r="E546" s="61" t="s">
        <v>372</v>
      </c>
      <c r="F546" s="61" t="s">
        <v>84</v>
      </c>
      <c r="G546" s="109" t="s">
        <v>29</v>
      </c>
      <c r="H546" s="45"/>
      <c r="I546" s="45">
        <v>298</v>
      </c>
      <c r="J546" s="45">
        <v>61.1111111111111</v>
      </c>
      <c r="K546" s="45"/>
      <c r="L546" s="61" t="s">
        <v>85</v>
      </c>
      <c r="M546" s="61" t="s">
        <v>374</v>
      </c>
      <c r="N546" s="61" t="s">
        <v>359</v>
      </c>
      <c r="O546" s="45"/>
      <c r="P546" s="45"/>
      <c r="Q546" s="45"/>
      <c r="R546" s="45"/>
      <c r="S546" s="37"/>
      <c r="T546" s="37"/>
    </row>
    <row r="547" spans="1:20" ht="15" customHeight="1">
      <c r="A547" s="61" t="s">
        <v>363</v>
      </c>
      <c r="B547" s="61" t="s">
        <v>360</v>
      </c>
      <c r="C547" s="61" t="s">
        <v>74</v>
      </c>
      <c r="D547" s="61" t="s">
        <v>366</v>
      </c>
      <c r="E547" s="61" t="s">
        <v>367</v>
      </c>
      <c r="F547" s="61" t="s">
        <v>91</v>
      </c>
      <c r="G547" s="109" t="s">
        <v>29</v>
      </c>
      <c r="H547" s="45"/>
      <c r="I547" s="45">
        <v>298</v>
      </c>
      <c r="J547" s="45">
        <f t="shared" ref="J547:J552" si="24">P547*79.577471546</f>
        <v>884.19412828888801</v>
      </c>
      <c r="K547" s="45"/>
      <c r="L547" s="61" t="s">
        <v>89</v>
      </c>
      <c r="M547" s="61" t="s">
        <v>375</v>
      </c>
      <c r="N547" s="61" t="s">
        <v>359</v>
      </c>
      <c r="O547" s="45"/>
      <c r="P547" s="45">
        <v>11.1111111111111</v>
      </c>
      <c r="Q547" s="45"/>
      <c r="R547" s="45"/>
      <c r="S547" s="37"/>
      <c r="T547" s="37"/>
    </row>
    <row r="548" spans="1:20" ht="15" customHeight="1">
      <c r="A548" s="61" t="s">
        <v>364</v>
      </c>
      <c r="B548" s="61" t="s">
        <v>361</v>
      </c>
      <c r="C548" s="61" t="s">
        <v>74</v>
      </c>
      <c r="D548" s="61" t="s">
        <v>366</v>
      </c>
      <c r="E548" s="61" t="s">
        <v>367</v>
      </c>
      <c r="F548" s="61" t="s">
        <v>91</v>
      </c>
      <c r="G548" s="109" t="s">
        <v>29</v>
      </c>
      <c r="H548" s="45"/>
      <c r="I548" s="45">
        <v>298</v>
      </c>
      <c r="J548" s="45">
        <f t="shared" si="24"/>
        <v>331.57279810833199</v>
      </c>
      <c r="K548" s="45"/>
      <c r="L548" s="61" t="s">
        <v>89</v>
      </c>
      <c r="M548" s="61" t="s">
        <v>375</v>
      </c>
      <c r="N548" s="61" t="s">
        <v>359</v>
      </c>
      <c r="O548" s="45"/>
      <c r="P548" s="45">
        <v>4.1666666666666501</v>
      </c>
      <c r="Q548" s="45"/>
      <c r="R548" s="45"/>
      <c r="S548" s="37"/>
      <c r="T548" s="37"/>
    </row>
    <row r="549" spans="1:20" ht="15" customHeight="1">
      <c r="A549" s="61" t="s">
        <v>365</v>
      </c>
      <c r="B549" s="61" t="s">
        <v>362</v>
      </c>
      <c r="C549" s="61" t="s">
        <v>369</v>
      </c>
      <c r="D549" s="61" t="s">
        <v>366</v>
      </c>
      <c r="E549" s="61" t="s">
        <v>367</v>
      </c>
      <c r="F549" s="61" t="s">
        <v>91</v>
      </c>
      <c r="G549" s="109" t="s">
        <v>29</v>
      </c>
      <c r="H549" s="45"/>
      <c r="I549" s="45">
        <v>298</v>
      </c>
      <c r="J549" s="45">
        <f t="shared" si="24"/>
        <v>1105.2426603611041</v>
      </c>
      <c r="K549" s="45"/>
      <c r="L549" s="61" t="s">
        <v>89</v>
      </c>
      <c r="M549" s="61" t="s">
        <v>375</v>
      </c>
      <c r="N549" s="61" t="s">
        <v>359</v>
      </c>
      <c r="O549" s="45"/>
      <c r="P549" s="45">
        <v>13.8888888888888</v>
      </c>
      <c r="Q549" s="45"/>
      <c r="R549" s="45"/>
      <c r="S549" s="37"/>
      <c r="T549" s="37"/>
    </row>
    <row r="550" spans="1:20" ht="15" customHeight="1">
      <c r="A550" s="61" t="s">
        <v>363</v>
      </c>
      <c r="B550" s="61" t="s">
        <v>360</v>
      </c>
      <c r="C550" s="61" t="s">
        <v>74</v>
      </c>
      <c r="D550" s="61" t="s">
        <v>370</v>
      </c>
      <c r="E550" s="61" t="s">
        <v>371</v>
      </c>
      <c r="F550" s="61" t="s">
        <v>91</v>
      </c>
      <c r="G550" s="109" t="s">
        <v>29</v>
      </c>
      <c r="H550" s="45"/>
      <c r="I550" s="45">
        <v>298</v>
      </c>
      <c r="J550" s="45">
        <f t="shared" si="24"/>
        <v>589.4627521925928</v>
      </c>
      <c r="K550" s="45"/>
      <c r="L550" s="61" t="s">
        <v>89</v>
      </c>
      <c r="M550" s="61" t="s">
        <v>375</v>
      </c>
      <c r="N550" s="61" t="s">
        <v>359</v>
      </c>
      <c r="O550" s="45"/>
      <c r="P550" s="45">
        <v>7.4074074074074101</v>
      </c>
      <c r="Q550" s="45"/>
      <c r="R550" s="45"/>
      <c r="S550" s="37"/>
      <c r="T550" s="37"/>
    </row>
    <row r="551" spans="1:20" ht="15" customHeight="1">
      <c r="A551" s="61" t="s">
        <v>364</v>
      </c>
      <c r="B551" s="61" t="s">
        <v>361</v>
      </c>
      <c r="C551" s="61" t="s">
        <v>368</v>
      </c>
      <c r="D551" s="61" t="s">
        <v>370</v>
      </c>
      <c r="E551" s="61" t="s">
        <v>373</v>
      </c>
      <c r="F551" s="61" t="s">
        <v>91</v>
      </c>
      <c r="G551" s="109" t="s">
        <v>29</v>
      </c>
      <c r="H551" s="45"/>
      <c r="I551" s="45">
        <v>298</v>
      </c>
      <c r="J551" s="45">
        <f t="shared" si="24"/>
        <v>14331.313162682362</v>
      </c>
      <c r="K551" s="45"/>
      <c r="L551" s="61" t="s">
        <v>89</v>
      </c>
      <c r="M551" s="61" t="s">
        <v>375</v>
      </c>
      <c r="N551" s="61" t="s">
        <v>359</v>
      </c>
      <c r="O551" s="45"/>
      <c r="P551" s="45">
        <v>180.09259259259201</v>
      </c>
      <c r="Q551" s="45"/>
      <c r="R551" s="45"/>
      <c r="S551" s="37"/>
      <c r="T551" s="37"/>
    </row>
    <row r="552" spans="1:20" ht="15" customHeight="1">
      <c r="A552" s="61" t="s">
        <v>365</v>
      </c>
      <c r="B552" s="61" t="s">
        <v>362</v>
      </c>
      <c r="C552" s="61" t="s">
        <v>369</v>
      </c>
      <c r="D552" s="61" t="s">
        <v>370</v>
      </c>
      <c r="E552" s="61" t="s">
        <v>372</v>
      </c>
      <c r="F552" s="61" t="s">
        <v>91</v>
      </c>
      <c r="G552" s="109" t="s">
        <v>29</v>
      </c>
      <c r="H552" s="45"/>
      <c r="I552" s="45">
        <v>298</v>
      </c>
      <c r="J552" s="45">
        <f t="shared" si="24"/>
        <v>1363.1326144453681</v>
      </c>
      <c r="K552" s="45"/>
      <c r="L552" s="61" t="s">
        <v>89</v>
      </c>
      <c r="M552" s="61" t="s">
        <v>375</v>
      </c>
      <c r="N552" s="61" t="s">
        <v>359</v>
      </c>
      <c r="O552" s="45"/>
      <c r="P552" s="45">
        <v>17.129629629629601</v>
      </c>
      <c r="Q552" s="45"/>
      <c r="R552" s="45"/>
      <c r="S552" s="37"/>
      <c r="T552" s="37"/>
    </row>
    <row r="553" spans="1:20" ht="15" customHeight="1">
      <c r="A553" s="104" t="s">
        <v>363</v>
      </c>
      <c r="B553" s="105" t="s">
        <v>360</v>
      </c>
      <c r="C553" s="105" t="s">
        <v>74</v>
      </c>
      <c r="D553" s="105" t="s">
        <v>366</v>
      </c>
      <c r="E553" s="105" t="s">
        <v>367</v>
      </c>
      <c r="F553" s="105" t="s">
        <v>127</v>
      </c>
      <c r="G553" s="109" t="s">
        <v>29</v>
      </c>
      <c r="H553" s="105"/>
      <c r="I553" s="105"/>
      <c r="J553" s="45">
        <v>993.89552238805902</v>
      </c>
      <c r="K553" s="45"/>
      <c r="L553" s="61" t="s">
        <v>125</v>
      </c>
      <c r="M553" s="61" t="s">
        <v>376</v>
      </c>
      <c r="N553" s="61" t="s">
        <v>359</v>
      </c>
      <c r="O553" s="45"/>
      <c r="P553" s="45"/>
      <c r="Q553" s="45"/>
      <c r="R553" s="45"/>
      <c r="S553" s="37"/>
      <c r="T553" s="37"/>
    </row>
    <row r="554" spans="1:20" ht="15" customHeight="1">
      <c r="A554" s="106" t="s">
        <v>364</v>
      </c>
      <c r="B554" s="107" t="s">
        <v>361</v>
      </c>
      <c r="C554" s="107" t="s">
        <v>74</v>
      </c>
      <c r="D554" s="107" t="s">
        <v>366</v>
      </c>
      <c r="E554" s="107" t="s">
        <v>367</v>
      </c>
      <c r="F554" s="105" t="s">
        <v>127</v>
      </c>
      <c r="G554" s="109" t="s">
        <v>29</v>
      </c>
      <c r="H554" s="107"/>
      <c r="I554" s="107"/>
      <c r="J554" s="45">
        <v>758.07462686567101</v>
      </c>
      <c r="K554" s="45"/>
      <c r="L554" s="61" t="s">
        <v>125</v>
      </c>
      <c r="M554" s="61" t="s">
        <v>376</v>
      </c>
      <c r="N554" s="61" t="s">
        <v>359</v>
      </c>
      <c r="O554" s="45"/>
      <c r="P554" s="45"/>
      <c r="Q554" s="45"/>
      <c r="R554" s="45"/>
      <c r="S554" s="37"/>
      <c r="T554" s="37"/>
    </row>
    <row r="555" spans="1:20" ht="15" customHeight="1">
      <c r="A555" s="106" t="s">
        <v>365</v>
      </c>
      <c r="B555" s="107" t="s">
        <v>362</v>
      </c>
      <c r="C555" s="107" t="s">
        <v>369</v>
      </c>
      <c r="D555" s="107" t="s">
        <v>366</v>
      </c>
      <c r="E555" s="107" t="s">
        <v>367</v>
      </c>
      <c r="F555" s="105" t="s">
        <v>127</v>
      </c>
      <c r="G555" s="109" t="s">
        <v>29</v>
      </c>
      <c r="H555" s="107"/>
      <c r="I555" s="107"/>
      <c r="J555" s="45">
        <v>667.40298507462603</v>
      </c>
      <c r="K555" s="45"/>
      <c r="L555" s="61" t="s">
        <v>125</v>
      </c>
      <c r="M555" s="61" t="s">
        <v>376</v>
      </c>
      <c r="N555" s="61" t="s">
        <v>359</v>
      </c>
      <c r="O555" s="45"/>
      <c r="P555" s="45"/>
      <c r="Q555" s="45"/>
      <c r="R555" s="45"/>
      <c r="S555" s="37"/>
      <c r="T555" s="37"/>
    </row>
    <row r="556" spans="1:20" ht="15" customHeight="1">
      <c r="A556" s="106" t="s">
        <v>363</v>
      </c>
      <c r="B556" s="107" t="s">
        <v>360</v>
      </c>
      <c r="C556" s="107" t="s">
        <v>74</v>
      </c>
      <c r="D556" s="107" t="s">
        <v>370</v>
      </c>
      <c r="E556" s="107" t="s">
        <v>371</v>
      </c>
      <c r="F556" s="105" t="s">
        <v>127</v>
      </c>
      <c r="G556" s="109" t="s">
        <v>29</v>
      </c>
      <c r="H556" s="107"/>
      <c r="I556" s="107"/>
      <c r="J556" s="45">
        <v>993.14925373134304</v>
      </c>
      <c r="K556" s="45"/>
      <c r="L556" s="61" t="s">
        <v>125</v>
      </c>
      <c r="M556" s="61" t="s">
        <v>376</v>
      </c>
      <c r="N556" s="61" t="s">
        <v>359</v>
      </c>
      <c r="O556" s="45"/>
      <c r="P556" s="45"/>
      <c r="Q556" s="45"/>
      <c r="R556" s="45"/>
      <c r="S556" s="37"/>
      <c r="T556" s="37"/>
    </row>
    <row r="557" spans="1:20" ht="15" customHeight="1">
      <c r="A557" s="106" t="s">
        <v>364</v>
      </c>
      <c r="B557" s="107" t="s">
        <v>361</v>
      </c>
      <c r="C557" s="107" t="s">
        <v>368</v>
      </c>
      <c r="D557" s="107" t="s">
        <v>370</v>
      </c>
      <c r="E557" s="107" t="s">
        <v>373</v>
      </c>
      <c r="F557" s="105" t="s">
        <v>127</v>
      </c>
      <c r="G557" s="109" t="s">
        <v>29</v>
      </c>
      <c r="H557" s="107"/>
      <c r="I557" s="107"/>
      <c r="J557" s="45">
        <v>898.37313432835799</v>
      </c>
      <c r="K557" s="45"/>
      <c r="L557" s="61" t="s">
        <v>125</v>
      </c>
      <c r="M557" s="61" t="s">
        <v>376</v>
      </c>
      <c r="N557" s="61" t="s">
        <v>359</v>
      </c>
      <c r="O557" s="45"/>
      <c r="P557" s="45"/>
      <c r="Q557" s="45"/>
      <c r="R557" s="45"/>
      <c r="S557" s="37"/>
      <c r="T557" s="37"/>
    </row>
    <row r="558" spans="1:20" ht="15" customHeight="1">
      <c r="A558" s="106" t="s">
        <v>365</v>
      </c>
      <c r="B558" s="107" t="s">
        <v>362</v>
      </c>
      <c r="C558" s="107" t="s">
        <v>369</v>
      </c>
      <c r="D558" s="107" t="s">
        <v>370</v>
      </c>
      <c r="E558" s="107" t="s">
        <v>372</v>
      </c>
      <c r="F558" s="105" t="s">
        <v>127</v>
      </c>
      <c r="G558" s="109" t="s">
        <v>29</v>
      </c>
      <c r="H558" s="107"/>
      <c r="I558" s="107"/>
      <c r="J558" s="45">
        <v>667.77611940298505</v>
      </c>
      <c r="K558" s="45"/>
      <c r="L558" s="61" t="s">
        <v>125</v>
      </c>
      <c r="M558" s="61" t="s">
        <v>376</v>
      </c>
      <c r="N558" s="61" t="s">
        <v>359</v>
      </c>
      <c r="O558" s="45"/>
      <c r="P558" s="45"/>
      <c r="Q558" s="45"/>
      <c r="R558" s="45"/>
      <c r="S558" s="37"/>
      <c r="T558" s="37"/>
    </row>
    <row r="559" spans="1:20" ht="15" customHeight="1">
      <c r="A559" s="104" t="s">
        <v>363</v>
      </c>
      <c r="B559" s="105" t="s">
        <v>360</v>
      </c>
      <c r="C559" s="105" t="s">
        <v>74</v>
      </c>
      <c r="D559" s="105" t="s">
        <v>366</v>
      </c>
      <c r="E559" s="105" t="s">
        <v>367</v>
      </c>
      <c r="F559" s="105" t="s">
        <v>62</v>
      </c>
      <c r="G559" s="109" t="s">
        <v>29</v>
      </c>
      <c r="H559" s="45"/>
      <c r="I559" s="45">
        <v>298</v>
      </c>
      <c r="J559" s="99">
        <f t="shared" ref="J559:J564" si="25">P559*9807000</f>
        <v>1526277133.1058006</v>
      </c>
      <c r="K559" s="99">
        <f>(Q559-P559)*9807000</f>
        <v>60247781.569959953</v>
      </c>
      <c r="L559" s="61" t="s">
        <v>33</v>
      </c>
      <c r="M559" s="61" t="s">
        <v>78</v>
      </c>
      <c r="N559" s="61" t="s">
        <v>359</v>
      </c>
      <c r="O559" s="45"/>
      <c r="P559" s="45">
        <v>155.63139931740599</v>
      </c>
      <c r="Q559" s="45">
        <v>161.774744027303</v>
      </c>
      <c r="R559" s="45"/>
      <c r="S559" s="37"/>
      <c r="T559" s="37"/>
    </row>
    <row r="560" spans="1:20" ht="15" customHeight="1">
      <c r="A560" s="106" t="s">
        <v>364</v>
      </c>
      <c r="B560" s="107" t="s">
        <v>361</v>
      </c>
      <c r="C560" s="107" t="s">
        <v>74</v>
      </c>
      <c r="D560" s="107" t="s">
        <v>366</v>
      </c>
      <c r="E560" s="107" t="s">
        <v>367</v>
      </c>
      <c r="F560" s="105" t="s">
        <v>62</v>
      </c>
      <c r="G560" s="109" t="s">
        <v>29</v>
      </c>
      <c r="H560" s="45"/>
      <c r="I560" s="45">
        <v>298</v>
      </c>
      <c r="J560" s="99">
        <f t="shared" si="25"/>
        <v>1934623208.191118</v>
      </c>
      <c r="K560" s="99">
        <f t="shared" ref="K560:K564" si="26">(Q560-P560)*9807000</f>
        <v>40165187.713313237</v>
      </c>
      <c r="L560" s="61" t="s">
        <v>33</v>
      </c>
      <c r="M560" s="61" t="s">
        <v>78</v>
      </c>
      <c r="N560" s="61" t="s">
        <v>359</v>
      </c>
      <c r="O560" s="45"/>
      <c r="P560" s="45">
        <v>197.269624573378</v>
      </c>
      <c r="Q560" s="45">
        <v>201.36518771331001</v>
      </c>
      <c r="R560" s="45"/>
      <c r="S560" s="37"/>
      <c r="T560" s="37"/>
    </row>
    <row r="561" spans="1:20" ht="15" customHeight="1">
      <c r="A561" s="106" t="s">
        <v>365</v>
      </c>
      <c r="B561" s="107" t="s">
        <v>362</v>
      </c>
      <c r="C561" s="107" t="s">
        <v>369</v>
      </c>
      <c r="D561" s="107" t="s">
        <v>366</v>
      </c>
      <c r="E561" s="107" t="s">
        <v>367</v>
      </c>
      <c r="F561" s="105" t="s">
        <v>62</v>
      </c>
      <c r="G561" s="109" t="s">
        <v>29</v>
      </c>
      <c r="H561" s="45"/>
      <c r="I561" s="45">
        <v>298</v>
      </c>
      <c r="J561" s="99">
        <f t="shared" si="25"/>
        <v>3434123549.4880462</v>
      </c>
      <c r="K561" s="99">
        <f t="shared" si="26"/>
        <v>46859385.66552899</v>
      </c>
      <c r="L561" s="61" t="s">
        <v>33</v>
      </c>
      <c r="M561" s="61" t="s">
        <v>78</v>
      </c>
      <c r="N561" s="61" t="s">
        <v>359</v>
      </c>
      <c r="O561" s="45"/>
      <c r="P561" s="45">
        <v>350.17064846416298</v>
      </c>
      <c r="Q561" s="45">
        <v>354.94880546075001</v>
      </c>
      <c r="R561" s="45"/>
      <c r="S561" s="37"/>
      <c r="T561" s="37"/>
    </row>
    <row r="562" spans="1:20" ht="15" customHeight="1">
      <c r="A562" s="106" t="s">
        <v>363</v>
      </c>
      <c r="B562" s="107" t="s">
        <v>360</v>
      </c>
      <c r="C562" s="107" t="s">
        <v>74</v>
      </c>
      <c r="D562" s="107" t="s">
        <v>370</v>
      </c>
      <c r="E562" s="107" t="s">
        <v>371</v>
      </c>
      <c r="F562" s="105" t="s">
        <v>62</v>
      </c>
      <c r="G562" s="109" t="s">
        <v>29</v>
      </c>
      <c r="H562" s="45"/>
      <c r="I562" s="45">
        <v>298</v>
      </c>
      <c r="J562" s="99">
        <f t="shared" si="25"/>
        <v>1733797269.6245718</v>
      </c>
      <c r="K562" s="99">
        <f t="shared" si="26"/>
        <v>13388395.904431241</v>
      </c>
      <c r="L562" s="61" t="s">
        <v>33</v>
      </c>
      <c r="M562" s="61" t="s">
        <v>78</v>
      </c>
      <c r="N562" s="61" t="s">
        <v>359</v>
      </c>
      <c r="O562" s="45"/>
      <c r="P562" s="45">
        <v>176.79180887371999</v>
      </c>
      <c r="Q562" s="45">
        <v>178.15699658702999</v>
      </c>
      <c r="R562" s="45"/>
      <c r="S562" s="37"/>
      <c r="T562" s="37"/>
    </row>
    <row r="563" spans="1:20" ht="15" customHeight="1">
      <c r="A563" s="106" t="s">
        <v>364</v>
      </c>
      <c r="B563" s="107" t="s">
        <v>361</v>
      </c>
      <c r="C563" s="107" t="s">
        <v>368</v>
      </c>
      <c r="D563" s="107" t="s">
        <v>370</v>
      </c>
      <c r="E563" s="107" t="s">
        <v>373</v>
      </c>
      <c r="F563" s="105" t="s">
        <v>62</v>
      </c>
      <c r="G563" s="109" t="s">
        <v>29</v>
      </c>
      <c r="H563" s="45"/>
      <c r="I563" s="45">
        <v>298</v>
      </c>
      <c r="J563" s="99">
        <f t="shared" si="25"/>
        <v>5656597269.6245718</v>
      </c>
      <c r="K563" s="99">
        <f t="shared" si="26"/>
        <v>26776791.808871958</v>
      </c>
      <c r="L563" s="61" t="s">
        <v>33</v>
      </c>
      <c r="M563" s="61" t="s">
        <v>78</v>
      </c>
      <c r="N563" s="61" t="s">
        <v>359</v>
      </c>
      <c r="O563" s="45"/>
      <c r="P563" s="45">
        <v>576.79180887372002</v>
      </c>
      <c r="Q563" s="45">
        <v>579.522184300341</v>
      </c>
      <c r="R563" s="45"/>
      <c r="S563" s="37"/>
      <c r="T563" s="37"/>
    </row>
    <row r="564" spans="1:20" ht="15" customHeight="1">
      <c r="A564" s="106" t="s">
        <v>365</v>
      </c>
      <c r="B564" s="107" t="s">
        <v>362</v>
      </c>
      <c r="C564" s="107" t="s">
        <v>369</v>
      </c>
      <c r="D564" s="107" t="s">
        <v>370</v>
      </c>
      <c r="E564" s="107" t="s">
        <v>372</v>
      </c>
      <c r="F564" s="105" t="s">
        <v>62</v>
      </c>
      <c r="G564" s="109" t="s">
        <v>29</v>
      </c>
      <c r="H564" s="45"/>
      <c r="I564" s="45">
        <v>298</v>
      </c>
      <c r="J564" s="99">
        <f t="shared" si="25"/>
        <v>3460900341.2969189</v>
      </c>
      <c r="K564" s="99">
        <f t="shared" si="26"/>
        <v>26776791.808881994</v>
      </c>
      <c r="L564" s="61" t="s">
        <v>33</v>
      </c>
      <c r="M564" s="61" t="s">
        <v>78</v>
      </c>
      <c r="N564" s="61" t="s">
        <v>359</v>
      </c>
      <c r="O564" s="45"/>
      <c r="P564" s="45">
        <v>352.90102389078402</v>
      </c>
      <c r="Q564" s="45">
        <v>355.63139931740602</v>
      </c>
      <c r="R564" s="45"/>
      <c r="S564" s="37"/>
      <c r="T564" s="37"/>
    </row>
    <row r="565" spans="1:20" ht="15" customHeight="1">
      <c r="A565" s="45"/>
      <c r="B565" s="61" t="s">
        <v>377</v>
      </c>
      <c r="C565" s="61" t="s">
        <v>64</v>
      </c>
      <c r="D565" s="61" t="s">
        <v>386</v>
      </c>
      <c r="E565" s="61" t="s">
        <v>385</v>
      </c>
      <c r="F565" s="61" t="s">
        <v>383</v>
      </c>
      <c r="G565" s="109" t="s">
        <v>29</v>
      </c>
      <c r="H565" s="61" t="s">
        <v>384</v>
      </c>
      <c r="I565" s="45">
        <v>298</v>
      </c>
      <c r="J565" s="45">
        <f>P565</f>
        <v>4.9440298507462597</v>
      </c>
      <c r="K565" s="45">
        <f>Q565-P565</f>
        <v>2.2388059701492606</v>
      </c>
      <c r="L565" s="61" t="s">
        <v>67</v>
      </c>
      <c r="M565" s="61" t="s">
        <v>78</v>
      </c>
      <c r="N565" s="61" t="s">
        <v>387</v>
      </c>
      <c r="O565" s="45"/>
      <c r="P565" s="45">
        <v>4.9440298507462597</v>
      </c>
      <c r="Q565" s="45">
        <v>7.1828358208955203</v>
      </c>
      <c r="R565" s="45"/>
      <c r="S565" s="37"/>
      <c r="T565" s="37"/>
    </row>
    <row r="566" spans="1:20" ht="15" customHeight="1">
      <c r="A566" s="45"/>
      <c r="B566" s="61" t="s">
        <v>378</v>
      </c>
      <c r="C566" s="61" t="s">
        <v>64</v>
      </c>
      <c r="D566" s="61" t="s">
        <v>386</v>
      </c>
      <c r="E566" s="61" t="s">
        <v>385</v>
      </c>
      <c r="F566" s="61" t="s">
        <v>383</v>
      </c>
      <c r="G566" s="109" t="s">
        <v>29</v>
      </c>
      <c r="H566" s="61" t="s">
        <v>384</v>
      </c>
      <c r="I566" s="45">
        <v>298</v>
      </c>
      <c r="J566" s="45">
        <f t="shared" ref="J566:J570" si="27">P566</f>
        <v>12.5932835820895</v>
      </c>
      <c r="K566" s="45">
        <f t="shared" ref="K566:K570" si="28">Q566-P566</f>
        <v>1.3059701492536995</v>
      </c>
      <c r="L566" s="61" t="s">
        <v>67</v>
      </c>
      <c r="M566" s="61" t="s">
        <v>78</v>
      </c>
      <c r="N566" s="61" t="s">
        <v>387</v>
      </c>
      <c r="O566" s="45"/>
      <c r="P566" s="45">
        <v>12.5932835820895</v>
      </c>
      <c r="Q566" s="45">
        <v>13.899253731343199</v>
      </c>
      <c r="R566" s="45"/>
      <c r="S566" s="37"/>
      <c r="T566" s="37"/>
    </row>
    <row r="567" spans="1:20" ht="15" customHeight="1">
      <c r="A567" s="45"/>
      <c r="B567" s="61" t="s">
        <v>379</v>
      </c>
      <c r="C567" s="61" t="s">
        <v>64</v>
      </c>
      <c r="D567" s="61" t="s">
        <v>386</v>
      </c>
      <c r="E567" s="61" t="s">
        <v>385</v>
      </c>
      <c r="F567" s="61" t="s">
        <v>383</v>
      </c>
      <c r="G567" s="109" t="s">
        <v>29</v>
      </c>
      <c r="H567" s="61" t="s">
        <v>384</v>
      </c>
      <c r="I567" s="45">
        <v>298</v>
      </c>
      <c r="J567" s="45">
        <f t="shared" si="27"/>
        <v>17.537313432835798</v>
      </c>
      <c r="K567" s="45">
        <f t="shared" si="28"/>
        <v>2.2388059701492011</v>
      </c>
      <c r="L567" s="61" t="s">
        <v>67</v>
      </c>
      <c r="M567" s="61" t="s">
        <v>78</v>
      </c>
      <c r="N567" s="61" t="s">
        <v>387</v>
      </c>
      <c r="O567" s="45"/>
      <c r="P567" s="45">
        <v>17.537313432835798</v>
      </c>
      <c r="Q567" s="45">
        <v>19.776119402985</v>
      </c>
      <c r="R567" s="45"/>
      <c r="S567" s="37"/>
      <c r="T567" s="37"/>
    </row>
    <row r="568" spans="1:20" ht="15" customHeight="1">
      <c r="A568" s="45"/>
      <c r="B568" s="61" t="s">
        <v>380</v>
      </c>
      <c r="C568" s="61" t="s">
        <v>64</v>
      </c>
      <c r="D568" s="61" t="s">
        <v>386</v>
      </c>
      <c r="E568" s="61" t="s">
        <v>385</v>
      </c>
      <c r="F568" s="61" t="s">
        <v>383</v>
      </c>
      <c r="G568" s="109" t="s">
        <v>29</v>
      </c>
      <c r="H568" s="61" t="s">
        <v>384</v>
      </c>
      <c r="I568" s="45">
        <v>298</v>
      </c>
      <c r="J568" s="45">
        <f t="shared" si="27"/>
        <v>23.227611940298502</v>
      </c>
      <c r="K568" s="45">
        <f t="shared" si="28"/>
        <v>3.031716417910399</v>
      </c>
      <c r="L568" s="61" t="s">
        <v>67</v>
      </c>
      <c r="M568" s="61" t="s">
        <v>78</v>
      </c>
      <c r="N568" s="61" t="s">
        <v>387</v>
      </c>
      <c r="O568" s="45"/>
      <c r="P568" s="45">
        <v>23.227611940298502</v>
      </c>
      <c r="Q568" s="45">
        <v>26.259328358208901</v>
      </c>
      <c r="R568" s="45"/>
      <c r="S568" s="37"/>
      <c r="T568" s="37"/>
    </row>
    <row r="569" spans="1:20" ht="15" customHeight="1">
      <c r="A569" s="45"/>
      <c r="B569" s="61" t="s">
        <v>381</v>
      </c>
      <c r="C569" s="61" t="s">
        <v>64</v>
      </c>
      <c r="D569" s="61" t="s">
        <v>386</v>
      </c>
      <c r="E569" s="61" t="s">
        <v>385</v>
      </c>
      <c r="F569" s="61" t="s">
        <v>383</v>
      </c>
      <c r="G569" s="109" t="s">
        <v>29</v>
      </c>
      <c r="H569" s="61" t="s">
        <v>384</v>
      </c>
      <c r="I569" s="45">
        <v>298</v>
      </c>
      <c r="J569" s="45">
        <f t="shared" si="27"/>
        <v>15.4850746268656</v>
      </c>
      <c r="K569" s="45">
        <f t="shared" si="28"/>
        <v>2.6119402985074984</v>
      </c>
      <c r="L569" s="61" t="s">
        <v>67</v>
      </c>
      <c r="M569" s="61" t="s">
        <v>78</v>
      </c>
      <c r="N569" s="61" t="s">
        <v>387</v>
      </c>
      <c r="O569" s="45"/>
      <c r="P569" s="45">
        <v>15.4850746268656</v>
      </c>
      <c r="Q569" s="45">
        <v>18.097014925373099</v>
      </c>
      <c r="R569" s="45"/>
      <c r="S569" s="37"/>
      <c r="T569" s="37"/>
    </row>
    <row r="570" spans="1:20" ht="15" customHeight="1">
      <c r="A570" s="45"/>
      <c r="B570" s="61" t="s">
        <v>382</v>
      </c>
      <c r="C570" s="61" t="s">
        <v>64</v>
      </c>
      <c r="D570" s="61" t="s">
        <v>386</v>
      </c>
      <c r="E570" s="61" t="s">
        <v>385</v>
      </c>
      <c r="F570" s="61" t="s">
        <v>383</v>
      </c>
      <c r="G570" s="109" t="s">
        <v>29</v>
      </c>
      <c r="H570" s="61" t="s">
        <v>384</v>
      </c>
      <c r="I570" s="45">
        <v>298</v>
      </c>
      <c r="J570" s="45">
        <f t="shared" si="27"/>
        <v>14.738805970149199</v>
      </c>
      <c r="K570" s="45">
        <f t="shared" si="28"/>
        <v>1.7723880597015</v>
      </c>
      <c r="L570" s="61" t="s">
        <v>67</v>
      </c>
      <c r="M570" s="61" t="s">
        <v>78</v>
      </c>
      <c r="N570" s="61" t="s">
        <v>387</v>
      </c>
      <c r="O570" s="45"/>
      <c r="P570" s="45">
        <v>14.738805970149199</v>
      </c>
      <c r="Q570" s="45">
        <v>16.511194029850699</v>
      </c>
      <c r="R570" s="45"/>
      <c r="S570" s="37"/>
      <c r="T570" s="37"/>
    </row>
    <row r="571" spans="1:20" ht="15" customHeight="1">
      <c r="A571" s="45"/>
      <c r="B571" s="61" t="s">
        <v>377</v>
      </c>
      <c r="C571" s="61" t="s">
        <v>64</v>
      </c>
      <c r="D571" s="61" t="s">
        <v>386</v>
      </c>
      <c r="E571" s="61" t="s">
        <v>385</v>
      </c>
      <c r="F571" s="61" t="s">
        <v>72</v>
      </c>
      <c r="G571" s="109" t="s">
        <v>29</v>
      </c>
      <c r="H571" s="61" t="s">
        <v>384</v>
      </c>
      <c r="I571" s="45">
        <v>298</v>
      </c>
      <c r="J571" s="45">
        <f t="shared" ref="J571:J576" si="29">P571</f>
        <v>13.4189723320158</v>
      </c>
      <c r="K571" s="45">
        <f t="shared" ref="K571:K576" si="30">Q571-P571</f>
        <v>2.1936758893280004</v>
      </c>
      <c r="L571" s="61" t="s">
        <v>67</v>
      </c>
      <c r="M571" s="61" t="s">
        <v>78</v>
      </c>
      <c r="N571" s="61" t="s">
        <v>387</v>
      </c>
      <c r="O571" s="45"/>
      <c r="P571" s="45">
        <v>13.4189723320158</v>
      </c>
      <c r="Q571" s="45">
        <v>15.6126482213438</v>
      </c>
      <c r="R571" s="45"/>
      <c r="S571" s="37"/>
      <c r="T571" s="37"/>
    </row>
    <row r="572" spans="1:20" ht="15" customHeight="1">
      <c r="A572" s="45"/>
      <c r="B572" s="61" t="s">
        <v>378</v>
      </c>
      <c r="C572" s="61" t="s">
        <v>64</v>
      </c>
      <c r="D572" s="61" t="s">
        <v>386</v>
      </c>
      <c r="E572" s="61" t="s">
        <v>385</v>
      </c>
      <c r="F572" s="61" t="s">
        <v>72</v>
      </c>
      <c r="G572" s="109" t="s">
        <v>29</v>
      </c>
      <c r="H572" s="61" t="s">
        <v>384</v>
      </c>
      <c r="I572" s="45">
        <v>298</v>
      </c>
      <c r="J572" s="45">
        <f t="shared" si="29"/>
        <v>20.415019762845802</v>
      </c>
      <c r="K572" s="45">
        <f t="shared" si="30"/>
        <v>2.6086956521738998</v>
      </c>
      <c r="L572" s="61" t="s">
        <v>67</v>
      </c>
      <c r="M572" s="61" t="s">
        <v>78</v>
      </c>
      <c r="N572" s="61" t="s">
        <v>387</v>
      </c>
      <c r="O572" s="45"/>
      <c r="P572" s="45">
        <v>20.415019762845802</v>
      </c>
      <c r="Q572" s="45">
        <v>23.023715415019701</v>
      </c>
      <c r="R572" s="45"/>
      <c r="S572" s="37"/>
      <c r="T572" s="37"/>
    </row>
    <row r="573" spans="1:20" ht="15" customHeight="1">
      <c r="A573" s="45"/>
      <c r="B573" s="61" t="s">
        <v>379</v>
      </c>
      <c r="C573" s="61" t="s">
        <v>64</v>
      </c>
      <c r="D573" s="61" t="s">
        <v>386</v>
      </c>
      <c r="E573" s="61" t="s">
        <v>385</v>
      </c>
      <c r="F573" s="61" t="s">
        <v>72</v>
      </c>
      <c r="G573" s="109" t="s">
        <v>29</v>
      </c>
      <c r="H573" s="61" t="s">
        <v>384</v>
      </c>
      <c r="I573" s="45">
        <v>298</v>
      </c>
      <c r="J573" s="45">
        <f t="shared" si="29"/>
        <v>22.905138339920899</v>
      </c>
      <c r="K573" s="45">
        <f t="shared" si="30"/>
        <v>2.7272727272727018</v>
      </c>
      <c r="L573" s="61" t="s">
        <v>67</v>
      </c>
      <c r="M573" s="61" t="s">
        <v>78</v>
      </c>
      <c r="N573" s="61" t="s">
        <v>387</v>
      </c>
      <c r="O573" s="45"/>
      <c r="P573" s="45">
        <v>22.905138339920899</v>
      </c>
      <c r="Q573" s="45">
        <v>25.632411067193601</v>
      </c>
      <c r="R573" s="45"/>
      <c r="S573" s="37"/>
      <c r="T573" s="37"/>
    </row>
    <row r="574" spans="1:20" ht="15" customHeight="1">
      <c r="A574" s="45"/>
      <c r="B574" s="61" t="s">
        <v>380</v>
      </c>
      <c r="C574" s="61" t="s">
        <v>64</v>
      </c>
      <c r="D574" s="61" t="s">
        <v>386</v>
      </c>
      <c r="E574" s="61" t="s">
        <v>385</v>
      </c>
      <c r="F574" s="61" t="s">
        <v>72</v>
      </c>
      <c r="G574" s="109" t="s">
        <v>29</v>
      </c>
      <c r="H574" s="61" t="s">
        <v>384</v>
      </c>
      <c r="I574" s="45">
        <v>298</v>
      </c>
      <c r="J574" s="45">
        <f t="shared" si="29"/>
        <v>34.822134387351703</v>
      </c>
      <c r="K574" s="45">
        <f t="shared" si="30"/>
        <v>4.4466403162055954</v>
      </c>
      <c r="L574" s="61" t="s">
        <v>67</v>
      </c>
      <c r="M574" s="61" t="s">
        <v>78</v>
      </c>
      <c r="N574" s="61" t="s">
        <v>387</v>
      </c>
      <c r="O574" s="45"/>
      <c r="P574" s="45">
        <v>34.822134387351703</v>
      </c>
      <c r="Q574" s="45">
        <v>39.268774703557298</v>
      </c>
      <c r="R574" s="45"/>
      <c r="S574" s="37"/>
      <c r="T574" s="37"/>
    </row>
    <row r="575" spans="1:20" ht="15" customHeight="1">
      <c r="A575" s="45"/>
      <c r="B575" s="61" t="s">
        <v>381</v>
      </c>
      <c r="C575" s="61" t="s">
        <v>64</v>
      </c>
      <c r="D575" s="61" t="s">
        <v>386</v>
      </c>
      <c r="E575" s="61" t="s">
        <v>385</v>
      </c>
      <c r="F575" s="61" t="s">
        <v>72</v>
      </c>
      <c r="G575" s="109" t="s">
        <v>29</v>
      </c>
      <c r="H575" s="61" t="s">
        <v>384</v>
      </c>
      <c r="I575" s="45">
        <v>298</v>
      </c>
      <c r="J575" s="45">
        <f t="shared" si="29"/>
        <v>27.055335968379399</v>
      </c>
      <c r="K575" s="45">
        <f t="shared" si="30"/>
        <v>3.2608695652174013</v>
      </c>
      <c r="L575" s="61" t="s">
        <v>67</v>
      </c>
      <c r="M575" s="61" t="s">
        <v>78</v>
      </c>
      <c r="N575" s="61" t="s">
        <v>387</v>
      </c>
      <c r="O575" s="45"/>
      <c r="P575" s="45">
        <v>27.055335968379399</v>
      </c>
      <c r="Q575" s="45">
        <v>30.316205533596801</v>
      </c>
      <c r="R575" s="45"/>
      <c r="S575" s="37"/>
      <c r="T575" s="37"/>
    </row>
    <row r="576" spans="1:20" ht="15" customHeight="1">
      <c r="A576" s="45"/>
      <c r="B576" s="61" t="s">
        <v>382</v>
      </c>
      <c r="C576" s="61" t="s">
        <v>64</v>
      </c>
      <c r="D576" s="61" t="s">
        <v>386</v>
      </c>
      <c r="E576" s="61" t="s">
        <v>385</v>
      </c>
      <c r="F576" s="61" t="s">
        <v>72</v>
      </c>
      <c r="G576" s="109" t="s">
        <v>29</v>
      </c>
      <c r="H576" s="61" t="s">
        <v>384</v>
      </c>
      <c r="I576" s="45">
        <v>298</v>
      </c>
      <c r="J576" s="45">
        <f t="shared" si="29"/>
        <v>24.090909090909001</v>
      </c>
      <c r="K576" s="45">
        <f t="shared" si="30"/>
        <v>2.3715415019762993</v>
      </c>
      <c r="L576" s="61" t="s">
        <v>67</v>
      </c>
      <c r="M576" s="61" t="s">
        <v>78</v>
      </c>
      <c r="N576" s="61" t="s">
        <v>387</v>
      </c>
      <c r="O576" s="45"/>
      <c r="P576" s="45">
        <v>24.090909090909001</v>
      </c>
      <c r="Q576" s="45">
        <v>26.4624505928853</v>
      </c>
      <c r="R576" s="45"/>
      <c r="S576" s="37"/>
      <c r="T576" s="37"/>
    </row>
    <row r="577" spans="1:20" ht="15" customHeight="1">
      <c r="A577" s="45"/>
      <c r="B577" s="61" t="s">
        <v>377</v>
      </c>
      <c r="C577" s="61" t="s">
        <v>64</v>
      </c>
      <c r="D577" s="61" t="s">
        <v>386</v>
      </c>
      <c r="E577" s="61" t="s">
        <v>385</v>
      </c>
      <c r="F577" s="61" t="s">
        <v>71</v>
      </c>
      <c r="G577" s="109" t="s">
        <v>29</v>
      </c>
      <c r="H577" s="61" t="s">
        <v>384</v>
      </c>
      <c r="I577" s="45">
        <v>298</v>
      </c>
      <c r="J577" s="45">
        <f>P577*1000000</f>
        <v>900000000</v>
      </c>
      <c r="K577" s="45">
        <f>(Q577-P577)*1000000</f>
        <v>33055091.819698986</v>
      </c>
      <c r="L577" s="61" t="s">
        <v>33</v>
      </c>
      <c r="M577" s="61" t="s">
        <v>78</v>
      </c>
      <c r="N577" s="61" t="s">
        <v>387</v>
      </c>
      <c r="O577" s="45"/>
      <c r="P577" s="45">
        <v>900</v>
      </c>
      <c r="Q577" s="45">
        <v>933.05509181969899</v>
      </c>
      <c r="R577" s="45"/>
      <c r="S577" s="37"/>
      <c r="T577" s="37"/>
    </row>
    <row r="578" spans="1:20" ht="15" customHeight="1">
      <c r="A578" s="45"/>
      <c r="B578" s="61" t="s">
        <v>378</v>
      </c>
      <c r="C578" s="61" t="s">
        <v>64</v>
      </c>
      <c r="D578" s="61" t="s">
        <v>386</v>
      </c>
      <c r="E578" s="61" t="s">
        <v>385</v>
      </c>
      <c r="F578" s="61" t="s">
        <v>71</v>
      </c>
      <c r="G578" s="109" t="s">
        <v>29</v>
      </c>
      <c r="H578" s="61" t="s">
        <v>384</v>
      </c>
      <c r="I578" s="45">
        <v>298</v>
      </c>
      <c r="J578" s="45">
        <f t="shared" ref="J578:J588" si="31">P578*1000000</f>
        <v>829382303.83973205</v>
      </c>
      <c r="K578" s="45">
        <f t="shared" ref="K578:K582" si="32">(Q578-P578)*1000000</f>
        <v>36060100.166944951</v>
      </c>
      <c r="L578" s="61" t="s">
        <v>33</v>
      </c>
      <c r="M578" s="61" t="s">
        <v>78</v>
      </c>
      <c r="N578" s="61" t="s">
        <v>387</v>
      </c>
      <c r="O578" s="45"/>
      <c r="P578" s="45">
        <v>829.382303839732</v>
      </c>
      <c r="Q578" s="45">
        <v>865.44240400667695</v>
      </c>
      <c r="R578" s="45"/>
      <c r="S578" s="37"/>
      <c r="T578" s="37"/>
    </row>
    <row r="579" spans="1:20" ht="15" customHeight="1">
      <c r="A579" s="45"/>
      <c r="B579" s="61" t="s">
        <v>379</v>
      </c>
      <c r="C579" s="61" t="s">
        <v>64</v>
      </c>
      <c r="D579" s="61" t="s">
        <v>386</v>
      </c>
      <c r="E579" s="61" t="s">
        <v>385</v>
      </c>
      <c r="F579" s="61" t="s">
        <v>71</v>
      </c>
      <c r="G579" s="109" t="s">
        <v>29</v>
      </c>
      <c r="H579" s="61" t="s">
        <v>384</v>
      </c>
      <c r="I579" s="45">
        <v>298</v>
      </c>
      <c r="J579" s="45">
        <f t="shared" si="31"/>
        <v>877462437.39565897</v>
      </c>
      <c r="K579" s="45">
        <f t="shared" si="32"/>
        <v>42070116.861435965</v>
      </c>
      <c r="L579" s="61" t="s">
        <v>33</v>
      </c>
      <c r="M579" s="61" t="s">
        <v>78</v>
      </c>
      <c r="N579" s="61" t="s">
        <v>387</v>
      </c>
      <c r="O579" s="45"/>
      <c r="P579" s="45">
        <v>877.46243739565898</v>
      </c>
      <c r="Q579" s="45">
        <v>919.53255425709494</v>
      </c>
      <c r="R579" s="45"/>
      <c r="S579" s="37"/>
      <c r="T579" s="37"/>
    </row>
    <row r="580" spans="1:20" ht="15" customHeight="1">
      <c r="A580" s="45"/>
      <c r="B580" s="61" t="s">
        <v>380</v>
      </c>
      <c r="C580" s="61" t="s">
        <v>64</v>
      </c>
      <c r="D580" s="61" t="s">
        <v>386</v>
      </c>
      <c r="E580" s="61" t="s">
        <v>385</v>
      </c>
      <c r="F580" s="61" t="s">
        <v>71</v>
      </c>
      <c r="G580" s="109" t="s">
        <v>29</v>
      </c>
      <c r="H580" s="61" t="s">
        <v>384</v>
      </c>
      <c r="I580" s="45">
        <v>298</v>
      </c>
      <c r="J580" s="45">
        <f t="shared" si="31"/>
        <v>782804674.45742893</v>
      </c>
      <c r="K580" s="45">
        <f t="shared" si="32"/>
        <v>36060100.166944042</v>
      </c>
      <c r="L580" s="61" t="s">
        <v>33</v>
      </c>
      <c r="M580" s="61" t="s">
        <v>78</v>
      </c>
      <c r="N580" s="61" t="s">
        <v>387</v>
      </c>
      <c r="O580" s="45"/>
      <c r="P580" s="45">
        <v>782.80467445742897</v>
      </c>
      <c r="Q580" s="45">
        <v>818.86477462437301</v>
      </c>
      <c r="R580" s="45"/>
      <c r="S580" s="37"/>
      <c r="T580" s="37"/>
    </row>
    <row r="581" spans="1:20" ht="15" customHeight="1">
      <c r="A581" s="45"/>
      <c r="B581" s="61" t="s">
        <v>381</v>
      </c>
      <c r="C581" s="61" t="s">
        <v>64</v>
      </c>
      <c r="D581" s="61" t="s">
        <v>386</v>
      </c>
      <c r="E581" s="61" t="s">
        <v>385</v>
      </c>
      <c r="F581" s="61" t="s">
        <v>71</v>
      </c>
      <c r="G581" s="109" t="s">
        <v>29</v>
      </c>
      <c r="H581" s="61" t="s">
        <v>384</v>
      </c>
      <c r="I581" s="45">
        <v>298</v>
      </c>
      <c r="J581" s="45">
        <f t="shared" si="31"/>
        <v>800834724.54090095</v>
      </c>
      <c r="K581" s="45">
        <f t="shared" si="32"/>
        <v>27045075.125208996</v>
      </c>
      <c r="L581" s="61" t="s">
        <v>33</v>
      </c>
      <c r="M581" s="61" t="s">
        <v>78</v>
      </c>
      <c r="N581" s="61" t="s">
        <v>387</v>
      </c>
      <c r="O581" s="45"/>
      <c r="P581" s="45">
        <v>800.83472454090099</v>
      </c>
      <c r="Q581" s="45">
        <v>827.87979966610999</v>
      </c>
      <c r="R581" s="45"/>
      <c r="S581" s="37"/>
      <c r="T581" s="37"/>
    </row>
    <row r="582" spans="1:20" ht="15" customHeight="1">
      <c r="A582" s="45"/>
      <c r="B582" s="61" t="s">
        <v>382</v>
      </c>
      <c r="C582" s="61" t="s">
        <v>64</v>
      </c>
      <c r="D582" s="61" t="s">
        <v>386</v>
      </c>
      <c r="E582" s="61" t="s">
        <v>385</v>
      </c>
      <c r="F582" s="61" t="s">
        <v>71</v>
      </c>
      <c r="G582" s="109" t="s">
        <v>29</v>
      </c>
      <c r="H582" s="61" t="s">
        <v>384</v>
      </c>
      <c r="I582" s="45">
        <v>298</v>
      </c>
      <c r="J582" s="45">
        <f t="shared" si="31"/>
        <v>761769616.02671099</v>
      </c>
      <c r="K582" s="45">
        <f t="shared" si="32"/>
        <v>31552587.646076974</v>
      </c>
      <c r="L582" s="61" t="s">
        <v>33</v>
      </c>
      <c r="M582" s="61" t="s">
        <v>78</v>
      </c>
      <c r="N582" s="61" t="s">
        <v>387</v>
      </c>
      <c r="O582" s="45"/>
      <c r="P582" s="45">
        <v>761.76961602671099</v>
      </c>
      <c r="Q582" s="45">
        <v>793.32220367278796</v>
      </c>
      <c r="R582" s="45"/>
      <c r="S582" s="37"/>
      <c r="T582" s="37"/>
    </row>
    <row r="583" spans="1:20" ht="15" customHeight="1">
      <c r="A583" s="45"/>
      <c r="B583" s="104" t="s">
        <v>377</v>
      </c>
      <c r="C583" s="105" t="s">
        <v>64</v>
      </c>
      <c r="D583" s="105" t="s">
        <v>386</v>
      </c>
      <c r="E583" s="105" t="s">
        <v>385</v>
      </c>
      <c r="F583" s="61" t="s">
        <v>73</v>
      </c>
      <c r="G583" s="109" t="s">
        <v>29</v>
      </c>
      <c r="H583" s="61" t="s">
        <v>384</v>
      </c>
      <c r="I583" s="45">
        <v>298</v>
      </c>
      <c r="J583" s="45">
        <f t="shared" si="31"/>
        <v>952662721.89349103</v>
      </c>
      <c r="K583" s="45"/>
      <c r="L583" s="61" t="s">
        <v>33</v>
      </c>
      <c r="M583" s="61" t="s">
        <v>78</v>
      </c>
      <c r="N583" s="61" t="s">
        <v>387</v>
      </c>
      <c r="O583" s="45"/>
      <c r="P583" s="45">
        <v>952.66272189349104</v>
      </c>
      <c r="Q583" s="45"/>
      <c r="R583" s="45"/>
      <c r="S583" s="37"/>
      <c r="T583" s="37"/>
    </row>
    <row r="584" spans="1:20" ht="15" customHeight="1">
      <c r="A584" s="45"/>
      <c r="B584" s="106" t="s">
        <v>378</v>
      </c>
      <c r="C584" s="107" t="s">
        <v>64</v>
      </c>
      <c r="D584" s="107" t="s">
        <v>386</v>
      </c>
      <c r="E584" s="107" t="s">
        <v>385</v>
      </c>
      <c r="F584" s="61" t="s">
        <v>73</v>
      </c>
      <c r="G584" s="109" t="s">
        <v>29</v>
      </c>
      <c r="H584" s="61" t="s">
        <v>384</v>
      </c>
      <c r="I584" s="45">
        <v>298</v>
      </c>
      <c r="J584" s="45">
        <f t="shared" si="31"/>
        <v>891124260.35502899</v>
      </c>
      <c r="K584" s="45"/>
      <c r="L584" s="61" t="s">
        <v>33</v>
      </c>
      <c r="M584" s="61" t="s">
        <v>78</v>
      </c>
      <c r="N584" s="61" t="s">
        <v>387</v>
      </c>
      <c r="O584" s="45"/>
      <c r="P584" s="45">
        <v>891.12426035502904</v>
      </c>
      <c r="Q584" s="45"/>
      <c r="R584" s="45"/>
      <c r="S584" s="37"/>
      <c r="T584" s="37"/>
    </row>
    <row r="585" spans="1:20" ht="15" customHeight="1">
      <c r="A585" s="45"/>
      <c r="B585" s="106" t="s">
        <v>379</v>
      </c>
      <c r="C585" s="107" t="s">
        <v>64</v>
      </c>
      <c r="D585" s="107" t="s">
        <v>386</v>
      </c>
      <c r="E585" s="107" t="s">
        <v>385</v>
      </c>
      <c r="F585" s="61" t="s">
        <v>73</v>
      </c>
      <c r="G585" s="109" t="s">
        <v>29</v>
      </c>
      <c r="H585" s="61" t="s">
        <v>384</v>
      </c>
      <c r="I585" s="45">
        <v>298</v>
      </c>
      <c r="J585" s="45">
        <f t="shared" si="31"/>
        <v>937278106.50887501</v>
      </c>
      <c r="K585" s="45"/>
      <c r="L585" s="61" t="s">
        <v>33</v>
      </c>
      <c r="M585" s="61" t="s">
        <v>78</v>
      </c>
      <c r="N585" s="61" t="s">
        <v>387</v>
      </c>
      <c r="O585" s="45"/>
      <c r="P585" s="45">
        <v>937.278106508875</v>
      </c>
      <c r="Q585" s="45"/>
      <c r="R585" s="45"/>
      <c r="S585" s="37"/>
      <c r="T585" s="37"/>
    </row>
    <row r="586" spans="1:20" ht="15" customHeight="1">
      <c r="A586" s="45"/>
      <c r="B586" s="106" t="s">
        <v>380</v>
      </c>
      <c r="C586" s="107" t="s">
        <v>64</v>
      </c>
      <c r="D586" s="107" t="s">
        <v>386</v>
      </c>
      <c r="E586" s="107" t="s">
        <v>385</v>
      </c>
      <c r="F586" s="61" t="s">
        <v>73</v>
      </c>
      <c r="G586" s="109" t="s">
        <v>29</v>
      </c>
      <c r="H586" s="61" t="s">
        <v>384</v>
      </c>
      <c r="I586" s="45">
        <v>298</v>
      </c>
      <c r="J586" s="45">
        <f t="shared" si="31"/>
        <v>852071005.91715908</v>
      </c>
      <c r="K586" s="45"/>
      <c r="L586" s="61" t="s">
        <v>33</v>
      </c>
      <c r="M586" s="61" t="s">
        <v>78</v>
      </c>
      <c r="N586" s="61" t="s">
        <v>387</v>
      </c>
      <c r="O586" s="45"/>
      <c r="P586" s="45">
        <v>852.07100591715903</v>
      </c>
      <c r="Q586" s="45"/>
      <c r="R586" s="45"/>
      <c r="S586" s="37"/>
      <c r="T586" s="37"/>
    </row>
    <row r="587" spans="1:20" ht="15" customHeight="1">
      <c r="A587" s="45"/>
      <c r="B587" s="106" t="s">
        <v>381</v>
      </c>
      <c r="C587" s="107" t="s">
        <v>64</v>
      </c>
      <c r="D587" s="107" t="s">
        <v>386</v>
      </c>
      <c r="E587" s="107" t="s">
        <v>385</v>
      </c>
      <c r="F587" s="61" t="s">
        <v>73</v>
      </c>
      <c r="G587" s="109" t="s">
        <v>29</v>
      </c>
      <c r="H587" s="61" t="s">
        <v>384</v>
      </c>
      <c r="I587" s="45">
        <v>298</v>
      </c>
      <c r="J587" s="45">
        <f t="shared" si="31"/>
        <v>865088757.39644897</v>
      </c>
      <c r="K587" s="45"/>
      <c r="L587" s="61" t="s">
        <v>33</v>
      </c>
      <c r="M587" s="61" t="s">
        <v>78</v>
      </c>
      <c r="N587" s="61" t="s">
        <v>387</v>
      </c>
      <c r="O587" s="45"/>
      <c r="P587" s="45">
        <v>865.08875739644895</v>
      </c>
      <c r="Q587" s="45"/>
      <c r="R587" s="45"/>
      <c r="S587" s="37"/>
      <c r="T587" s="37"/>
    </row>
    <row r="588" spans="1:20" ht="15" customHeight="1">
      <c r="A588" s="45"/>
      <c r="B588" s="106" t="s">
        <v>382</v>
      </c>
      <c r="C588" s="107" t="s">
        <v>64</v>
      </c>
      <c r="D588" s="107" t="s">
        <v>386</v>
      </c>
      <c r="E588" s="107" t="s">
        <v>385</v>
      </c>
      <c r="F588" s="61" t="s">
        <v>73</v>
      </c>
      <c r="G588" s="109" t="s">
        <v>29</v>
      </c>
      <c r="H588" s="61" t="s">
        <v>384</v>
      </c>
      <c r="I588" s="45">
        <v>298</v>
      </c>
      <c r="J588" s="45">
        <f t="shared" si="31"/>
        <v>815384615.38461506</v>
      </c>
      <c r="K588" s="45"/>
      <c r="L588" s="61" t="s">
        <v>33</v>
      </c>
      <c r="M588" s="61" t="s">
        <v>78</v>
      </c>
      <c r="N588" s="61" t="s">
        <v>387</v>
      </c>
      <c r="O588" s="45"/>
      <c r="P588" s="45">
        <v>815.38461538461502</v>
      </c>
      <c r="Q588" s="45"/>
      <c r="R588" s="45"/>
      <c r="S588" s="37"/>
      <c r="T588" s="37"/>
    </row>
    <row r="589" spans="1:20" ht="15" customHeight="1">
      <c r="A589" s="61" t="s">
        <v>390</v>
      </c>
      <c r="B589" s="61" t="s">
        <v>389</v>
      </c>
      <c r="C589" s="61" t="s">
        <v>64</v>
      </c>
      <c r="D589" s="61" t="s">
        <v>63</v>
      </c>
      <c r="E589" s="45"/>
      <c r="F589" s="61" t="s">
        <v>395</v>
      </c>
      <c r="G589" s="109" t="s">
        <v>29</v>
      </c>
      <c r="H589" s="61"/>
      <c r="I589" s="45"/>
      <c r="J589" s="45">
        <v>5.2</v>
      </c>
      <c r="K589" s="45"/>
      <c r="L589" s="61" t="s">
        <v>125</v>
      </c>
      <c r="M589" s="61" t="s">
        <v>129</v>
      </c>
      <c r="N589" s="61" t="s">
        <v>388</v>
      </c>
      <c r="O589" s="45"/>
      <c r="P589" s="45"/>
      <c r="Q589" s="45"/>
      <c r="R589" s="45"/>
      <c r="S589" s="37"/>
      <c r="T589" s="37"/>
    </row>
    <row r="590" spans="1:20" ht="15" customHeight="1">
      <c r="A590" s="148" t="s">
        <v>391</v>
      </c>
      <c r="B590" s="148" t="s">
        <v>392</v>
      </c>
      <c r="C590" s="61" t="s">
        <v>393</v>
      </c>
      <c r="D590" s="61" t="s">
        <v>63</v>
      </c>
      <c r="E590" s="61" t="s">
        <v>394</v>
      </c>
      <c r="F590" s="61" t="s">
        <v>395</v>
      </c>
      <c r="G590" s="109" t="s">
        <v>29</v>
      </c>
      <c r="H590" s="45"/>
      <c r="I590" s="45"/>
      <c r="J590" s="45">
        <v>4.5999999999999996</v>
      </c>
      <c r="K590" s="45"/>
      <c r="L590" s="61" t="s">
        <v>125</v>
      </c>
      <c r="M590" s="61" t="s">
        <v>129</v>
      </c>
      <c r="N590" s="61" t="s">
        <v>388</v>
      </c>
      <c r="O590" s="45"/>
      <c r="P590" s="45"/>
      <c r="Q590" s="45"/>
      <c r="R590" s="45"/>
      <c r="S590" s="37"/>
      <c r="T590" s="37"/>
    </row>
    <row r="591" spans="1:20" ht="15" customHeight="1">
      <c r="A591" s="45"/>
      <c r="B591" s="61" t="s">
        <v>397</v>
      </c>
      <c r="C591" s="61" t="s">
        <v>402</v>
      </c>
      <c r="D591" s="61" t="s">
        <v>63</v>
      </c>
      <c r="E591" s="61" t="s">
        <v>403</v>
      </c>
      <c r="F591" s="45"/>
      <c r="G591" s="45"/>
      <c r="H591" s="45"/>
      <c r="I591" s="45"/>
      <c r="J591" s="45"/>
      <c r="K591" s="45"/>
      <c r="L591" s="45"/>
      <c r="M591" s="61" t="s">
        <v>126</v>
      </c>
      <c r="N591" s="61" t="s">
        <v>396</v>
      </c>
      <c r="O591" s="45"/>
      <c r="P591" s="45"/>
      <c r="Q591" s="45"/>
      <c r="R591" s="45"/>
      <c r="S591" s="37"/>
      <c r="T591" s="37"/>
    </row>
    <row r="592" spans="1:20" ht="15" customHeight="1">
      <c r="A592" s="45"/>
      <c r="B592" s="61" t="s">
        <v>398</v>
      </c>
      <c r="C592" s="61" t="s">
        <v>189</v>
      </c>
      <c r="D592" s="61" t="s">
        <v>63</v>
      </c>
      <c r="E592" s="61" t="s">
        <v>403</v>
      </c>
      <c r="F592" s="45"/>
      <c r="G592" s="45"/>
      <c r="H592" s="45"/>
      <c r="I592" s="45"/>
      <c r="J592" s="45"/>
      <c r="K592" s="45"/>
      <c r="L592" s="45"/>
      <c r="M592" s="61" t="s">
        <v>126</v>
      </c>
      <c r="N592" s="61" t="s">
        <v>396</v>
      </c>
      <c r="O592" s="45"/>
      <c r="P592" s="45"/>
      <c r="Q592" s="45"/>
      <c r="R592" s="45"/>
      <c r="S592" s="37"/>
      <c r="T592" s="37"/>
    </row>
    <row r="593" spans="1:20" ht="15" customHeight="1">
      <c r="A593" s="45"/>
      <c r="B593" s="61" t="s">
        <v>399</v>
      </c>
      <c r="C593" s="61" t="s">
        <v>402</v>
      </c>
      <c r="D593" s="61" t="s">
        <v>63</v>
      </c>
      <c r="E593" s="61" t="s">
        <v>403</v>
      </c>
      <c r="F593" s="45"/>
      <c r="G593" s="45"/>
      <c r="H593" s="45"/>
      <c r="I593" s="45"/>
      <c r="J593" s="45"/>
      <c r="K593" s="45"/>
      <c r="L593" s="45"/>
      <c r="M593" s="61" t="s">
        <v>126</v>
      </c>
      <c r="N593" s="61" t="s">
        <v>396</v>
      </c>
      <c r="O593" s="45"/>
      <c r="P593" s="45"/>
      <c r="Q593" s="45"/>
      <c r="R593" s="45"/>
      <c r="S593" s="37"/>
      <c r="T593" s="37"/>
    </row>
    <row r="594" spans="1:20" ht="15" customHeight="1">
      <c r="A594" s="45"/>
      <c r="B594" s="61" t="s">
        <v>400</v>
      </c>
      <c r="C594" s="61" t="s">
        <v>402</v>
      </c>
      <c r="D594" s="61" t="s">
        <v>63</v>
      </c>
      <c r="E594" s="61" t="s">
        <v>403</v>
      </c>
      <c r="F594" s="45"/>
      <c r="G594" s="45"/>
      <c r="H594" s="45"/>
      <c r="I594" s="45"/>
      <c r="J594" s="45"/>
      <c r="K594" s="45"/>
      <c r="L594" s="45"/>
      <c r="M594" s="61" t="s">
        <v>126</v>
      </c>
      <c r="N594" s="61" t="s">
        <v>396</v>
      </c>
      <c r="O594" s="45"/>
      <c r="P594" s="45"/>
      <c r="Q594" s="45"/>
      <c r="R594" s="45"/>
      <c r="S594" s="37"/>
      <c r="T594" s="37"/>
    </row>
    <row r="595" spans="1:20" ht="15" customHeight="1">
      <c r="A595" s="45"/>
      <c r="B595" s="61" t="s">
        <v>401</v>
      </c>
      <c r="C595" s="61" t="s">
        <v>189</v>
      </c>
      <c r="D595" s="61" t="s">
        <v>63</v>
      </c>
      <c r="E595" s="61" t="s">
        <v>403</v>
      </c>
      <c r="F595" s="45"/>
      <c r="G595" s="45"/>
      <c r="H595" s="45"/>
      <c r="I595" s="45"/>
      <c r="J595" s="45"/>
      <c r="K595" s="45"/>
      <c r="L595" s="45"/>
      <c r="M595" s="61" t="s">
        <v>126</v>
      </c>
      <c r="N595" s="61" t="s">
        <v>396</v>
      </c>
      <c r="O595" s="45"/>
      <c r="P595" s="45"/>
      <c r="Q595" s="45"/>
      <c r="R595" s="45"/>
      <c r="S595" s="37"/>
      <c r="T595" s="37"/>
    </row>
    <row r="596" spans="1:20" ht="15" customHeight="1">
      <c r="A596" s="45"/>
      <c r="B596" s="61" t="s">
        <v>397</v>
      </c>
      <c r="C596" s="61" t="s">
        <v>402</v>
      </c>
      <c r="D596" s="61" t="s">
        <v>405</v>
      </c>
      <c r="E596" s="61" t="s">
        <v>406</v>
      </c>
      <c r="F596" s="61" t="s">
        <v>62</v>
      </c>
      <c r="G596" s="61" t="s">
        <v>29</v>
      </c>
      <c r="H596" s="45"/>
      <c r="I596" s="45">
        <v>298</v>
      </c>
      <c r="J596" s="99">
        <f t="shared" ref="J596:K600" si="33">P596*9807000</f>
        <v>4795623000</v>
      </c>
      <c r="K596" s="99">
        <f t="shared" si="33"/>
        <v>98070000</v>
      </c>
      <c r="L596" s="61" t="s">
        <v>33</v>
      </c>
      <c r="M596" s="61" t="s">
        <v>146</v>
      </c>
      <c r="N596" s="61" t="s">
        <v>396</v>
      </c>
      <c r="O596" s="45"/>
      <c r="P596" s="45">
        <v>489</v>
      </c>
      <c r="Q596" s="45">
        <v>10</v>
      </c>
      <c r="R596" s="45"/>
      <c r="S596" s="37"/>
      <c r="T596" s="37"/>
    </row>
    <row r="597" spans="1:20" ht="15" customHeight="1">
      <c r="A597" s="45"/>
      <c r="B597" s="61" t="s">
        <v>398</v>
      </c>
      <c r="C597" s="61" t="s">
        <v>189</v>
      </c>
      <c r="D597" s="61" t="s">
        <v>405</v>
      </c>
      <c r="E597" s="61" t="s">
        <v>407</v>
      </c>
      <c r="F597" s="61" t="s">
        <v>62</v>
      </c>
      <c r="G597" s="61" t="s">
        <v>29</v>
      </c>
      <c r="H597" s="45"/>
      <c r="I597" s="45">
        <v>298</v>
      </c>
      <c r="J597" s="99">
        <f t="shared" si="33"/>
        <v>4707360000</v>
      </c>
      <c r="K597" s="99">
        <f t="shared" si="33"/>
        <v>196140000</v>
      </c>
      <c r="L597" s="61" t="s">
        <v>33</v>
      </c>
      <c r="M597" s="61" t="s">
        <v>146</v>
      </c>
      <c r="N597" s="61" t="s">
        <v>396</v>
      </c>
      <c r="O597" s="45"/>
      <c r="P597" s="45">
        <v>480</v>
      </c>
      <c r="Q597" s="45">
        <v>20</v>
      </c>
      <c r="R597" s="45"/>
      <c r="S597" s="37"/>
      <c r="T597" s="37"/>
    </row>
    <row r="598" spans="1:20" ht="15" customHeight="1">
      <c r="A598" s="45"/>
      <c r="B598" s="61" t="s">
        <v>399</v>
      </c>
      <c r="C598" s="61" t="s">
        <v>402</v>
      </c>
      <c r="D598" s="61" t="s">
        <v>405</v>
      </c>
      <c r="E598" s="61" t="s">
        <v>408</v>
      </c>
      <c r="F598" s="61" t="s">
        <v>62</v>
      </c>
      <c r="G598" s="61" t="s">
        <v>29</v>
      </c>
      <c r="H598" s="45"/>
      <c r="I598" s="45">
        <v>298</v>
      </c>
      <c r="J598" s="99">
        <f t="shared" si="33"/>
        <v>5756709000</v>
      </c>
      <c r="K598" s="99">
        <f t="shared" si="33"/>
        <v>78456000</v>
      </c>
      <c r="L598" s="61" t="s">
        <v>33</v>
      </c>
      <c r="M598" s="61" t="s">
        <v>146</v>
      </c>
      <c r="N598" s="61" t="s">
        <v>396</v>
      </c>
      <c r="O598" s="45"/>
      <c r="P598" s="45">
        <v>587</v>
      </c>
      <c r="Q598" s="45">
        <v>8</v>
      </c>
      <c r="R598" s="45"/>
      <c r="S598" s="37"/>
      <c r="T598" s="37"/>
    </row>
    <row r="599" spans="1:20" ht="15" customHeight="1">
      <c r="A599" s="45"/>
      <c r="B599" s="61" t="s">
        <v>400</v>
      </c>
      <c r="C599" s="61" t="s">
        <v>402</v>
      </c>
      <c r="D599" s="61" t="s">
        <v>405</v>
      </c>
      <c r="E599" s="61" t="s">
        <v>408</v>
      </c>
      <c r="F599" s="61"/>
      <c r="G599" s="61"/>
      <c r="H599" s="45"/>
      <c r="I599" s="45"/>
      <c r="J599" s="99"/>
      <c r="K599" s="99"/>
      <c r="L599" s="61"/>
      <c r="M599" s="61" t="s">
        <v>146</v>
      </c>
      <c r="N599" s="61" t="s">
        <v>396</v>
      </c>
      <c r="O599" s="45"/>
      <c r="P599" s="45"/>
      <c r="Q599" s="45"/>
      <c r="R599" s="45"/>
      <c r="S599" s="37"/>
      <c r="T599" s="37"/>
    </row>
    <row r="600" spans="1:20" ht="15" customHeight="1">
      <c r="A600" s="45"/>
      <c r="B600" s="61" t="s">
        <v>401</v>
      </c>
      <c r="C600" s="61" t="s">
        <v>64</v>
      </c>
      <c r="D600" s="61" t="s">
        <v>405</v>
      </c>
      <c r="E600" s="61" t="s">
        <v>404</v>
      </c>
      <c r="F600" s="61" t="s">
        <v>62</v>
      </c>
      <c r="G600" s="61" t="s">
        <v>29</v>
      </c>
      <c r="H600" s="45"/>
      <c r="I600" s="45">
        <v>298</v>
      </c>
      <c r="J600" s="99">
        <f t="shared" si="33"/>
        <v>4128747000</v>
      </c>
      <c r="K600" s="99">
        <f t="shared" si="33"/>
        <v>127491000</v>
      </c>
      <c r="L600" s="61" t="s">
        <v>33</v>
      </c>
      <c r="M600" s="61" t="s">
        <v>146</v>
      </c>
      <c r="N600" s="61" t="s">
        <v>396</v>
      </c>
      <c r="O600" s="45"/>
      <c r="P600" s="45">
        <v>421</v>
      </c>
      <c r="Q600" s="45">
        <v>13</v>
      </c>
      <c r="R600" s="45"/>
      <c r="S600" s="37"/>
      <c r="T600" s="37"/>
    </row>
    <row r="601" spans="1:20" ht="15" customHeight="1">
      <c r="A601" s="45"/>
      <c r="B601" s="61" t="s">
        <v>398</v>
      </c>
      <c r="C601" s="61" t="s">
        <v>189</v>
      </c>
      <c r="D601" s="61" t="s">
        <v>405</v>
      </c>
      <c r="E601" s="61" t="s">
        <v>407</v>
      </c>
      <c r="F601" s="61" t="s">
        <v>409</v>
      </c>
      <c r="G601" s="61" t="s">
        <v>29</v>
      </c>
      <c r="H601" s="61" t="s">
        <v>416</v>
      </c>
      <c r="I601" s="45">
        <v>298</v>
      </c>
      <c r="J601" s="62">
        <v>988000000</v>
      </c>
      <c r="K601" s="62">
        <v>57000000</v>
      </c>
      <c r="L601" s="61" t="s">
        <v>33</v>
      </c>
      <c r="M601" s="61" t="s">
        <v>146</v>
      </c>
      <c r="N601" s="61" t="s">
        <v>396</v>
      </c>
      <c r="O601" s="45"/>
      <c r="P601" s="45"/>
      <c r="Q601" s="45"/>
      <c r="R601" s="45"/>
      <c r="S601" s="37"/>
      <c r="T601" s="37"/>
    </row>
    <row r="602" spans="1:20" ht="15" customHeight="1">
      <c r="A602" s="45"/>
      <c r="B602" s="61" t="s">
        <v>401</v>
      </c>
      <c r="C602" s="61" t="s">
        <v>64</v>
      </c>
      <c r="D602" s="61" t="s">
        <v>405</v>
      </c>
      <c r="E602" s="61" t="s">
        <v>404</v>
      </c>
      <c r="F602" s="61" t="s">
        <v>409</v>
      </c>
      <c r="G602" s="61" t="s">
        <v>29</v>
      </c>
      <c r="H602" s="61" t="s">
        <v>416</v>
      </c>
      <c r="I602" s="45">
        <v>298</v>
      </c>
      <c r="J602" s="62">
        <v>610000000</v>
      </c>
      <c r="K602" s="62">
        <v>40000000</v>
      </c>
      <c r="L602" s="61" t="s">
        <v>33</v>
      </c>
      <c r="M602" s="61" t="s">
        <v>146</v>
      </c>
      <c r="N602" s="61" t="s">
        <v>396</v>
      </c>
      <c r="O602" s="45"/>
      <c r="P602" s="45"/>
      <c r="Q602" s="45"/>
      <c r="R602" s="45"/>
      <c r="S602" s="37"/>
      <c r="T602" s="37"/>
    </row>
    <row r="603" spans="1:20" ht="15" customHeight="1">
      <c r="A603" s="45"/>
      <c r="B603" s="61" t="s">
        <v>398</v>
      </c>
      <c r="C603" s="61" t="s">
        <v>189</v>
      </c>
      <c r="D603" s="61" t="s">
        <v>405</v>
      </c>
      <c r="E603" s="61" t="s">
        <v>407</v>
      </c>
      <c r="F603" s="61" t="s">
        <v>410</v>
      </c>
      <c r="G603" s="61" t="s">
        <v>29</v>
      </c>
      <c r="H603" s="61" t="s">
        <v>416</v>
      </c>
      <c r="I603" s="45">
        <v>298</v>
      </c>
      <c r="J603" s="45">
        <v>4.5</v>
      </c>
      <c r="K603" s="45"/>
      <c r="L603" s="61" t="s">
        <v>67</v>
      </c>
      <c r="M603" s="61" t="s">
        <v>146</v>
      </c>
      <c r="N603" s="61" t="s">
        <v>396</v>
      </c>
      <c r="O603" s="45"/>
      <c r="P603" s="45"/>
      <c r="Q603" s="45"/>
      <c r="R603" s="45"/>
      <c r="S603" s="37"/>
      <c r="T603" s="37"/>
    </row>
    <row r="604" spans="1:20" ht="15" customHeight="1">
      <c r="A604" s="45"/>
      <c r="B604" s="61" t="s">
        <v>401</v>
      </c>
      <c r="C604" s="61" t="s">
        <v>64</v>
      </c>
      <c r="D604" s="61" t="s">
        <v>405</v>
      </c>
      <c r="E604" s="61" t="s">
        <v>404</v>
      </c>
      <c r="F604" s="61" t="s">
        <v>410</v>
      </c>
      <c r="G604" s="61" t="s">
        <v>29</v>
      </c>
      <c r="H604" s="61" t="s">
        <v>416</v>
      </c>
      <c r="I604" s="45">
        <v>298</v>
      </c>
      <c r="J604" s="45">
        <v>2.5</v>
      </c>
      <c r="K604" s="45"/>
      <c r="L604" s="61" t="s">
        <v>67</v>
      </c>
      <c r="M604" s="61" t="s">
        <v>146</v>
      </c>
      <c r="N604" s="61" t="s">
        <v>396</v>
      </c>
      <c r="O604" s="45"/>
      <c r="P604" s="45"/>
      <c r="Q604" s="45"/>
      <c r="R604" s="45"/>
      <c r="S604" s="37"/>
      <c r="T604" s="37"/>
    </row>
    <row r="605" spans="1:20" ht="15" customHeight="1">
      <c r="A605" s="45"/>
      <c r="B605" s="61" t="s">
        <v>411</v>
      </c>
      <c r="C605" s="61" t="s">
        <v>413</v>
      </c>
      <c r="D605" s="61" t="s">
        <v>63</v>
      </c>
      <c r="E605" s="45"/>
      <c r="F605" s="45"/>
      <c r="G605" s="45"/>
      <c r="H605" s="45"/>
      <c r="I605" s="45"/>
      <c r="J605" s="45"/>
      <c r="K605" s="45"/>
      <c r="L605" s="45"/>
      <c r="M605" s="45"/>
      <c r="N605" s="61" t="s">
        <v>417</v>
      </c>
      <c r="O605" s="45"/>
      <c r="P605" s="45"/>
      <c r="Q605" s="45"/>
      <c r="R605" s="45"/>
      <c r="S605" s="37"/>
      <c r="T605" s="37"/>
    </row>
    <row r="606" spans="1:20" ht="15" customHeight="1">
      <c r="A606" s="45"/>
      <c r="B606" s="61" t="s">
        <v>412</v>
      </c>
      <c r="C606" s="61" t="s">
        <v>413</v>
      </c>
      <c r="D606" s="61" t="s">
        <v>63</v>
      </c>
      <c r="E606" s="45"/>
      <c r="F606" s="45"/>
      <c r="G606" s="45"/>
      <c r="H606" s="45"/>
      <c r="I606" s="45"/>
      <c r="J606" s="45"/>
      <c r="K606" s="45"/>
      <c r="L606" s="45"/>
      <c r="M606" s="45"/>
      <c r="N606" s="61" t="s">
        <v>417</v>
      </c>
      <c r="O606" s="45"/>
      <c r="P606" s="45"/>
      <c r="Q606" s="45"/>
      <c r="R606" s="45"/>
      <c r="S606" s="37"/>
      <c r="T606" s="37"/>
    </row>
    <row r="607" spans="1:20" ht="15" customHeight="1">
      <c r="A607" s="45"/>
      <c r="B607" s="61" t="s">
        <v>411</v>
      </c>
      <c r="C607" s="61" t="s">
        <v>64</v>
      </c>
      <c r="D607" s="61" t="s">
        <v>405</v>
      </c>
      <c r="E607" s="61" t="s">
        <v>414</v>
      </c>
      <c r="F607" s="61" t="s">
        <v>62</v>
      </c>
      <c r="G607" s="61" t="s">
        <v>29</v>
      </c>
      <c r="H607" s="45"/>
      <c r="I607" s="45">
        <v>298</v>
      </c>
      <c r="J607" s="99">
        <f t="shared" ref="J607:K608" si="34">P607*9807000</f>
        <v>3981642000</v>
      </c>
      <c r="K607" s="99">
        <f t="shared" si="34"/>
        <v>68649000</v>
      </c>
      <c r="L607" s="61" t="s">
        <v>33</v>
      </c>
      <c r="M607" s="61" t="s">
        <v>415</v>
      </c>
      <c r="N607" s="61" t="s">
        <v>417</v>
      </c>
      <c r="O607" s="45"/>
      <c r="P607" s="45">
        <v>406</v>
      </c>
      <c r="Q607" s="45">
        <v>7</v>
      </c>
      <c r="R607" s="45"/>
      <c r="S607" s="37"/>
      <c r="T607" s="37"/>
    </row>
    <row r="608" spans="1:20" ht="15" customHeight="1">
      <c r="A608" s="45"/>
      <c r="B608" s="61" t="s">
        <v>412</v>
      </c>
      <c r="C608" s="61" t="s">
        <v>64</v>
      </c>
      <c r="D608" s="61" t="s">
        <v>405</v>
      </c>
      <c r="E608" s="61" t="s">
        <v>414</v>
      </c>
      <c r="F608" s="61" t="s">
        <v>62</v>
      </c>
      <c r="G608" s="61" t="s">
        <v>29</v>
      </c>
      <c r="H608" s="45"/>
      <c r="I608" s="45">
        <v>298</v>
      </c>
      <c r="J608" s="99">
        <f t="shared" si="34"/>
        <v>4069905000</v>
      </c>
      <c r="K608" s="99">
        <f t="shared" si="34"/>
        <v>98070000</v>
      </c>
      <c r="L608" s="61" t="s">
        <v>33</v>
      </c>
      <c r="M608" s="61" t="s">
        <v>415</v>
      </c>
      <c r="N608" s="61" t="s">
        <v>417</v>
      </c>
      <c r="O608" s="45"/>
      <c r="P608" s="45">
        <v>415</v>
      </c>
      <c r="Q608" s="45">
        <v>10</v>
      </c>
      <c r="R608" s="45"/>
      <c r="S608" s="37"/>
      <c r="T608" s="37"/>
    </row>
    <row r="609" spans="1:20" ht="15" customHeight="1">
      <c r="A609" s="45"/>
      <c r="B609" s="61" t="s">
        <v>419</v>
      </c>
      <c r="C609" s="61" t="s">
        <v>424</v>
      </c>
      <c r="D609" s="61" t="s">
        <v>298</v>
      </c>
      <c r="E609" s="61" t="s">
        <v>425</v>
      </c>
      <c r="F609" s="61" t="s">
        <v>62</v>
      </c>
      <c r="G609" s="61" t="s">
        <v>29</v>
      </c>
      <c r="H609" s="45"/>
      <c r="I609" s="45">
        <v>298</v>
      </c>
      <c r="J609" s="99">
        <f t="shared" ref="J609:J613" si="35">P609*9807000</f>
        <v>4199907284.7682061</v>
      </c>
      <c r="K609" s="45"/>
      <c r="L609" s="61" t="s">
        <v>33</v>
      </c>
      <c r="M609" s="61" t="s">
        <v>95</v>
      </c>
      <c r="N609" s="61" t="s">
        <v>431</v>
      </c>
      <c r="O609" s="45"/>
      <c r="P609" s="45">
        <v>428.25607064017601</v>
      </c>
      <c r="Q609" s="45"/>
      <c r="R609" s="45"/>
      <c r="S609" s="37"/>
      <c r="T609" s="37"/>
    </row>
    <row r="610" spans="1:20" ht="15" customHeight="1">
      <c r="A610" s="45"/>
      <c r="B610" s="61" t="s">
        <v>420</v>
      </c>
      <c r="C610" s="61" t="s">
        <v>426</v>
      </c>
      <c r="D610" s="61" t="s">
        <v>298</v>
      </c>
      <c r="E610" s="61" t="s">
        <v>427</v>
      </c>
      <c r="F610" s="61" t="s">
        <v>62</v>
      </c>
      <c r="G610" s="61" t="s">
        <v>29</v>
      </c>
      <c r="H610" s="45"/>
      <c r="I610" s="45">
        <v>298</v>
      </c>
      <c r="J610" s="99">
        <f t="shared" si="35"/>
        <v>3090395695.3642383</v>
      </c>
      <c r="K610" s="45"/>
      <c r="L610" s="61" t="s">
        <v>33</v>
      </c>
      <c r="M610" s="61" t="s">
        <v>95</v>
      </c>
      <c r="N610" s="61" t="s">
        <v>431</v>
      </c>
      <c r="O610" s="45"/>
      <c r="P610" s="45">
        <v>315.121412803532</v>
      </c>
      <c r="Q610" s="45"/>
      <c r="R610" s="45"/>
      <c r="S610" s="37"/>
      <c r="T610" s="37"/>
    </row>
    <row r="611" spans="1:20" ht="15" customHeight="1">
      <c r="A611" s="45"/>
      <c r="B611" s="61" t="s">
        <v>421</v>
      </c>
      <c r="C611" s="61" t="s">
        <v>426</v>
      </c>
      <c r="D611" s="61" t="s">
        <v>298</v>
      </c>
      <c r="E611" s="61" t="s">
        <v>427</v>
      </c>
      <c r="F611" s="61" t="s">
        <v>62</v>
      </c>
      <c r="G611" s="61" t="s">
        <v>29</v>
      </c>
      <c r="H611" s="45"/>
      <c r="I611" s="45">
        <v>298</v>
      </c>
      <c r="J611" s="99">
        <f t="shared" si="35"/>
        <v>2511284768.2119164</v>
      </c>
      <c r="K611" s="45"/>
      <c r="L611" s="61" t="s">
        <v>33</v>
      </c>
      <c r="M611" s="61" t="s">
        <v>95</v>
      </c>
      <c r="N611" s="61" t="s">
        <v>431</v>
      </c>
      <c r="O611" s="45"/>
      <c r="P611" s="45">
        <v>256.07064017660002</v>
      </c>
      <c r="Q611" s="45"/>
      <c r="R611" s="45"/>
      <c r="S611" s="37"/>
      <c r="T611" s="37"/>
    </row>
    <row r="612" spans="1:20" ht="15" customHeight="1">
      <c r="A612" s="45"/>
      <c r="B612" s="61" t="s">
        <v>422</v>
      </c>
      <c r="C612" s="61" t="s">
        <v>426</v>
      </c>
      <c r="D612" s="61" t="s">
        <v>298</v>
      </c>
      <c r="E612" s="61" t="s">
        <v>427</v>
      </c>
      <c r="F612" s="61" t="s">
        <v>62</v>
      </c>
      <c r="G612" s="61" t="s">
        <v>29</v>
      </c>
      <c r="H612" s="45"/>
      <c r="I612" s="45">
        <v>298</v>
      </c>
      <c r="J612" s="99">
        <f t="shared" si="35"/>
        <v>2219023178.8079453</v>
      </c>
      <c r="K612" s="45"/>
      <c r="L612" s="61" t="s">
        <v>33</v>
      </c>
      <c r="M612" s="61" t="s">
        <v>95</v>
      </c>
      <c r="N612" s="61" t="s">
        <v>431</v>
      </c>
      <c r="O612" s="45"/>
      <c r="P612" s="45">
        <v>226.26931567328899</v>
      </c>
      <c r="Q612" s="45"/>
      <c r="R612" s="45"/>
      <c r="S612" s="37"/>
      <c r="T612" s="37"/>
    </row>
    <row r="613" spans="1:20" ht="15" customHeight="1">
      <c r="A613" s="45"/>
      <c r="B613" s="61" t="s">
        <v>423</v>
      </c>
      <c r="C613" s="61" t="s">
        <v>426</v>
      </c>
      <c r="D613" s="61" t="s">
        <v>298</v>
      </c>
      <c r="E613" s="61" t="s">
        <v>427</v>
      </c>
      <c r="F613" s="61" t="s">
        <v>62</v>
      </c>
      <c r="G613" s="61" t="s">
        <v>29</v>
      </c>
      <c r="H613" s="45"/>
      <c r="I613" s="45">
        <v>298</v>
      </c>
      <c r="J613" s="99">
        <f t="shared" si="35"/>
        <v>1748157284.7682061</v>
      </c>
      <c r="K613" s="45"/>
      <c r="L613" s="61" t="s">
        <v>33</v>
      </c>
      <c r="M613" s="61" t="s">
        <v>95</v>
      </c>
      <c r="N613" s="61" t="s">
        <v>431</v>
      </c>
      <c r="O613" s="45"/>
      <c r="P613" s="45">
        <v>178.25607064017601</v>
      </c>
      <c r="Q613" s="45"/>
      <c r="R613" s="45"/>
      <c r="S613" s="37"/>
      <c r="T613" s="37"/>
    </row>
    <row r="614" spans="1:20" ht="15" customHeight="1">
      <c r="A614" s="45"/>
      <c r="B614" s="61" t="s">
        <v>419</v>
      </c>
      <c r="C614" s="61" t="s">
        <v>424</v>
      </c>
      <c r="D614" s="61" t="s">
        <v>298</v>
      </c>
      <c r="E614" s="61" t="s">
        <v>425</v>
      </c>
      <c r="F614" s="61" t="s">
        <v>428</v>
      </c>
      <c r="G614" s="61" t="s">
        <v>29</v>
      </c>
      <c r="H614" s="45"/>
      <c r="I614" s="45">
        <v>298</v>
      </c>
      <c r="J614" s="45">
        <v>4291.4285714285697</v>
      </c>
      <c r="K614" s="45"/>
      <c r="L614" s="61" t="s">
        <v>429</v>
      </c>
      <c r="M614" s="61" t="s">
        <v>88</v>
      </c>
      <c r="N614" s="61" t="s">
        <v>431</v>
      </c>
      <c r="O614" s="45"/>
      <c r="P614" s="45"/>
      <c r="Q614" s="45"/>
      <c r="R614" s="45"/>
      <c r="S614" s="37"/>
      <c r="T614" s="37"/>
    </row>
    <row r="615" spans="1:20" ht="15" customHeight="1">
      <c r="A615" s="45"/>
      <c r="B615" s="61" t="s">
        <v>420</v>
      </c>
      <c r="C615" s="61" t="s">
        <v>426</v>
      </c>
      <c r="D615" s="61" t="s">
        <v>298</v>
      </c>
      <c r="E615" s="61" t="s">
        <v>427</v>
      </c>
      <c r="F615" s="61" t="s">
        <v>428</v>
      </c>
      <c r="G615" s="61" t="s">
        <v>29</v>
      </c>
      <c r="H615" s="45"/>
      <c r="I615" s="45">
        <v>298</v>
      </c>
      <c r="J615" s="45">
        <v>3331.4285714285702</v>
      </c>
      <c r="K615" s="45"/>
      <c r="L615" s="61" t="s">
        <v>429</v>
      </c>
      <c r="M615" s="61" t="s">
        <v>88</v>
      </c>
      <c r="N615" s="61" t="s">
        <v>431</v>
      </c>
      <c r="O615" s="45"/>
      <c r="P615" s="45"/>
      <c r="Q615" s="45"/>
      <c r="R615" s="45"/>
      <c r="S615" s="37"/>
      <c r="T615" s="37"/>
    </row>
    <row r="616" spans="1:20" ht="15" customHeight="1">
      <c r="A616" s="45"/>
      <c r="B616" s="61" t="s">
        <v>421</v>
      </c>
      <c r="C616" s="61" t="s">
        <v>426</v>
      </c>
      <c r="D616" s="61" t="s">
        <v>298</v>
      </c>
      <c r="E616" s="61" t="s">
        <v>427</v>
      </c>
      <c r="F616" s="61" t="s">
        <v>428</v>
      </c>
      <c r="G616" s="61" t="s">
        <v>29</v>
      </c>
      <c r="H616" s="45"/>
      <c r="I616" s="45">
        <v>298</v>
      </c>
      <c r="J616" s="45">
        <v>2508.5714285714198</v>
      </c>
      <c r="K616" s="45"/>
      <c r="L616" s="61" t="s">
        <v>429</v>
      </c>
      <c r="M616" s="61" t="s">
        <v>88</v>
      </c>
      <c r="N616" s="61" t="s">
        <v>431</v>
      </c>
      <c r="O616" s="45"/>
      <c r="P616" s="45"/>
      <c r="Q616" s="45"/>
      <c r="R616" s="45"/>
      <c r="S616" s="37"/>
      <c r="T616" s="37"/>
    </row>
    <row r="617" spans="1:20" ht="15" customHeight="1">
      <c r="A617" s="45"/>
      <c r="B617" s="61" t="s">
        <v>422</v>
      </c>
      <c r="C617" s="61" t="s">
        <v>426</v>
      </c>
      <c r="D617" s="61" t="s">
        <v>298</v>
      </c>
      <c r="E617" s="61" t="s">
        <v>427</v>
      </c>
      <c r="F617" s="61" t="s">
        <v>428</v>
      </c>
      <c r="G617" s="61" t="s">
        <v>29</v>
      </c>
      <c r="H617" s="45"/>
      <c r="I617" s="45">
        <v>298</v>
      </c>
      <c r="J617" s="45">
        <v>2325.7142857142799</v>
      </c>
      <c r="K617" s="45"/>
      <c r="L617" s="61" t="s">
        <v>429</v>
      </c>
      <c r="M617" s="61" t="s">
        <v>88</v>
      </c>
      <c r="N617" s="61" t="s">
        <v>431</v>
      </c>
      <c r="O617" s="45"/>
      <c r="P617" s="45"/>
      <c r="Q617" s="45"/>
      <c r="R617" s="45"/>
      <c r="S617" s="37"/>
      <c r="T617" s="37"/>
    </row>
    <row r="618" spans="1:20" ht="15" customHeight="1">
      <c r="A618" s="45"/>
      <c r="B618" s="61" t="s">
        <v>423</v>
      </c>
      <c r="C618" s="61" t="s">
        <v>426</v>
      </c>
      <c r="D618" s="61" t="s">
        <v>298</v>
      </c>
      <c r="E618" s="61" t="s">
        <v>427</v>
      </c>
      <c r="F618" s="61" t="s">
        <v>428</v>
      </c>
      <c r="G618" s="61" t="s">
        <v>29</v>
      </c>
      <c r="H618" s="45"/>
      <c r="I618" s="45">
        <v>298</v>
      </c>
      <c r="J618" s="45">
        <v>2196.1904761904698</v>
      </c>
      <c r="K618" s="45"/>
      <c r="L618" s="61" t="s">
        <v>429</v>
      </c>
      <c r="M618" s="61" t="s">
        <v>88</v>
      </c>
      <c r="N618" s="61" t="s">
        <v>431</v>
      </c>
      <c r="O618" s="45"/>
      <c r="P618" s="45"/>
      <c r="Q618" s="45"/>
      <c r="R618" s="45"/>
      <c r="S618" s="37"/>
      <c r="T618" s="37"/>
    </row>
    <row r="619" spans="1:20" ht="15" customHeight="1">
      <c r="A619" s="45"/>
      <c r="B619" s="61" t="s">
        <v>419</v>
      </c>
      <c r="C619" s="61" t="s">
        <v>424</v>
      </c>
      <c r="D619" s="61" t="s">
        <v>298</v>
      </c>
      <c r="E619" s="61" t="s">
        <v>425</v>
      </c>
      <c r="F619" s="61" t="s">
        <v>255</v>
      </c>
      <c r="G619" s="61" t="s">
        <v>29</v>
      </c>
      <c r="H619" s="45"/>
      <c r="I619" s="45">
        <v>298</v>
      </c>
      <c r="J619" s="62">
        <v>13010000000</v>
      </c>
      <c r="K619" s="45"/>
      <c r="L619" s="61" t="s">
        <v>33</v>
      </c>
      <c r="M619" s="61" t="s">
        <v>86</v>
      </c>
      <c r="N619" s="61" t="s">
        <v>431</v>
      </c>
      <c r="O619" s="45"/>
      <c r="P619" s="45"/>
      <c r="Q619" s="45"/>
      <c r="R619" s="45"/>
      <c r="S619" s="37"/>
      <c r="T619" s="37"/>
    </row>
    <row r="620" spans="1:20" ht="15" customHeight="1">
      <c r="A620" s="45"/>
      <c r="B620" s="61" t="s">
        <v>420</v>
      </c>
      <c r="C620" s="61" t="s">
        <v>426</v>
      </c>
      <c r="D620" s="61" t="s">
        <v>298</v>
      </c>
      <c r="E620" s="61" t="s">
        <v>427</v>
      </c>
      <c r="F620" s="61" t="s">
        <v>255</v>
      </c>
      <c r="G620" s="61" t="s">
        <v>29</v>
      </c>
      <c r="H620" s="45"/>
      <c r="I620" s="45">
        <v>298</v>
      </c>
      <c r="J620" s="62">
        <v>12820000000</v>
      </c>
      <c r="K620" s="45"/>
      <c r="L620" s="61" t="s">
        <v>33</v>
      </c>
      <c r="M620" s="61" t="s">
        <v>86</v>
      </c>
      <c r="N620" s="61" t="s">
        <v>431</v>
      </c>
      <c r="O620" s="45"/>
      <c r="P620" s="45"/>
      <c r="Q620" s="45"/>
      <c r="R620" s="45"/>
      <c r="S620" s="37"/>
      <c r="T620" s="37"/>
    </row>
    <row r="621" spans="1:20" ht="15" customHeight="1">
      <c r="A621" s="45"/>
      <c r="B621" s="61" t="s">
        <v>421</v>
      </c>
      <c r="C621" s="61" t="s">
        <v>426</v>
      </c>
      <c r="D621" s="61" t="s">
        <v>298</v>
      </c>
      <c r="E621" s="61" t="s">
        <v>427</v>
      </c>
      <c r="F621" s="61" t="s">
        <v>255</v>
      </c>
      <c r="G621" s="61" t="s">
        <v>29</v>
      </c>
      <c r="H621" s="45"/>
      <c r="I621" s="45">
        <v>298</v>
      </c>
      <c r="J621" s="62">
        <v>13200000000</v>
      </c>
      <c r="K621" s="45"/>
      <c r="L621" s="61" t="s">
        <v>33</v>
      </c>
      <c r="M621" s="61" t="s">
        <v>86</v>
      </c>
      <c r="N621" s="61" t="s">
        <v>431</v>
      </c>
      <c r="O621" s="45"/>
      <c r="P621" s="45"/>
      <c r="Q621" s="45"/>
      <c r="R621" s="45"/>
      <c r="S621" s="37"/>
      <c r="T621" s="37"/>
    </row>
    <row r="622" spans="1:20" ht="15" customHeight="1">
      <c r="A622" s="45"/>
      <c r="B622" s="61" t="s">
        <v>422</v>
      </c>
      <c r="C622" s="61" t="s">
        <v>426</v>
      </c>
      <c r="D622" s="61" t="s">
        <v>298</v>
      </c>
      <c r="E622" s="61" t="s">
        <v>427</v>
      </c>
      <c r="F622" s="61" t="s">
        <v>255</v>
      </c>
      <c r="G622" s="61" t="s">
        <v>29</v>
      </c>
      <c r="H622" s="45"/>
      <c r="I622" s="45">
        <v>298</v>
      </c>
      <c r="J622" s="62">
        <v>11870000000</v>
      </c>
      <c r="K622" s="45"/>
      <c r="L622" s="61" t="s">
        <v>33</v>
      </c>
      <c r="M622" s="61" t="s">
        <v>86</v>
      </c>
      <c r="N622" s="61" t="s">
        <v>431</v>
      </c>
      <c r="O622" s="45"/>
      <c r="P622" s="45"/>
      <c r="Q622" s="45"/>
      <c r="R622" s="45"/>
      <c r="S622" s="37"/>
      <c r="T622" s="37"/>
    </row>
    <row r="623" spans="1:20" ht="15" customHeight="1">
      <c r="A623" s="45"/>
      <c r="B623" s="61" t="s">
        <v>423</v>
      </c>
      <c r="C623" s="61" t="s">
        <v>426</v>
      </c>
      <c r="D623" s="61" t="s">
        <v>298</v>
      </c>
      <c r="E623" s="61" t="s">
        <v>427</v>
      </c>
      <c r="F623" s="61" t="s">
        <v>255</v>
      </c>
      <c r="G623" s="61" t="s">
        <v>29</v>
      </c>
      <c r="H623" s="45"/>
      <c r="I623" s="45">
        <v>298</v>
      </c>
      <c r="J623" s="62">
        <v>11180000000</v>
      </c>
      <c r="K623" s="45"/>
      <c r="L623" s="61" t="s">
        <v>33</v>
      </c>
      <c r="M623" s="61" t="s">
        <v>86</v>
      </c>
      <c r="N623" s="61" t="s">
        <v>431</v>
      </c>
      <c r="O623" s="45"/>
      <c r="P623" s="45"/>
      <c r="Q623" s="45"/>
      <c r="R623" s="45"/>
      <c r="S623" s="37"/>
      <c r="T623" s="37"/>
    </row>
    <row r="624" spans="1:20" ht="16" customHeight="1">
      <c r="A624" s="45"/>
      <c r="B624" s="104" t="s">
        <v>419</v>
      </c>
      <c r="C624" s="105" t="s">
        <v>424</v>
      </c>
      <c r="D624" s="105" t="s">
        <v>298</v>
      </c>
      <c r="E624" s="105" t="s">
        <v>425</v>
      </c>
      <c r="F624" s="105" t="s">
        <v>65</v>
      </c>
      <c r="G624" s="105" t="s">
        <v>29</v>
      </c>
      <c r="H624" s="45"/>
      <c r="I624" s="45">
        <v>298</v>
      </c>
      <c r="J624" s="62">
        <v>428000000</v>
      </c>
      <c r="K624" s="45"/>
      <c r="L624" s="61" t="s">
        <v>33</v>
      </c>
      <c r="M624" s="61" t="s">
        <v>86</v>
      </c>
      <c r="N624" s="61" t="s">
        <v>431</v>
      </c>
      <c r="O624" s="45"/>
      <c r="P624" s="45"/>
      <c r="Q624" s="45"/>
      <c r="R624" s="45"/>
      <c r="S624" s="37"/>
      <c r="T624" s="37"/>
    </row>
    <row r="625" spans="1:20" ht="16" customHeight="1">
      <c r="A625" s="45"/>
      <c r="B625" s="106" t="s">
        <v>420</v>
      </c>
      <c r="C625" s="107" t="s">
        <v>426</v>
      </c>
      <c r="D625" s="107" t="s">
        <v>298</v>
      </c>
      <c r="E625" s="107" t="s">
        <v>427</v>
      </c>
      <c r="F625" s="105" t="s">
        <v>65</v>
      </c>
      <c r="G625" s="107" t="s">
        <v>29</v>
      </c>
      <c r="H625" s="45"/>
      <c r="I625" s="45">
        <v>298</v>
      </c>
      <c r="J625" s="62">
        <v>437000000</v>
      </c>
      <c r="K625" s="45"/>
      <c r="L625" s="61" t="s">
        <v>33</v>
      </c>
      <c r="M625" s="61" t="s">
        <v>86</v>
      </c>
      <c r="N625" s="61" t="s">
        <v>431</v>
      </c>
      <c r="O625" s="45"/>
      <c r="P625" s="45"/>
      <c r="Q625" s="45"/>
      <c r="R625" s="45"/>
      <c r="S625" s="37"/>
      <c r="T625" s="37"/>
    </row>
    <row r="626" spans="1:20" ht="16" customHeight="1">
      <c r="A626" s="45"/>
      <c r="B626" s="106" t="s">
        <v>421</v>
      </c>
      <c r="C626" s="107" t="s">
        <v>426</v>
      </c>
      <c r="D626" s="107" t="s">
        <v>298</v>
      </c>
      <c r="E626" s="107" t="s">
        <v>427</v>
      </c>
      <c r="F626" s="105" t="s">
        <v>65</v>
      </c>
      <c r="G626" s="107" t="s">
        <v>29</v>
      </c>
      <c r="H626" s="45"/>
      <c r="I626" s="45">
        <v>298</v>
      </c>
      <c r="J626" s="62">
        <v>500000000</v>
      </c>
      <c r="K626" s="45"/>
      <c r="L626" s="61" t="s">
        <v>33</v>
      </c>
      <c r="M626" s="61" t="s">
        <v>86</v>
      </c>
      <c r="N626" s="61" t="s">
        <v>431</v>
      </c>
      <c r="O626" s="45"/>
      <c r="P626" s="45"/>
      <c r="Q626" s="45"/>
      <c r="R626" s="45"/>
      <c r="S626" s="37"/>
      <c r="T626" s="37"/>
    </row>
    <row r="627" spans="1:20" ht="16" customHeight="1">
      <c r="A627" s="45"/>
      <c r="B627" s="106" t="s">
        <v>422</v>
      </c>
      <c r="C627" s="107" t="s">
        <v>426</v>
      </c>
      <c r="D627" s="107" t="s">
        <v>298</v>
      </c>
      <c r="E627" s="107" t="s">
        <v>427</v>
      </c>
      <c r="F627" s="105" t="s">
        <v>65</v>
      </c>
      <c r="G627" s="107" t="s">
        <v>29</v>
      </c>
      <c r="H627" s="45"/>
      <c r="I627" s="45">
        <v>298</v>
      </c>
      <c r="J627" s="62">
        <v>482000000</v>
      </c>
      <c r="K627" s="45"/>
      <c r="L627" s="61" t="s">
        <v>33</v>
      </c>
      <c r="M627" s="61" t="s">
        <v>86</v>
      </c>
      <c r="N627" s="61" t="s">
        <v>431</v>
      </c>
      <c r="O627" s="45"/>
      <c r="P627" s="45"/>
      <c r="Q627" s="45"/>
      <c r="R627" s="45"/>
      <c r="S627" s="37"/>
      <c r="T627" s="37"/>
    </row>
    <row r="628" spans="1:20" ht="16" customHeight="1">
      <c r="A628" s="45"/>
      <c r="B628" s="106" t="s">
        <v>423</v>
      </c>
      <c r="C628" s="107" t="s">
        <v>426</v>
      </c>
      <c r="D628" s="107" t="s">
        <v>298</v>
      </c>
      <c r="E628" s="107" t="s">
        <v>427</v>
      </c>
      <c r="F628" s="105" t="s">
        <v>65</v>
      </c>
      <c r="G628" s="107" t="s">
        <v>29</v>
      </c>
      <c r="H628" s="45"/>
      <c r="I628" s="45">
        <v>298</v>
      </c>
      <c r="J628" s="62">
        <v>340000000</v>
      </c>
      <c r="K628" s="45"/>
      <c r="L628" s="61" t="s">
        <v>33</v>
      </c>
      <c r="M628" s="61" t="s">
        <v>86</v>
      </c>
      <c r="N628" s="61" t="s">
        <v>431</v>
      </c>
      <c r="O628" s="45"/>
      <c r="P628" s="45"/>
      <c r="Q628" s="45"/>
      <c r="R628" s="45"/>
      <c r="S628" s="37"/>
      <c r="T628" s="37"/>
    </row>
    <row r="629" spans="1:20" ht="16" customHeight="1">
      <c r="A629" s="45"/>
      <c r="B629" s="104" t="s">
        <v>419</v>
      </c>
      <c r="C629" s="105" t="s">
        <v>424</v>
      </c>
      <c r="D629" s="105" t="s">
        <v>298</v>
      </c>
      <c r="E629" s="105" t="s">
        <v>425</v>
      </c>
      <c r="F629" s="105" t="s">
        <v>68</v>
      </c>
      <c r="G629" s="105" t="s">
        <v>29</v>
      </c>
      <c r="H629" s="45"/>
      <c r="I629" s="45">
        <v>298</v>
      </c>
      <c r="J629" s="62">
        <v>428000000</v>
      </c>
      <c r="K629" s="45"/>
      <c r="L629" s="61" t="s">
        <v>33</v>
      </c>
      <c r="M629" s="61" t="s">
        <v>86</v>
      </c>
      <c r="N629" s="61" t="s">
        <v>431</v>
      </c>
      <c r="O629" s="45"/>
      <c r="P629" s="45"/>
      <c r="Q629" s="45"/>
      <c r="R629" s="45"/>
      <c r="S629" s="37"/>
      <c r="T629" s="37"/>
    </row>
    <row r="630" spans="1:20" ht="16" customHeight="1">
      <c r="A630" s="45"/>
      <c r="B630" s="106" t="s">
        <v>420</v>
      </c>
      <c r="C630" s="107" t="s">
        <v>426</v>
      </c>
      <c r="D630" s="107" t="s">
        <v>298</v>
      </c>
      <c r="E630" s="107" t="s">
        <v>427</v>
      </c>
      <c r="F630" s="105" t="s">
        <v>68</v>
      </c>
      <c r="G630" s="107" t="s">
        <v>29</v>
      </c>
      <c r="H630" s="45"/>
      <c r="I630" s="45">
        <v>298</v>
      </c>
      <c r="J630" s="62">
        <v>437000000</v>
      </c>
      <c r="K630" s="45"/>
      <c r="L630" s="61" t="s">
        <v>33</v>
      </c>
      <c r="M630" s="61" t="s">
        <v>86</v>
      </c>
      <c r="N630" s="61" t="s">
        <v>431</v>
      </c>
      <c r="O630" s="45"/>
      <c r="P630" s="45"/>
      <c r="Q630" s="45"/>
      <c r="R630" s="45"/>
      <c r="S630" s="37"/>
      <c r="T630" s="37"/>
    </row>
    <row r="631" spans="1:20" ht="16" customHeight="1">
      <c r="A631" s="45"/>
      <c r="B631" s="106" t="s">
        <v>421</v>
      </c>
      <c r="C631" s="107" t="s">
        <v>426</v>
      </c>
      <c r="D631" s="107" t="s">
        <v>298</v>
      </c>
      <c r="E631" s="107" t="s">
        <v>427</v>
      </c>
      <c r="F631" s="105" t="s">
        <v>68</v>
      </c>
      <c r="G631" s="107" t="s">
        <v>29</v>
      </c>
      <c r="H631" s="45"/>
      <c r="I631" s="45">
        <v>298</v>
      </c>
      <c r="J631" s="62">
        <v>500000000</v>
      </c>
      <c r="K631" s="45"/>
      <c r="L631" s="61" t="s">
        <v>33</v>
      </c>
      <c r="M631" s="61" t="s">
        <v>86</v>
      </c>
      <c r="N631" s="61" t="s">
        <v>431</v>
      </c>
      <c r="O631" s="45"/>
      <c r="P631" s="45"/>
      <c r="Q631" s="45"/>
      <c r="R631" s="45"/>
      <c r="S631" s="37"/>
      <c r="T631" s="37"/>
    </row>
    <row r="632" spans="1:20" ht="16" customHeight="1">
      <c r="A632" s="45"/>
      <c r="B632" s="106" t="s">
        <v>422</v>
      </c>
      <c r="C632" s="107" t="s">
        <v>426</v>
      </c>
      <c r="D632" s="107" t="s">
        <v>298</v>
      </c>
      <c r="E632" s="107" t="s">
        <v>427</v>
      </c>
      <c r="F632" s="105" t="s">
        <v>68</v>
      </c>
      <c r="G632" s="107" t="s">
        <v>29</v>
      </c>
      <c r="H632" s="45"/>
      <c r="I632" s="45">
        <v>298</v>
      </c>
      <c r="J632" s="62">
        <v>482000000</v>
      </c>
      <c r="K632" s="45"/>
      <c r="L632" s="61" t="s">
        <v>33</v>
      </c>
      <c r="M632" s="61" t="s">
        <v>86</v>
      </c>
      <c r="N632" s="61" t="s">
        <v>431</v>
      </c>
      <c r="O632" s="45"/>
      <c r="P632" s="45"/>
      <c r="Q632" s="45"/>
      <c r="R632" s="45"/>
      <c r="S632" s="37"/>
      <c r="T632" s="37"/>
    </row>
    <row r="633" spans="1:20" ht="16" customHeight="1">
      <c r="A633" s="45"/>
      <c r="B633" s="106" t="s">
        <v>423</v>
      </c>
      <c r="C633" s="107" t="s">
        <v>426</v>
      </c>
      <c r="D633" s="107" t="s">
        <v>298</v>
      </c>
      <c r="E633" s="107" t="s">
        <v>427</v>
      </c>
      <c r="F633" s="105" t="s">
        <v>68</v>
      </c>
      <c r="G633" s="107" t="s">
        <v>29</v>
      </c>
      <c r="H633" s="45"/>
      <c r="I633" s="45">
        <v>298</v>
      </c>
      <c r="J633" s="62">
        <v>400000000</v>
      </c>
      <c r="K633" s="45"/>
      <c r="L633" s="61" t="s">
        <v>33</v>
      </c>
      <c r="M633" s="61" t="s">
        <v>86</v>
      </c>
      <c r="N633" s="61" t="s">
        <v>431</v>
      </c>
      <c r="O633" s="45"/>
      <c r="P633" s="45"/>
      <c r="Q633" s="45"/>
      <c r="R633" s="45"/>
      <c r="S633" s="37"/>
      <c r="T633" s="37"/>
    </row>
    <row r="634" spans="1:20" ht="16" customHeight="1">
      <c r="A634" s="45"/>
      <c r="B634" s="104" t="s">
        <v>419</v>
      </c>
      <c r="C634" s="105" t="s">
        <v>424</v>
      </c>
      <c r="D634" s="105" t="s">
        <v>298</v>
      </c>
      <c r="E634" s="105" t="s">
        <v>425</v>
      </c>
      <c r="F634" s="105" t="s">
        <v>66</v>
      </c>
      <c r="G634" s="105" t="s">
        <v>29</v>
      </c>
      <c r="H634" s="45"/>
      <c r="I634" s="45">
        <v>298</v>
      </c>
      <c r="J634" s="45">
        <v>3.29</v>
      </c>
      <c r="K634" s="45"/>
      <c r="L634" s="61" t="s">
        <v>67</v>
      </c>
      <c r="M634" s="61" t="s">
        <v>86</v>
      </c>
      <c r="N634" s="61" t="s">
        <v>431</v>
      </c>
      <c r="O634" s="45"/>
      <c r="P634" s="45"/>
      <c r="Q634" s="45"/>
      <c r="R634" s="45"/>
      <c r="S634" s="37"/>
      <c r="T634" s="37"/>
    </row>
    <row r="635" spans="1:20" ht="16" customHeight="1">
      <c r="A635" s="45"/>
      <c r="B635" s="106" t="s">
        <v>420</v>
      </c>
      <c r="C635" s="107" t="s">
        <v>426</v>
      </c>
      <c r="D635" s="107" t="s">
        <v>298</v>
      </c>
      <c r="E635" s="107" t="s">
        <v>427</v>
      </c>
      <c r="F635" s="105" t="s">
        <v>66</v>
      </c>
      <c r="G635" s="107" t="s">
        <v>29</v>
      </c>
      <c r="H635" s="45"/>
      <c r="I635" s="45">
        <v>298</v>
      </c>
      <c r="J635" s="45">
        <v>3.41</v>
      </c>
      <c r="K635" s="45"/>
      <c r="L635" s="61" t="s">
        <v>67</v>
      </c>
      <c r="M635" s="61" t="s">
        <v>86</v>
      </c>
      <c r="N635" s="61" t="s">
        <v>431</v>
      </c>
      <c r="O635" s="45"/>
      <c r="P635" s="45"/>
      <c r="Q635" s="45"/>
      <c r="R635" s="45"/>
      <c r="S635" s="37"/>
      <c r="T635" s="37"/>
    </row>
    <row r="636" spans="1:20" ht="16" customHeight="1">
      <c r="A636" s="45"/>
      <c r="B636" s="106" t="s">
        <v>421</v>
      </c>
      <c r="C636" s="107" t="s">
        <v>426</v>
      </c>
      <c r="D636" s="107" t="s">
        <v>298</v>
      </c>
      <c r="E636" s="107" t="s">
        <v>427</v>
      </c>
      <c r="F636" s="105" t="s">
        <v>66</v>
      </c>
      <c r="G636" s="107" t="s">
        <v>29</v>
      </c>
      <c r="H636" s="45"/>
      <c r="I636" s="45">
        <v>298</v>
      </c>
      <c r="J636" s="45">
        <v>3.72</v>
      </c>
      <c r="K636" s="45"/>
      <c r="L636" s="61" t="s">
        <v>67</v>
      </c>
      <c r="M636" s="61" t="s">
        <v>86</v>
      </c>
      <c r="N636" s="61" t="s">
        <v>431</v>
      </c>
      <c r="O636" s="45"/>
      <c r="P636" s="45"/>
      <c r="Q636" s="45"/>
      <c r="R636" s="45"/>
      <c r="S636" s="37"/>
      <c r="T636" s="37"/>
    </row>
    <row r="637" spans="1:20" ht="16" customHeight="1">
      <c r="A637" s="45"/>
      <c r="B637" s="106" t="s">
        <v>422</v>
      </c>
      <c r="C637" s="107" t="s">
        <v>426</v>
      </c>
      <c r="D637" s="107" t="s">
        <v>298</v>
      </c>
      <c r="E637" s="107" t="s">
        <v>427</v>
      </c>
      <c r="F637" s="105" t="s">
        <v>66</v>
      </c>
      <c r="G637" s="107" t="s">
        <v>29</v>
      </c>
      <c r="H637" s="45"/>
      <c r="I637" s="45">
        <v>298</v>
      </c>
      <c r="J637" s="45">
        <v>4.0599999999999996</v>
      </c>
      <c r="K637" s="45"/>
      <c r="L637" s="61" t="s">
        <v>67</v>
      </c>
      <c r="M637" s="61" t="s">
        <v>86</v>
      </c>
      <c r="N637" s="61" t="s">
        <v>431</v>
      </c>
      <c r="O637" s="45"/>
      <c r="P637" s="45"/>
      <c r="Q637" s="45"/>
      <c r="R637" s="45"/>
      <c r="S637" s="37"/>
      <c r="T637" s="37"/>
    </row>
    <row r="638" spans="1:20" ht="16" customHeight="1">
      <c r="A638" s="45"/>
      <c r="B638" s="106" t="s">
        <v>423</v>
      </c>
      <c r="C638" s="107" t="s">
        <v>426</v>
      </c>
      <c r="D638" s="107" t="s">
        <v>298</v>
      </c>
      <c r="E638" s="107" t="s">
        <v>427</v>
      </c>
      <c r="F638" s="105" t="s">
        <v>66</v>
      </c>
      <c r="G638" s="107" t="s">
        <v>29</v>
      </c>
      <c r="H638" s="45"/>
      <c r="I638" s="45">
        <v>298</v>
      </c>
      <c r="J638" s="45">
        <v>4.83</v>
      </c>
      <c r="K638" s="45"/>
      <c r="L638" s="61" t="s">
        <v>67</v>
      </c>
      <c r="M638" s="61" t="s">
        <v>86</v>
      </c>
      <c r="N638" s="61" t="s">
        <v>431</v>
      </c>
      <c r="O638" s="45"/>
      <c r="P638" s="45"/>
      <c r="Q638" s="45"/>
      <c r="R638" s="45"/>
      <c r="S638" s="37"/>
      <c r="T638" s="37"/>
    </row>
    <row r="639" spans="1:20" ht="16" customHeight="1">
      <c r="A639" s="45"/>
      <c r="B639" s="106" t="s">
        <v>423</v>
      </c>
      <c r="C639" s="107" t="s">
        <v>426</v>
      </c>
      <c r="D639" s="107" t="s">
        <v>298</v>
      </c>
      <c r="E639" s="107" t="s">
        <v>427</v>
      </c>
      <c r="F639" s="105" t="s">
        <v>210</v>
      </c>
      <c r="G639" s="107" t="s">
        <v>29</v>
      </c>
      <c r="H639" s="45"/>
      <c r="I639" s="45">
        <v>298</v>
      </c>
      <c r="J639" s="45">
        <v>1.8</v>
      </c>
      <c r="K639" s="45"/>
      <c r="L639" s="61" t="s">
        <v>67</v>
      </c>
      <c r="M639" s="61" t="s">
        <v>430</v>
      </c>
      <c r="N639" s="61" t="s">
        <v>431</v>
      </c>
      <c r="O639" s="45"/>
      <c r="P639" s="45"/>
      <c r="Q639" s="45"/>
      <c r="R639" s="45"/>
      <c r="S639" s="37"/>
      <c r="T639" s="37"/>
    </row>
    <row r="640" spans="1:20" ht="16" customHeight="1">
      <c r="A640" s="61" t="s">
        <v>437</v>
      </c>
      <c r="B640" s="61" t="s">
        <v>432</v>
      </c>
      <c r="C640" s="61" t="s">
        <v>446</v>
      </c>
      <c r="D640" s="61" t="s">
        <v>434</v>
      </c>
      <c r="E640" s="61" t="s">
        <v>442</v>
      </c>
      <c r="F640" s="61" t="s">
        <v>62</v>
      </c>
      <c r="G640" s="61" t="s">
        <v>29</v>
      </c>
      <c r="H640" s="45"/>
      <c r="I640" s="45">
        <v>298</v>
      </c>
      <c r="J640" s="99">
        <f t="shared" ref="J640:K643" si="36">P640*9807000</f>
        <v>2942100000</v>
      </c>
      <c r="K640" s="99">
        <f t="shared" si="36"/>
        <v>147105000</v>
      </c>
      <c r="L640" s="61" t="s">
        <v>33</v>
      </c>
      <c r="M640" s="61" t="s">
        <v>449</v>
      </c>
      <c r="N640" s="61" t="s">
        <v>418</v>
      </c>
      <c r="O640" s="45"/>
      <c r="P640" s="45">
        <v>300</v>
      </c>
      <c r="Q640" s="45">
        <v>15</v>
      </c>
      <c r="R640" s="45"/>
      <c r="S640" s="37"/>
      <c r="T640" s="37"/>
    </row>
    <row r="641" spans="1:20" ht="16" customHeight="1">
      <c r="A641" s="61" t="s">
        <v>433</v>
      </c>
      <c r="B641" s="61" t="s">
        <v>432</v>
      </c>
      <c r="C641" s="61" t="s">
        <v>446</v>
      </c>
      <c r="D641" s="61" t="s">
        <v>433</v>
      </c>
      <c r="E641" s="61" t="s">
        <v>443</v>
      </c>
      <c r="F641" s="61" t="s">
        <v>62</v>
      </c>
      <c r="G641" s="61" t="s">
        <v>29</v>
      </c>
      <c r="H641" s="45"/>
      <c r="I641" s="45">
        <v>298</v>
      </c>
      <c r="J641" s="99">
        <f t="shared" si="36"/>
        <v>3530520000</v>
      </c>
      <c r="K641" s="99">
        <f t="shared" si="36"/>
        <v>166719000</v>
      </c>
      <c r="L641" s="61" t="s">
        <v>33</v>
      </c>
      <c r="M641" s="61" t="s">
        <v>449</v>
      </c>
      <c r="N641" s="61" t="s">
        <v>418</v>
      </c>
      <c r="O641" s="45"/>
      <c r="P641" s="45">
        <v>360</v>
      </c>
      <c r="Q641" s="45">
        <v>17</v>
      </c>
      <c r="R641" s="45"/>
      <c r="S641" s="37"/>
      <c r="T641" s="37"/>
    </row>
    <row r="642" spans="1:20" ht="16" customHeight="1">
      <c r="A642" s="61" t="s">
        <v>438</v>
      </c>
      <c r="B642" s="61" t="s">
        <v>432</v>
      </c>
      <c r="C642" s="61" t="s">
        <v>447</v>
      </c>
      <c r="D642" s="61" t="s">
        <v>435</v>
      </c>
      <c r="E642" s="61" t="s">
        <v>444</v>
      </c>
      <c r="F642" s="61" t="s">
        <v>62</v>
      </c>
      <c r="G642" s="61" t="s">
        <v>29</v>
      </c>
      <c r="H642" s="45"/>
      <c r="I642" s="45">
        <v>298</v>
      </c>
      <c r="J642" s="99">
        <f t="shared" si="36"/>
        <v>2647890000</v>
      </c>
      <c r="K642" s="99">
        <f t="shared" si="36"/>
        <v>117684000</v>
      </c>
      <c r="L642" s="61" t="s">
        <v>33</v>
      </c>
      <c r="M642" s="61" t="s">
        <v>449</v>
      </c>
      <c r="N642" s="61" t="s">
        <v>418</v>
      </c>
      <c r="O642" s="45"/>
      <c r="P642" s="45">
        <v>270</v>
      </c>
      <c r="Q642" s="45">
        <v>12</v>
      </c>
      <c r="R642" s="45"/>
      <c r="S642" s="37"/>
      <c r="T642" s="37"/>
    </row>
    <row r="643" spans="1:20" ht="16" customHeight="1">
      <c r="A643" s="61" t="s">
        <v>439</v>
      </c>
      <c r="B643" s="61" t="s">
        <v>432</v>
      </c>
      <c r="C643" s="61" t="s">
        <v>448</v>
      </c>
      <c r="D643" s="61" t="s">
        <v>436</v>
      </c>
      <c r="E643" s="61" t="s">
        <v>445</v>
      </c>
      <c r="F643" s="61" t="s">
        <v>62</v>
      </c>
      <c r="G643" s="61" t="s">
        <v>29</v>
      </c>
      <c r="H643" s="45"/>
      <c r="I643" s="45">
        <v>298</v>
      </c>
      <c r="J643" s="99">
        <f t="shared" si="36"/>
        <v>3138240000</v>
      </c>
      <c r="K643" s="99">
        <f t="shared" si="36"/>
        <v>147105000</v>
      </c>
      <c r="L643" s="61" t="s">
        <v>33</v>
      </c>
      <c r="M643" s="61" t="s">
        <v>449</v>
      </c>
      <c r="N643" s="61" t="s">
        <v>418</v>
      </c>
      <c r="O643" s="45"/>
      <c r="P643" s="45">
        <v>320</v>
      </c>
      <c r="Q643" s="45">
        <v>15</v>
      </c>
      <c r="R643" s="45"/>
      <c r="S643" s="37"/>
      <c r="T643" s="37"/>
    </row>
    <row r="644" spans="1:20" ht="16" customHeight="1">
      <c r="A644" s="61" t="s">
        <v>433</v>
      </c>
      <c r="B644" s="61" t="s">
        <v>432</v>
      </c>
      <c r="C644" s="61" t="s">
        <v>446</v>
      </c>
      <c r="D644" s="61" t="s">
        <v>433</v>
      </c>
      <c r="E644" s="61" t="s">
        <v>443</v>
      </c>
      <c r="F644" s="61" t="s">
        <v>123</v>
      </c>
      <c r="G644" s="61" t="s">
        <v>29</v>
      </c>
      <c r="H644" s="45"/>
      <c r="I644" s="45"/>
      <c r="J644" s="45">
        <f>554+273</f>
        <v>827</v>
      </c>
      <c r="K644" s="45"/>
      <c r="L644" s="61" t="s">
        <v>125</v>
      </c>
      <c r="M644" s="61" t="s">
        <v>441</v>
      </c>
      <c r="N644" s="61" t="s">
        <v>418</v>
      </c>
      <c r="O644" s="45"/>
      <c r="P644" s="45"/>
      <c r="Q644" s="45"/>
      <c r="R644" s="45"/>
      <c r="S644" s="37"/>
      <c r="T644" s="37"/>
    </row>
    <row r="645" spans="1:20" ht="16" customHeight="1">
      <c r="A645" s="61" t="s">
        <v>433</v>
      </c>
      <c r="B645" s="61" t="s">
        <v>432</v>
      </c>
      <c r="C645" s="61" t="s">
        <v>446</v>
      </c>
      <c r="D645" s="61" t="s">
        <v>433</v>
      </c>
      <c r="E645" s="61" t="s">
        <v>443</v>
      </c>
      <c r="F645" s="61" t="s">
        <v>440</v>
      </c>
      <c r="G645" s="61" t="s">
        <v>29</v>
      </c>
      <c r="H645" s="45"/>
      <c r="I645" s="45"/>
      <c r="J645" s="45">
        <f>532+273</f>
        <v>805</v>
      </c>
      <c r="K645" s="45"/>
      <c r="L645" s="61" t="s">
        <v>125</v>
      </c>
      <c r="M645" s="61" t="s">
        <v>441</v>
      </c>
      <c r="N645" s="61" t="s">
        <v>418</v>
      </c>
      <c r="O645" s="45"/>
      <c r="P645" s="45"/>
      <c r="Q645" s="45"/>
      <c r="R645" s="45"/>
      <c r="S645" s="37"/>
      <c r="T645" s="37"/>
    </row>
    <row r="646" spans="1:20" ht="16" customHeight="1">
      <c r="A646" s="61" t="s">
        <v>437</v>
      </c>
      <c r="B646" s="61" t="s">
        <v>432</v>
      </c>
      <c r="C646" s="61" t="s">
        <v>446</v>
      </c>
      <c r="D646" s="61" t="s">
        <v>434</v>
      </c>
      <c r="E646" s="61" t="s">
        <v>442</v>
      </c>
      <c r="F646" s="61" t="s">
        <v>428</v>
      </c>
      <c r="G646" s="61" t="s">
        <v>29</v>
      </c>
      <c r="H646" s="45"/>
      <c r="I646" s="45">
        <v>298</v>
      </c>
      <c r="J646" s="45">
        <v>3375</v>
      </c>
      <c r="K646" s="45"/>
      <c r="L646" s="61" t="s">
        <v>429</v>
      </c>
      <c r="M646" s="45"/>
      <c r="N646" s="61" t="s">
        <v>418</v>
      </c>
      <c r="O646" s="45"/>
      <c r="P646" s="45"/>
      <c r="Q646" s="45"/>
      <c r="R646" s="45"/>
      <c r="S646" s="37"/>
      <c r="T646" s="37"/>
    </row>
    <row r="647" spans="1:20" ht="16" customHeight="1">
      <c r="A647" s="61" t="s">
        <v>433</v>
      </c>
      <c r="B647" s="61" t="s">
        <v>432</v>
      </c>
      <c r="C647" s="61" t="s">
        <v>446</v>
      </c>
      <c r="D647" s="61" t="s">
        <v>433</v>
      </c>
      <c r="E647" s="61" t="s">
        <v>443</v>
      </c>
      <c r="F647" s="61" t="s">
        <v>428</v>
      </c>
      <c r="G647" s="61" t="s">
        <v>29</v>
      </c>
      <c r="H647" s="45"/>
      <c r="I647" s="45">
        <v>298</v>
      </c>
      <c r="J647" s="45">
        <v>3395</v>
      </c>
      <c r="K647" s="45"/>
      <c r="L647" s="61" t="s">
        <v>429</v>
      </c>
      <c r="M647" s="45"/>
      <c r="N647" s="61" t="s">
        <v>418</v>
      </c>
      <c r="O647" s="45"/>
      <c r="P647" s="45"/>
      <c r="Q647" s="45"/>
      <c r="R647" s="45"/>
      <c r="S647" s="37"/>
      <c r="T647" s="37"/>
    </row>
    <row r="648" spans="1:20" ht="16" customHeight="1">
      <c r="A648" s="61" t="s">
        <v>437</v>
      </c>
      <c r="B648" s="61" t="s">
        <v>432</v>
      </c>
      <c r="C648" s="61" t="s">
        <v>446</v>
      </c>
      <c r="D648" s="61" t="s">
        <v>434</v>
      </c>
      <c r="E648" s="61" t="s">
        <v>442</v>
      </c>
      <c r="F648" s="61" t="s">
        <v>450</v>
      </c>
      <c r="G648" s="61" t="s">
        <v>29</v>
      </c>
      <c r="H648" s="61" t="s">
        <v>466</v>
      </c>
      <c r="I648" s="45">
        <v>298</v>
      </c>
      <c r="J648" s="99">
        <f t="shared" ref="J648:J651" si="37">P648*9807000</f>
        <v>1078770000</v>
      </c>
      <c r="K648" s="99">
        <f t="shared" ref="K648:K651" si="38">Q648*9807000</f>
        <v>98070000</v>
      </c>
      <c r="L648" s="61" t="s">
        <v>33</v>
      </c>
      <c r="M648" s="61" t="s">
        <v>449</v>
      </c>
      <c r="N648" s="61" t="s">
        <v>418</v>
      </c>
      <c r="O648" s="45"/>
      <c r="P648" s="45">
        <v>110</v>
      </c>
      <c r="Q648" s="45">
        <v>10</v>
      </c>
      <c r="R648" s="45"/>
      <c r="S648" s="37"/>
      <c r="T648" s="37"/>
    </row>
    <row r="649" spans="1:20" ht="16" customHeight="1">
      <c r="A649" s="61" t="s">
        <v>433</v>
      </c>
      <c r="B649" s="61" t="s">
        <v>432</v>
      </c>
      <c r="C649" s="61" t="s">
        <v>446</v>
      </c>
      <c r="D649" s="61" t="s">
        <v>433</v>
      </c>
      <c r="E649" s="61" t="s">
        <v>443</v>
      </c>
      <c r="F649" s="61" t="s">
        <v>450</v>
      </c>
      <c r="G649" s="61" t="s">
        <v>29</v>
      </c>
      <c r="H649" s="61" t="s">
        <v>466</v>
      </c>
      <c r="I649" s="45">
        <v>298</v>
      </c>
      <c r="J649" s="99">
        <f t="shared" si="37"/>
        <v>1176840000</v>
      </c>
      <c r="K649" s="99">
        <f t="shared" si="38"/>
        <v>117684000</v>
      </c>
      <c r="L649" s="61" t="s">
        <v>33</v>
      </c>
      <c r="M649" s="61" t="s">
        <v>449</v>
      </c>
      <c r="N649" s="61" t="s">
        <v>418</v>
      </c>
      <c r="O649" s="45"/>
      <c r="P649" s="45">
        <v>120</v>
      </c>
      <c r="Q649" s="45">
        <v>12</v>
      </c>
      <c r="R649" s="45"/>
      <c r="S649" s="37"/>
      <c r="T649" s="37"/>
    </row>
    <row r="650" spans="1:20" ht="16" customHeight="1">
      <c r="A650" s="61" t="s">
        <v>438</v>
      </c>
      <c r="B650" s="61" t="s">
        <v>432</v>
      </c>
      <c r="C650" s="61" t="s">
        <v>447</v>
      </c>
      <c r="D650" s="61" t="s">
        <v>435</v>
      </c>
      <c r="E650" s="61" t="s">
        <v>444</v>
      </c>
      <c r="F650" s="61" t="s">
        <v>450</v>
      </c>
      <c r="G650" s="61" t="s">
        <v>29</v>
      </c>
      <c r="H650" s="61" t="s">
        <v>466</v>
      </c>
      <c r="I650" s="45">
        <v>298</v>
      </c>
      <c r="J650" s="99">
        <f t="shared" si="37"/>
        <v>931665000</v>
      </c>
      <c r="K650" s="99">
        <f t="shared" si="38"/>
        <v>98070000</v>
      </c>
      <c r="L650" s="61" t="s">
        <v>33</v>
      </c>
      <c r="M650" s="61" t="s">
        <v>449</v>
      </c>
      <c r="N650" s="61" t="s">
        <v>418</v>
      </c>
      <c r="O650" s="45"/>
      <c r="P650" s="45">
        <v>95</v>
      </c>
      <c r="Q650" s="45">
        <v>10</v>
      </c>
      <c r="R650" s="45"/>
      <c r="S650" s="37"/>
      <c r="T650" s="37"/>
    </row>
    <row r="651" spans="1:20" ht="16" customHeight="1">
      <c r="A651" s="61" t="s">
        <v>439</v>
      </c>
      <c r="B651" s="61" t="s">
        <v>432</v>
      </c>
      <c r="C651" s="61" t="s">
        <v>448</v>
      </c>
      <c r="D651" s="61" t="s">
        <v>436</v>
      </c>
      <c r="E651" s="61" t="s">
        <v>445</v>
      </c>
      <c r="F651" s="61" t="s">
        <v>450</v>
      </c>
      <c r="G651" s="61" t="s">
        <v>29</v>
      </c>
      <c r="H651" s="61" t="s">
        <v>466</v>
      </c>
      <c r="I651" s="45">
        <v>298</v>
      </c>
      <c r="J651" s="99">
        <f t="shared" si="37"/>
        <v>1029735000</v>
      </c>
      <c r="K651" s="99">
        <f t="shared" si="38"/>
        <v>107877000</v>
      </c>
      <c r="L651" s="61" t="s">
        <v>33</v>
      </c>
      <c r="M651" s="61" t="s">
        <v>449</v>
      </c>
      <c r="N651" s="61" t="s">
        <v>418</v>
      </c>
      <c r="O651" s="45"/>
      <c r="P651" s="45">
        <v>105</v>
      </c>
      <c r="Q651" s="45">
        <v>11</v>
      </c>
      <c r="R651" s="45"/>
      <c r="S651" s="37"/>
      <c r="T651" s="37"/>
    </row>
    <row r="652" spans="1:20" ht="16" customHeight="1">
      <c r="A652" s="61" t="s">
        <v>433</v>
      </c>
      <c r="B652" s="61" t="s">
        <v>432</v>
      </c>
      <c r="C652" s="61" t="s">
        <v>446</v>
      </c>
      <c r="D652" s="61" t="s">
        <v>433</v>
      </c>
      <c r="E652" s="61" t="s">
        <v>443</v>
      </c>
      <c r="F652" s="61" t="s">
        <v>65</v>
      </c>
      <c r="G652" s="61" t="s">
        <v>29</v>
      </c>
      <c r="H652" s="61" t="s">
        <v>451</v>
      </c>
      <c r="I652" s="45">
        <v>298</v>
      </c>
      <c r="J652" s="62">
        <v>95000000</v>
      </c>
      <c r="K652" s="45"/>
      <c r="L652" s="45"/>
      <c r="M652" s="45"/>
      <c r="N652" s="61" t="s">
        <v>418</v>
      </c>
      <c r="O652" s="45"/>
      <c r="P652" s="45"/>
      <c r="Q652" s="45"/>
      <c r="R652" s="45"/>
      <c r="S652" s="46"/>
      <c r="T652" s="37"/>
    </row>
    <row r="653" spans="1:20" ht="16" customHeight="1">
      <c r="A653" s="61" t="s">
        <v>433</v>
      </c>
      <c r="B653" s="61" t="s">
        <v>432</v>
      </c>
      <c r="C653" s="61" t="s">
        <v>446</v>
      </c>
      <c r="D653" s="61" t="s">
        <v>433</v>
      </c>
      <c r="E653" s="61" t="s">
        <v>443</v>
      </c>
      <c r="F653" s="61" t="s">
        <v>65</v>
      </c>
      <c r="G653" s="61" t="s">
        <v>29</v>
      </c>
      <c r="H653" s="61" t="s">
        <v>451</v>
      </c>
      <c r="I653" s="45">
        <f>350+273</f>
        <v>623</v>
      </c>
      <c r="J653" s="62">
        <v>90000000</v>
      </c>
      <c r="K653" s="45"/>
      <c r="L653" s="45"/>
      <c r="M653" s="45"/>
      <c r="N653" s="61" t="s">
        <v>418</v>
      </c>
      <c r="O653" s="45"/>
      <c r="P653" s="45"/>
      <c r="Q653" s="45"/>
      <c r="R653" s="45"/>
      <c r="S653" s="46"/>
      <c r="T653" s="37"/>
    </row>
    <row r="654" spans="1:20" ht="16" customHeight="1">
      <c r="A654" s="61" t="s">
        <v>456</v>
      </c>
      <c r="B654" s="61" t="s">
        <v>452</v>
      </c>
      <c r="C654" s="61" t="s">
        <v>74</v>
      </c>
      <c r="D654" s="61" t="s">
        <v>63</v>
      </c>
      <c r="E654" s="45"/>
      <c r="F654" s="61" t="s">
        <v>450</v>
      </c>
      <c r="G654" s="61" t="s">
        <v>29</v>
      </c>
      <c r="H654" s="61" t="s">
        <v>465</v>
      </c>
      <c r="I654" s="45">
        <v>298</v>
      </c>
      <c r="J654" s="99">
        <f t="shared" ref="J654" si="39">P654*9807000</f>
        <v>1788758435.2078149</v>
      </c>
      <c r="K654" s="99">
        <f>(Q654-P654)*9807000</f>
        <v>143867970.66014934</v>
      </c>
      <c r="L654" s="61" t="s">
        <v>33</v>
      </c>
      <c r="M654" s="61" t="s">
        <v>95</v>
      </c>
      <c r="N654" s="61" t="s">
        <v>468</v>
      </c>
      <c r="O654" s="45"/>
      <c r="P654" s="45">
        <v>182.39608801955899</v>
      </c>
      <c r="Q654" s="45">
        <v>197.06601466992601</v>
      </c>
      <c r="R654" s="45"/>
      <c r="S654" s="46"/>
      <c r="T654" s="37"/>
    </row>
    <row r="655" spans="1:20" ht="16" customHeight="1">
      <c r="A655" s="61" t="s">
        <v>457</v>
      </c>
      <c r="B655" s="61" t="s">
        <v>453</v>
      </c>
      <c r="C655" s="61" t="s">
        <v>460</v>
      </c>
      <c r="D655" s="61" t="s">
        <v>63</v>
      </c>
      <c r="E655" s="45"/>
      <c r="F655" s="61" t="s">
        <v>450</v>
      </c>
      <c r="G655" s="61" t="s">
        <v>29</v>
      </c>
      <c r="H655" s="61" t="s">
        <v>465</v>
      </c>
      <c r="I655" s="45">
        <v>298</v>
      </c>
      <c r="J655" s="99">
        <f t="shared" ref="J655:J657" si="40">P655*9807000</f>
        <v>5164860146.6992636</v>
      </c>
      <c r="K655" s="99">
        <f t="shared" ref="K655:K657" si="41">(Q655-P655)*9807000</f>
        <v>191823960.88019541</v>
      </c>
      <c r="L655" s="61" t="s">
        <v>33</v>
      </c>
      <c r="M655" s="61" t="s">
        <v>95</v>
      </c>
      <c r="N655" s="61" t="s">
        <v>468</v>
      </c>
      <c r="O655" s="45"/>
      <c r="P655" s="45">
        <v>526.65036674816599</v>
      </c>
      <c r="Q655" s="45">
        <v>546.21026894865497</v>
      </c>
      <c r="R655" s="45"/>
      <c r="S655" s="46"/>
      <c r="T655" s="37"/>
    </row>
    <row r="656" spans="1:20" ht="16" customHeight="1">
      <c r="A656" s="61" t="s">
        <v>458</v>
      </c>
      <c r="B656" s="61" t="s">
        <v>454</v>
      </c>
      <c r="C656" s="61" t="s">
        <v>462</v>
      </c>
      <c r="D656" s="61" t="s">
        <v>63</v>
      </c>
      <c r="E656" s="61" t="s">
        <v>461</v>
      </c>
      <c r="F656" s="61" t="s">
        <v>450</v>
      </c>
      <c r="G656" s="61" t="s">
        <v>29</v>
      </c>
      <c r="H656" s="61" t="s">
        <v>465</v>
      </c>
      <c r="I656" s="45">
        <v>298</v>
      </c>
      <c r="J656" s="99">
        <f t="shared" si="40"/>
        <v>6411715892.4205303</v>
      </c>
      <c r="K656" s="99">
        <f t="shared" si="41"/>
        <v>153459168.70415455</v>
      </c>
      <c r="L656" s="61" t="s">
        <v>33</v>
      </c>
      <c r="M656" s="61" t="s">
        <v>95</v>
      </c>
      <c r="N656" s="61" t="s">
        <v>468</v>
      </c>
      <c r="O656" s="45"/>
      <c r="P656" s="45">
        <v>653.78973105134401</v>
      </c>
      <c r="Q656" s="45">
        <v>669.43765281173501</v>
      </c>
      <c r="R656" s="45"/>
      <c r="S656" s="46"/>
      <c r="T656" s="37"/>
    </row>
    <row r="657" spans="1:20" ht="16" customHeight="1">
      <c r="A657" s="61" t="s">
        <v>459</v>
      </c>
      <c r="B657" s="61" t="s">
        <v>455</v>
      </c>
      <c r="C657" s="61" t="s">
        <v>463</v>
      </c>
      <c r="D657" s="61" t="s">
        <v>63</v>
      </c>
      <c r="E657" s="61" t="s">
        <v>464</v>
      </c>
      <c r="F657" s="61" t="s">
        <v>450</v>
      </c>
      <c r="G657" s="61" t="s">
        <v>29</v>
      </c>
      <c r="H657" s="61" t="s">
        <v>465</v>
      </c>
      <c r="I657" s="45">
        <v>298</v>
      </c>
      <c r="J657" s="99">
        <f t="shared" si="40"/>
        <v>6756999022.0048809</v>
      </c>
      <c r="K657" s="99">
        <f t="shared" si="41"/>
        <v>134276772.61614415</v>
      </c>
      <c r="L657" s="61" t="s">
        <v>33</v>
      </c>
      <c r="M657" s="61" t="s">
        <v>95</v>
      </c>
      <c r="N657" s="61" t="s">
        <v>468</v>
      </c>
      <c r="O657" s="45"/>
      <c r="P657" s="45">
        <v>688.99755501222398</v>
      </c>
      <c r="Q657" s="45">
        <v>702.68948655256702</v>
      </c>
      <c r="R657" s="45"/>
      <c r="S657" s="46"/>
      <c r="T657" s="37"/>
    </row>
    <row r="658" spans="1:20" ht="16" customHeight="1">
      <c r="A658" s="61" t="s">
        <v>456</v>
      </c>
      <c r="B658" s="61" t="s">
        <v>452</v>
      </c>
      <c r="C658" s="61" t="s">
        <v>74</v>
      </c>
      <c r="D658" s="61" t="s">
        <v>63</v>
      </c>
      <c r="E658" s="45"/>
      <c r="F658" s="61" t="s">
        <v>94</v>
      </c>
      <c r="G658" s="61" t="s">
        <v>29</v>
      </c>
      <c r="H658" s="61" t="s">
        <v>347</v>
      </c>
      <c r="I658" s="45">
        <v>298</v>
      </c>
      <c r="J658" s="62">
        <v>1400000000</v>
      </c>
      <c r="K658" s="45"/>
      <c r="L658" s="61" t="s">
        <v>33</v>
      </c>
      <c r="M658" s="61" t="s">
        <v>146</v>
      </c>
      <c r="N658" s="61" t="s">
        <v>468</v>
      </c>
      <c r="O658" s="45"/>
      <c r="P658" s="45"/>
      <c r="Q658" s="45"/>
      <c r="R658" s="45"/>
      <c r="S658" s="46"/>
      <c r="T658" s="37"/>
    </row>
    <row r="659" spans="1:20" ht="16" customHeight="1">
      <c r="A659" s="61" t="s">
        <v>457</v>
      </c>
      <c r="B659" s="61" t="s">
        <v>453</v>
      </c>
      <c r="C659" s="61" t="s">
        <v>460</v>
      </c>
      <c r="D659" s="61" t="s">
        <v>63</v>
      </c>
      <c r="E659" s="45"/>
      <c r="F659" s="61" t="s">
        <v>68</v>
      </c>
      <c r="G659" s="61" t="s">
        <v>29</v>
      </c>
      <c r="H659" s="61" t="s">
        <v>347</v>
      </c>
      <c r="I659" s="45">
        <v>298</v>
      </c>
      <c r="J659" s="62">
        <v>1523000000</v>
      </c>
      <c r="K659" s="45"/>
      <c r="L659" s="61" t="s">
        <v>33</v>
      </c>
      <c r="M659" s="61" t="s">
        <v>146</v>
      </c>
      <c r="N659" s="61" t="s">
        <v>468</v>
      </c>
      <c r="O659" s="45"/>
      <c r="P659" s="45"/>
      <c r="Q659" s="45"/>
      <c r="R659" s="45"/>
      <c r="S659" s="46"/>
      <c r="T659" s="37"/>
    </row>
    <row r="660" spans="1:20" ht="16" customHeight="1">
      <c r="A660" s="61" t="s">
        <v>458</v>
      </c>
      <c r="B660" s="61" t="s">
        <v>454</v>
      </c>
      <c r="C660" s="61" t="s">
        <v>462</v>
      </c>
      <c r="D660" s="61" t="s">
        <v>63</v>
      </c>
      <c r="E660" s="61" t="s">
        <v>461</v>
      </c>
      <c r="F660" s="61" t="s">
        <v>68</v>
      </c>
      <c r="G660" s="61" t="s">
        <v>29</v>
      </c>
      <c r="H660" s="61" t="s">
        <v>347</v>
      </c>
      <c r="I660" s="45">
        <v>298</v>
      </c>
      <c r="J660" s="62">
        <v>1336000000</v>
      </c>
      <c r="K660" s="45"/>
      <c r="L660" s="61" t="s">
        <v>33</v>
      </c>
      <c r="M660" s="61" t="s">
        <v>146</v>
      </c>
      <c r="N660" s="61" t="s">
        <v>468</v>
      </c>
      <c r="O660" s="45"/>
      <c r="P660" s="45"/>
      <c r="Q660" s="45"/>
      <c r="R660" s="45"/>
      <c r="S660" s="46"/>
      <c r="T660" s="37"/>
    </row>
    <row r="661" spans="1:20" ht="16" customHeight="1">
      <c r="A661" s="61" t="s">
        <v>459</v>
      </c>
      <c r="B661" s="61" t="s">
        <v>455</v>
      </c>
      <c r="C661" s="61" t="s">
        <v>463</v>
      </c>
      <c r="D661" s="61" t="s">
        <v>63</v>
      </c>
      <c r="E661" s="61" t="s">
        <v>464</v>
      </c>
      <c r="F661" s="61" t="s">
        <v>68</v>
      </c>
      <c r="G661" s="61" t="s">
        <v>29</v>
      </c>
      <c r="H661" s="61" t="s">
        <v>347</v>
      </c>
      <c r="I661" s="45">
        <v>298</v>
      </c>
      <c r="J661" s="62">
        <v>167000000</v>
      </c>
      <c r="K661" s="45"/>
      <c r="L661" s="61" t="s">
        <v>33</v>
      </c>
      <c r="M661" s="61" t="s">
        <v>146</v>
      </c>
      <c r="N661" s="61" t="s">
        <v>468</v>
      </c>
      <c r="O661" s="45"/>
      <c r="P661" s="45"/>
      <c r="Q661" s="45"/>
      <c r="R661" s="45"/>
      <c r="S661" s="46"/>
      <c r="T661" s="37"/>
    </row>
    <row r="662" spans="1:20" ht="16" customHeight="1">
      <c r="A662" s="61" t="s">
        <v>456</v>
      </c>
      <c r="B662" s="61" t="s">
        <v>452</v>
      </c>
      <c r="C662" s="61" t="s">
        <v>74</v>
      </c>
      <c r="D662" s="61" t="s">
        <v>63</v>
      </c>
      <c r="E662" s="45"/>
      <c r="F662" s="61" t="s">
        <v>239</v>
      </c>
      <c r="G662" s="61" t="s">
        <v>29</v>
      </c>
      <c r="H662" s="61" t="s">
        <v>347</v>
      </c>
      <c r="I662" s="45">
        <v>298</v>
      </c>
      <c r="J662" s="62">
        <v>15</v>
      </c>
      <c r="K662" s="45"/>
      <c r="L662" s="61" t="s">
        <v>67</v>
      </c>
      <c r="M662" s="61" t="s">
        <v>146</v>
      </c>
      <c r="N662" s="61" t="s">
        <v>468</v>
      </c>
      <c r="O662" s="45"/>
      <c r="P662" s="45"/>
      <c r="Q662" s="45"/>
      <c r="R662" s="45"/>
      <c r="S662" s="46"/>
      <c r="T662" s="37"/>
    </row>
    <row r="663" spans="1:20" ht="16" customHeight="1">
      <c r="A663" s="61" t="s">
        <v>457</v>
      </c>
      <c r="B663" s="61" t="s">
        <v>453</v>
      </c>
      <c r="C663" s="61" t="s">
        <v>460</v>
      </c>
      <c r="D663" s="61" t="s">
        <v>63</v>
      </c>
      <c r="E663" s="45"/>
      <c r="F663" s="61" t="s">
        <v>210</v>
      </c>
      <c r="G663" s="61" t="s">
        <v>29</v>
      </c>
      <c r="H663" s="61" t="s">
        <v>347</v>
      </c>
      <c r="I663" s="45">
        <v>298</v>
      </c>
      <c r="J663" s="62">
        <v>5.6</v>
      </c>
      <c r="K663" s="45"/>
      <c r="L663" s="61" t="s">
        <v>67</v>
      </c>
      <c r="M663" s="61" t="s">
        <v>146</v>
      </c>
      <c r="N663" s="61" t="s">
        <v>468</v>
      </c>
      <c r="O663" s="45"/>
      <c r="P663" s="45"/>
      <c r="Q663" s="45"/>
      <c r="R663" s="45"/>
      <c r="S663" s="46"/>
      <c r="T663" s="37"/>
    </row>
    <row r="664" spans="1:20" ht="16" customHeight="1">
      <c r="A664" s="61" t="s">
        <v>458</v>
      </c>
      <c r="B664" s="61" t="s">
        <v>454</v>
      </c>
      <c r="C664" s="61" t="s">
        <v>462</v>
      </c>
      <c r="D664" s="61" t="s">
        <v>63</v>
      </c>
      <c r="E664" s="61" t="s">
        <v>461</v>
      </c>
      <c r="F664" s="61" t="s">
        <v>210</v>
      </c>
      <c r="G664" s="61" t="s">
        <v>29</v>
      </c>
      <c r="H664" s="61" t="s">
        <v>347</v>
      </c>
      <c r="I664" s="45">
        <v>298</v>
      </c>
      <c r="J664" s="62">
        <v>1.7</v>
      </c>
      <c r="K664" s="45"/>
      <c r="L664" s="61" t="s">
        <v>67</v>
      </c>
      <c r="M664" s="61" t="s">
        <v>146</v>
      </c>
      <c r="N664" s="61" t="s">
        <v>468</v>
      </c>
      <c r="O664" s="45"/>
      <c r="P664" s="45"/>
      <c r="Q664" s="45"/>
      <c r="R664" s="45"/>
      <c r="S664" s="46"/>
      <c r="T664" s="37"/>
    </row>
    <row r="665" spans="1:20" ht="16" customHeight="1">
      <c r="A665" s="61" t="s">
        <v>459</v>
      </c>
      <c r="B665" s="61" t="s">
        <v>455</v>
      </c>
      <c r="C665" s="61" t="s">
        <v>463</v>
      </c>
      <c r="D665" s="61" t="s">
        <v>63</v>
      </c>
      <c r="E665" s="61" t="s">
        <v>464</v>
      </c>
      <c r="F665" s="61" t="s">
        <v>210</v>
      </c>
      <c r="G665" s="61" t="s">
        <v>29</v>
      </c>
      <c r="H665" s="61" t="s">
        <v>347</v>
      </c>
      <c r="I665" s="45">
        <v>298</v>
      </c>
      <c r="J665" s="62">
        <v>0</v>
      </c>
      <c r="K665" s="45"/>
      <c r="L665" s="61" t="s">
        <v>67</v>
      </c>
      <c r="M665" s="61" t="s">
        <v>146</v>
      </c>
      <c r="N665" s="61" t="s">
        <v>468</v>
      </c>
      <c r="O665" s="45"/>
      <c r="P665" s="45"/>
      <c r="Q665" s="45"/>
      <c r="R665" s="45"/>
      <c r="S665" s="46"/>
      <c r="T665" s="37"/>
    </row>
    <row r="666" spans="1:20" ht="16" customHeight="1">
      <c r="A666" s="61" t="s">
        <v>456</v>
      </c>
      <c r="B666" s="61" t="s">
        <v>452</v>
      </c>
      <c r="C666" s="61" t="s">
        <v>74</v>
      </c>
      <c r="D666" s="61" t="s">
        <v>63</v>
      </c>
      <c r="E666" s="45"/>
      <c r="F666" s="61" t="s">
        <v>65</v>
      </c>
      <c r="G666" s="61" t="s">
        <v>29</v>
      </c>
      <c r="H666" s="61" t="s">
        <v>347</v>
      </c>
      <c r="I666" s="45">
        <v>298</v>
      </c>
      <c r="J666" s="62">
        <v>470000000</v>
      </c>
      <c r="K666" s="45"/>
      <c r="L666" s="61" t="s">
        <v>33</v>
      </c>
      <c r="M666" s="61" t="s">
        <v>467</v>
      </c>
      <c r="N666" s="61" t="s">
        <v>468</v>
      </c>
      <c r="O666" s="45"/>
      <c r="P666" s="45"/>
      <c r="Q666" s="45"/>
      <c r="R666" s="45"/>
      <c r="S666" s="46"/>
      <c r="T666" s="37"/>
    </row>
    <row r="667" spans="1:20" ht="16" customHeight="1">
      <c r="A667" s="61" t="s">
        <v>457</v>
      </c>
      <c r="B667" s="61" t="s">
        <v>453</v>
      </c>
      <c r="C667" s="61" t="s">
        <v>460</v>
      </c>
      <c r="D667" s="61" t="s">
        <v>63</v>
      </c>
      <c r="E667" s="45"/>
      <c r="F667" s="61" t="s">
        <v>65</v>
      </c>
      <c r="G667" s="61" t="s">
        <v>29</v>
      </c>
      <c r="H667" s="61" t="s">
        <v>347</v>
      </c>
      <c r="I667" s="45">
        <v>298</v>
      </c>
      <c r="J667" s="62">
        <v>1401000000</v>
      </c>
      <c r="K667" s="45"/>
      <c r="L667" s="61" t="s">
        <v>33</v>
      </c>
      <c r="M667" s="61" t="s">
        <v>467</v>
      </c>
      <c r="N667" s="61" t="s">
        <v>468</v>
      </c>
      <c r="O667" s="45"/>
      <c r="P667" s="45"/>
      <c r="Q667" s="45"/>
      <c r="R667" s="45"/>
      <c r="S667" s="46"/>
      <c r="T667" s="37"/>
    </row>
    <row r="668" spans="1:20" ht="16" customHeight="1">
      <c r="A668" s="61" t="s">
        <v>458</v>
      </c>
      <c r="B668" s="61" t="s">
        <v>454</v>
      </c>
      <c r="C668" s="61" t="s">
        <v>462</v>
      </c>
      <c r="D668" s="61" t="s">
        <v>63</v>
      </c>
      <c r="E668" s="61" t="s">
        <v>461</v>
      </c>
      <c r="F668" s="61" t="s">
        <v>65</v>
      </c>
      <c r="G668" s="61" t="s">
        <v>29</v>
      </c>
      <c r="H668" s="61" t="s">
        <v>347</v>
      </c>
      <c r="I668" s="45">
        <v>298</v>
      </c>
      <c r="J668" s="62">
        <v>1311000000</v>
      </c>
      <c r="K668" s="45"/>
      <c r="L668" s="61" t="s">
        <v>33</v>
      </c>
      <c r="M668" s="61" t="s">
        <v>467</v>
      </c>
      <c r="N668" s="61" t="s">
        <v>468</v>
      </c>
      <c r="O668" s="45"/>
      <c r="P668" s="45"/>
      <c r="Q668" s="45"/>
      <c r="R668" s="45"/>
      <c r="S668" s="46"/>
      <c r="T668" s="37"/>
    </row>
    <row r="669" spans="1:20" ht="16" customHeight="1">
      <c r="A669" s="61" t="s">
        <v>456</v>
      </c>
      <c r="B669" s="61" t="s">
        <v>452</v>
      </c>
      <c r="C669" s="61" t="s">
        <v>74</v>
      </c>
      <c r="D669" s="61" t="s">
        <v>63</v>
      </c>
      <c r="E669" s="45"/>
      <c r="F669" s="61" t="s">
        <v>70</v>
      </c>
      <c r="G669" s="61" t="s">
        <v>29</v>
      </c>
      <c r="H669" s="61" t="s">
        <v>347</v>
      </c>
      <c r="I669" s="45">
        <v>298</v>
      </c>
      <c r="J669" s="62">
        <v>25.7</v>
      </c>
      <c r="K669" s="45"/>
      <c r="L669" s="61" t="s">
        <v>67</v>
      </c>
      <c r="M669" s="61" t="s">
        <v>467</v>
      </c>
      <c r="N669" s="61" t="s">
        <v>468</v>
      </c>
      <c r="O669" s="45"/>
      <c r="P669" s="45"/>
      <c r="Q669" s="45"/>
      <c r="R669" s="45"/>
      <c r="S669" s="46"/>
      <c r="T669" s="37"/>
    </row>
    <row r="670" spans="1:20" ht="16" customHeight="1">
      <c r="A670" s="61" t="s">
        <v>457</v>
      </c>
      <c r="B670" s="61" t="s">
        <v>453</v>
      </c>
      <c r="C670" s="61" t="s">
        <v>460</v>
      </c>
      <c r="D670" s="61" t="s">
        <v>63</v>
      </c>
      <c r="E670" s="45"/>
      <c r="F670" s="61" t="s">
        <v>66</v>
      </c>
      <c r="G670" s="61" t="s">
        <v>29</v>
      </c>
      <c r="H670" s="61" t="s">
        <v>347</v>
      </c>
      <c r="I670" s="45">
        <v>298</v>
      </c>
      <c r="J670" s="62">
        <v>12.3</v>
      </c>
      <c r="K670" s="45"/>
      <c r="L670" s="61" t="s">
        <v>67</v>
      </c>
      <c r="M670" s="61" t="s">
        <v>467</v>
      </c>
      <c r="N670" s="61" t="s">
        <v>468</v>
      </c>
      <c r="O670" s="45"/>
      <c r="P670" s="45"/>
      <c r="Q670" s="45"/>
      <c r="R670" s="45"/>
      <c r="S670" s="46"/>
      <c r="T670" s="37"/>
    </row>
    <row r="671" spans="1:20" ht="16" customHeight="1">
      <c r="A671" s="61" t="s">
        <v>458</v>
      </c>
      <c r="B671" s="61" t="s">
        <v>454</v>
      </c>
      <c r="C671" s="61" t="s">
        <v>462</v>
      </c>
      <c r="D671" s="61" t="s">
        <v>63</v>
      </c>
      <c r="E671" s="61" t="s">
        <v>461</v>
      </c>
      <c r="F671" s="61" t="s">
        <v>66</v>
      </c>
      <c r="G671" s="61" t="s">
        <v>29</v>
      </c>
      <c r="H671" s="61" t="s">
        <v>347</v>
      </c>
      <c r="I671" s="45">
        <v>298</v>
      </c>
      <c r="J671" s="62">
        <v>8.1999999999999993</v>
      </c>
      <c r="K671" s="45"/>
      <c r="L671" s="61" t="s">
        <v>67</v>
      </c>
      <c r="M671" s="61" t="s">
        <v>467</v>
      </c>
      <c r="N671" s="61" t="s">
        <v>468</v>
      </c>
      <c r="O671" s="45"/>
      <c r="P671" s="45"/>
      <c r="Q671" s="45"/>
      <c r="R671" s="45"/>
      <c r="S671" s="46"/>
      <c r="T671" s="37"/>
    </row>
    <row r="672" spans="1:20" ht="16" customHeight="1">
      <c r="A672" s="61" t="s">
        <v>459</v>
      </c>
      <c r="B672" s="61" t="s">
        <v>455</v>
      </c>
      <c r="C672" s="61" t="s">
        <v>463</v>
      </c>
      <c r="D672" s="61" t="s">
        <v>63</v>
      </c>
      <c r="E672" s="61" t="s">
        <v>464</v>
      </c>
      <c r="F672" s="61" t="s">
        <v>66</v>
      </c>
      <c r="G672" s="61" t="s">
        <v>29</v>
      </c>
      <c r="H672" s="61" t="s">
        <v>347</v>
      </c>
      <c r="I672" s="45">
        <v>298</v>
      </c>
      <c r="J672" s="62">
        <v>0.96</v>
      </c>
      <c r="K672" s="45"/>
      <c r="L672" s="61" t="s">
        <v>67</v>
      </c>
      <c r="M672" s="61" t="s">
        <v>467</v>
      </c>
      <c r="N672" s="61" t="s">
        <v>468</v>
      </c>
      <c r="O672" s="45"/>
      <c r="P672" s="45"/>
      <c r="Q672" s="45"/>
      <c r="R672" s="45"/>
      <c r="S672" s="46"/>
      <c r="T672" s="37"/>
    </row>
    <row r="673" spans="1:20" ht="16" customHeight="1">
      <c r="A673" s="45"/>
      <c r="B673" s="61" t="s">
        <v>469</v>
      </c>
      <c r="C673" s="61" t="s">
        <v>74</v>
      </c>
      <c r="D673" s="61" t="s">
        <v>63</v>
      </c>
      <c r="E673" s="61" t="s">
        <v>473</v>
      </c>
      <c r="F673" s="61" t="s">
        <v>450</v>
      </c>
      <c r="G673" s="61" t="s">
        <v>29</v>
      </c>
      <c r="H673" s="61" t="s">
        <v>472</v>
      </c>
      <c r="I673" s="45">
        <v>298</v>
      </c>
      <c r="J673" s="99">
        <f t="shared" ref="J673:J674" si="42">P673*9807000</f>
        <v>2226189000</v>
      </c>
      <c r="K673" s="45"/>
      <c r="L673" s="61" t="s">
        <v>33</v>
      </c>
      <c r="M673" s="61" t="s">
        <v>475</v>
      </c>
      <c r="N673" s="61" t="s">
        <v>470</v>
      </c>
      <c r="O673" s="45"/>
      <c r="P673" s="45">
        <v>227</v>
      </c>
      <c r="Q673" s="45"/>
      <c r="R673" s="45"/>
      <c r="S673" s="46"/>
      <c r="T673" s="37"/>
    </row>
    <row r="674" spans="1:20" ht="16" customHeight="1">
      <c r="A674" s="45"/>
      <c r="B674" s="61" t="s">
        <v>469</v>
      </c>
      <c r="C674" s="61" t="s">
        <v>74</v>
      </c>
      <c r="D674" s="61" t="s">
        <v>63</v>
      </c>
      <c r="E674" s="61" t="s">
        <v>474</v>
      </c>
      <c r="F674" s="61" t="s">
        <v>471</v>
      </c>
      <c r="G674" s="61" t="s">
        <v>29</v>
      </c>
      <c r="H674" s="45"/>
      <c r="I674" s="45">
        <v>298</v>
      </c>
      <c r="J674" s="99">
        <f t="shared" si="42"/>
        <v>3968566000</v>
      </c>
      <c r="K674" s="45"/>
      <c r="L674" s="61" t="s">
        <v>33</v>
      </c>
      <c r="M674" s="61" t="s">
        <v>475</v>
      </c>
      <c r="N674" s="61" t="s">
        <v>470</v>
      </c>
      <c r="O674" s="45"/>
      <c r="P674" s="45">
        <f>(393+392+429)/3</f>
        <v>404.66666666666669</v>
      </c>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37"/>
      <c r="T735" s="37"/>
    </row>
    <row r="736" spans="1:20" ht="16" customHeight="1">
      <c r="A736" s="45"/>
      <c r="B736" s="45"/>
      <c r="C736" s="45"/>
      <c r="D736" s="45"/>
      <c r="E736" s="45"/>
      <c r="F736" s="45"/>
      <c r="G736" s="45"/>
      <c r="H736" s="45"/>
      <c r="I736" s="45"/>
      <c r="J736" s="45"/>
      <c r="K736" s="45"/>
      <c r="L736" s="45"/>
      <c r="M736" s="45"/>
      <c r="N736" s="45"/>
      <c r="O736" s="45"/>
      <c r="P736" s="45"/>
      <c r="Q736" s="45"/>
      <c r="R736" s="45"/>
      <c r="S736" s="37"/>
      <c r="T736" s="37"/>
    </row>
    <row r="737" spans="1:20" ht="16" customHeight="1">
      <c r="A737" s="45"/>
      <c r="B737" s="45"/>
      <c r="C737" s="45"/>
      <c r="D737" s="45"/>
      <c r="E737" s="45"/>
      <c r="F737" s="45"/>
      <c r="G737" s="45"/>
      <c r="H737" s="45"/>
      <c r="I737" s="45"/>
      <c r="J737" s="45"/>
      <c r="K737" s="45"/>
      <c r="L737" s="45"/>
      <c r="M737" s="45"/>
      <c r="N737" s="45"/>
      <c r="O737" s="45"/>
      <c r="P737" s="45"/>
      <c r="Q737" s="45"/>
      <c r="R737" s="45"/>
      <c r="S737" s="46"/>
      <c r="T737" s="37"/>
    </row>
    <row r="738" spans="1:20" ht="16" customHeight="1">
      <c r="A738" s="45"/>
      <c r="B738" s="45"/>
      <c r="C738" s="45"/>
      <c r="D738" s="45"/>
      <c r="E738" s="45"/>
      <c r="F738" s="45"/>
      <c r="G738" s="45"/>
      <c r="H738" s="45"/>
      <c r="I738" s="45"/>
      <c r="J738" s="45"/>
      <c r="K738" s="45"/>
      <c r="L738" s="45"/>
      <c r="M738" s="45"/>
      <c r="N738" s="45"/>
      <c r="O738" s="45"/>
      <c r="P738" s="45"/>
      <c r="Q738" s="45"/>
      <c r="R738" s="45"/>
      <c r="S738" s="46"/>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37"/>
      <c r="T750" s="37"/>
    </row>
    <row r="751" spans="1:20" ht="16" customHeight="1">
      <c r="A751" s="45"/>
      <c r="B751" s="45"/>
      <c r="C751" s="45"/>
      <c r="D751" s="45"/>
      <c r="E751" s="45"/>
      <c r="F751" s="45"/>
      <c r="G751" s="45"/>
      <c r="H751" s="45"/>
      <c r="I751" s="45"/>
      <c r="J751" s="45"/>
      <c r="K751" s="45"/>
      <c r="L751" s="45"/>
      <c r="M751" s="45"/>
      <c r="N751" s="45"/>
      <c r="O751" s="45"/>
      <c r="P751" s="45"/>
      <c r="Q751" s="45"/>
      <c r="R751" s="45"/>
      <c r="S751" s="37"/>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5" customHeight="1">
      <c r="A854" s="45"/>
      <c r="B854" s="45"/>
      <c r="C854" s="45"/>
      <c r="D854" s="45"/>
      <c r="E854" s="45"/>
      <c r="F854" s="45"/>
      <c r="G854" s="45"/>
      <c r="H854" s="45"/>
      <c r="I854" s="45"/>
      <c r="J854" s="45"/>
      <c r="K854" s="45"/>
      <c r="L854" s="45"/>
      <c r="M854" s="45"/>
      <c r="N854" s="45"/>
      <c r="O854" s="45"/>
      <c r="P854" s="45"/>
      <c r="Q854" s="45"/>
      <c r="R854" s="45"/>
      <c r="S854" s="45"/>
      <c r="T854" s="45"/>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Q956" s="45"/>
      <c r="R956" s="45"/>
      <c r="S956" s="45"/>
      <c r="T956" s="45"/>
    </row>
    <row r="957" spans="1:20" ht="15" customHeight="1">
      <c r="R957" s="45"/>
      <c r="S957" s="45"/>
      <c r="T957" s="45"/>
    </row>
    <row r="958" spans="1:20" ht="15" customHeight="1">
      <c r="R958" s="45"/>
      <c r="S958" s="45"/>
      <c r="T958" s="45"/>
    </row>
    <row r="959" spans="1:20" ht="15" customHeight="1">
      <c r="R959" s="45"/>
      <c r="S959" s="45"/>
      <c r="T959" s="45"/>
    </row>
    <row r="960" spans="1:20" ht="15" customHeight="1">
      <c r="R960" s="45"/>
      <c r="S960" s="45"/>
      <c r="T960"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2025-06-23T11:35:40Z</dcterms:modified>
</cp:coreProperties>
</file>