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\Dropbox (Research Project)\0. Birudo Engineers\1. Administrative Documents\1. BE Templates\0. GI Appendices\Appendix-F (Lab Testing Sheets)\New folder\"/>
    </mc:Choice>
  </mc:AlternateContent>
  <xr:revisionPtr revIDLastSave="0" documentId="13_ncr:1_{9CD6A93B-A9B8-4C52-AF7B-69E23A570399}" xr6:coauthVersionLast="38" xr6:coauthVersionMax="38" xr10:uidLastSave="{00000000-0000-0000-0000-000000000000}"/>
  <bookViews>
    <workbookView xWindow="0" yWindow="0" windowWidth="20490" windowHeight="7755" xr2:uid="{00000000-000D-0000-FFFF-FFFF00000000}" activeTab="0"/>
  </bookViews>
  <sheets>
    <sheet name="BH-01, SPT-1, D-1" sheetId="194" r:id="rId1"/>
  </sheets>
  <definedNames>
    <definedName name="_xlnm.Print_Area" localSheetId="0">'BH-01, SPT-1, D-1'!$A$1:$K$28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<sst xmlns="http://schemas.openxmlformats.org/spreadsheetml/2006/main">
  <si>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>Tested By:</t>
  </si>
  <si>
    <t>Checked By:</t>
  </si>
  <si>
    <t>Boring No:</t>
  </si>
  <si>
    <t>Sieve Number</t>
  </si>
  <si>
    <t>Diameter (mm)</t>
  </si>
  <si>
    <t>Soil Retained (g)</t>
  </si>
  <si>
    <t>Soil Passing (%)</t>
  </si>
  <si>
    <t>#4</t>
  </si>
  <si>
    <t>#10</t>
  </si>
  <si>
    <t>#40</t>
  </si>
  <si>
    <t>#200</t>
  </si>
  <si>
    <t>Pan</t>
  </si>
  <si>
    <t>TOTAL:</t>
  </si>
  <si>
    <t>Sieve</t>
  </si>
  <si>
    <t>% Passing</t>
  </si>
  <si>
    <t>% Gravel:</t>
  </si>
  <si>
    <t>% Sand:</t>
  </si>
  <si>
    <t>% Fines:</t>
  </si>
  <si>
    <t>Diameter   (mm)</t>
  </si>
  <si>
    <t>Mass of Sieve (g)</t>
  </si>
  <si>
    <t>ASTM D422</t>
  </si>
  <si>
    <t>Project ID:</t>
  </si>
  <si>
    <t>Project:</t>
  </si>
  <si>
    <t>Sample No.:</t>
  </si>
  <si>
    <t>BH-01</t>
  </si>
  <si>
    <t>Percentage Passing</t>
  </si>
  <si>
    <t>Size (mm)</t>
  </si>
  <si>
    <t>2"</t>
  </si>
  <si>
    <t>1"</t>
  </si>
  <si>
    <t>3/4"</t>
  </si>
  <si>
    <t>1/2"</t>
  </si>
  <si>
    <t>3/8"</t>
  </si>
  <si>
    <t>#16</t>
  </si>
  <si>
    <t>#100</t>
  </si>
  <si>
    <t>Desgn.</t>
  </si>
  <si>
    <t>Mass of Sieve + Soil (g)</t>
  </si>
  <si>
    <t>% Retained (%)</t>
  </si>
  <si>
    <t>Total Weight (g)</t>
  </si>
  <si>
    <t>Depth (m):</t>
  </si>
  <si>
    <t>GRAIN SIZE DISTRIBUTION ANALYSIS</t>
  </si>
  <si>
    <t>FNS</t>
  </si>
  <si>
    <t>BH</t>
  </si>
  <si>
    <t>Sample</t>
  </si>
  <si>
    <t>m</t>
  </si>
  <si>
    <t xml:space="preserve">Depth </t>
  </si>
  <si>
    <t>SPT-1</t>
  </si>
  <si>
    <t>GO Petroleum – Bulk Oil Depot, Vehari</t>
  </si>
  <si>
    <t>BE-238-165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</si>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</sst>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.0"/>
  </numFmts>
  <fonts x14ac:knownFonts="1">
    <font>
      <sz val="10"/>
      <name val="Arial"/>
      <family val="2"/>
    </font>
    <font>
      <sz val="10"/>
      <name val="Arial"/>
      <family val="2"/>
    </font>
    <font>
      <sz val="10"/>
      <name val="Georgia"/>
      <family val="1"/>
    </font>
    <font>
      <b/>
      <sz val="16"/>
      <name val="Georgia"/>
      <family val="1"/>
    </font>
    <font>
      <sz val="12"/>
      <name val="Georgia"/>
      <family val="1"/>
    </font>
    <font>
      <b/>
      <sz val="10"/>
      <name val="Georgia"/>
      <family val="1"/>
    </font>
    <font>
      <sz val="10"/>
      <color indexed="12"/>
      <name val="Georgia"/>
      <family val="1"/>
    </font>
    <font>
      <b/>
      <sz val="8"/>
      <name val="Georgia"/>
      <family val="1"/>
    </font>
    <font>
      <sz val="10"/>
      <color indexed="10"/>
      <name val="Georgia"/>
      <family val="1"/>
    </font>
    <font>
      <sz val="10"/>
      <color rgb="FFFF0000"/>
      <name val="Georgia"/>
      <family val="1"/>
    </font>
    <font>
      <b/>
      <sz val="9"/>
      <name val="Georgia"/>
      <family val="1"/>
    </font>
    <font>
      <b/>
      <sz val="10"/>
      <color indexed="10"/>
      <name val="Georgia"/>
      <family val="1"/>
    </font>
    <font>
      <sz val="10"/>
      <color rgb="FF0000FF"/>
      <name val="Georgia"/>
      <family val="1"/>
    </font>
    <font>
      <b/>
      <sz val="11"/>
      <name val="Georgia"/>
      <family val="1"/>
    </font>
  </fonts>
  <fills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2" fontId="8" fillId="3" borderId="11" xfId="0" applyNumberFormat="1" applyFont="1" applyFill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8" fillId="3" borderId="6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0" fontId="12" fillId="0" borderId="6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6" xfId="0" quotePrefix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084094827279052E-2"/>
          <c:y val="0.10243635253898971"/>
          <c:w val="0.88275092589710868"/>
          <c:h val="0.786651919271104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diamond"/>
            <c:size val="8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'BH-01, SPT-1, D-1'!$J$14:$J$24</c:f>
              <c:numCache>
                <c:formatCode>General</c:formatCode>
                <c:ptCount val="11"/>
                <c:pt idx="0">
                  <c:v>50.8</c:v>
                </c:pt>
                <c:pt idx="1">
                  <c:v>25.4</c:v>
                </c:pt>
                <c:pt idx="2">
                  <c:v>19.049999999999997</c:v>
                </c:pt>
                <c:pt idx="3">
                  <c:v>12.7</c:v>
                </c:pt>
                <c:pt idx="4">
                  <c:v>9.5249999999999986</c:v>
                </c:pt>
                <c:pt idx="5">
                  <c:v>4.75</c:v>
                </c:pt>
                <c:pt idx="6">
                  <c:v>2</c:v>
                </c:pt>
                <c:pt idx="7">
                  <c:v>1.18</c:v>
                </c:pt>
                <c:pt idx="8">
                  <c:v>0.42499999999999999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'BH-01, SPT-1, D-1'!$K$14:$K$24</c:f>
              <c:numCache>
                <c:formatCode>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99.85</c:v>
                </c:pt>
                <c:pt idx="7">
                  <c:v>99.75</c:v>
                </c:pt>
                <c:pt idx="8">
                  <c:v>89.58</c:v>
                </c:pt>
                <c:pt idx="9">
                  <c:v>78.78</c:v>
                </c:pt>
                <c:pt idx="10">
                  <c:v>33.08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scatterChart>
        <c:scatterStyle val="smoothMarker"/>
        <c:varyColors val="0"/>
        <c:ser>
          <c:idx val="1"/>
          <c:order val="1"/>
          <c:spPr>
            <a:ln w="28575">
              <a:noFill/>
            </a:ln>
          </c:spPr>
          <c:marker>
            <c:symbol val="plus"/>
            <c:size val="12"/>
            <c:spPr>
              <a:noFill/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'BH-01, SPT-1, D-1'!$B$17:$B$20</c:f>
              <c:numCache>
                <c:formatCode>General</c:formatCode>
                <c:ptCount val="4"/>
                <c:pt idx="0">
                  <c:v>4.75</c:v>
                </c:pt>
                <c:pt idx="1">
                  <c:v>2</c:v>
                </c:pt>
                <c:pt idx="2">
                  <c:v>0.42499999999999999</c:v>
                </c:pt>
                <c:pt idx="3">
                  <c:v>7.4999999999999997E-2</c:v>
                </c:pt>
              </c:numCache>
            </c:numRef>
          </c:xVal>
          <c:yVal>
            <c:numRef>
              <c:f>'BH-01, SPT-1, D-1'!$C$17:$C$20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valAx>
        <c:axId val="132528608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Particle Diameter (mm)</a:t>
                </a:r>
              </a:p>
            </c:rich>
          </c:tx>
          <c:layout>
            <c:manualLayout>
              <c:xMode val="edge"/>
              <c:yMode val="edge"/>
              <c:x val="0.41351888667991998"/>
              <c:y val="0.9332552314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9168"/>
        <c:crosses val="autoZero"/>
        <c:crossBetween val="midCat"/>
      </c:valAx>
      <c:valAx>
        <c:axId val="132529168"/>
        <c:scaling>
          <c:orientation val="minMax"/>
          <c:max val="100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Percentage</a:t>
                </a:r>
                <a:r>
                  <a:rPr lang="en-US" sz="1000" baseline="0">
                    <a:latin typeface="Georgia" panose="02040502050405020303" pitchFamily="18" charset="0"/>
                  </a:rPr>
                  <a:t> Finer (%)</a:t>
                </a:r>
                <a:endParaRPr lang="en-US" sz="1000">
                  <a:latin typeface="Georgia" panose="02040502050405020303" pitchFamily="18" charset="0"/>
                </a:endParaRPr>
              </a:p>
            </c:rich>
          </c:tx>
          <c:layout>
            <c:manualLayout>
              <c:xMode val="edge"/>
              <c:yMode val="edge"/>
              <c:x val="7.9522862823061605E-3"/>
              <c:y val="0.321812148792724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8608"/>
        <c:crosses val="autoZero"/>
        <c:crossBetween val="midCat"/>
        <c:majorUnit val="10"/>
        <c:minorUnit val="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41094</xdr:rowOff>
    </xdr:from>
    <xdr:to>
      <xdr:col>7</xdr:col>
      <xdr:colOff>461597</xdr:colOff>
      <xdr:row>25</xdr:row>
      <xdr:rowOff>197828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35F8330-304D-491E-8C58-28049C6C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21308</xdr:rowOff>
    </xdr:from>
    <xdr:to>
      <xdr:col>1</xdr:col>
      <xdr:colOff>842596</xdr:colOff>
      <xdr:row>3</xdr:row>
      <xdr:rowOff>2680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E287B-3F3C-4B7C-BB19-45B90F545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08"/>
          <a:ext cx="1718896" cy="80052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0.34815</cdr:x>
      <cdr:y>0.0318</cdr:y>
    </cdr:from>
    <cdr:to>
      <cdr:x>0.37666</cdr:x>
      <cdr:y>0.07201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7211" y="133479"/>
          <a:ext cx="173381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</a:t>
          </a:r>
        </a:p>
      </cdr:txBody>
    </cdr:sp>
  </cdr:relSizeAnchor>
  <cdr:relSizeAnchor xmlns:cdr="http://schemas.openxmlformats.org/drawingml/2006/chartDrawing">
    <cdr:from>
      <cdr:x>0.44952</cdr:x>
      <cdr:y>0.03368</cdr:y>
    </cdr:from>
    <cdr:to>
      <cdr:x>0.48812</cdr:x>
      <cdr:y>0.07389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33679" y="141388"/>
          <a:ext cx="234744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#10</a:t>
          </a:r>
        </a:p>
      </cdr:txBody>
    </cdr:sp>
  </cdr:relSizeAnchor>
  <cdr:relSizeAnchor xmlns:cdr="http://schemas.openxmlformats.org/drawingml/2006/chartDrawing">
    <cdr:from>
      <cdr:x>0.59526</cdr:x>
      <cdr:y>0.03153</cdr:y>
    </cdr:from>
    <cdr:to>
      <cdr:x>0.63672</cdr:x>
      <cdr:y>0.07174</cdr:y>
    </cdr:to>
    <cdr:sp macro="" textlink="">
      <cdr:nvSpPr>
        <cdr:cNvPr id="2560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9990" y="132340"/>
          <a:ext cx="252120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#40</a:t>
          </a:r>
        </a:p>
      </cdr:txBody>
    </cdr:sp>
  </cdr:relSizeAnchor>
  <cdr:relSizeAnchor xmlns:cdr="http://schemas.openxmlformats.org/drawingml/2006/chartDrawing">
    <cdr:from>
      <cdr:x>0.74942</cdr:x>
      <cdr:y>0.032</cdr:y>
    </cdr:from>
    <cdr:to>
      <cdr:x>0.80369</cdr:x>
      <cdr:y>0.07221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7461" y="134331"/>
          <a:ext cx="330027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#200</a:t>
          </a:r>
        </a:p>
      </cdr:txBody>
    </cdr:sp>
  </cdr:relSizeAnchor>
  <cdr:relSizeAnchor xmlns:cdr="http://schemas.openxmlformats.org/drawingml/2006/chartDrawing">
    <cdr:from>
      <cdr:x>0.20426</cdr:x>
      <cdr:y>0.03736</cdr:y>
    </cdr:from>
    <cdr:to>
      <cdr:x>0.28679</cdr:x>
      <cdr:y>0.07063</cdr:y>
    </cdr:to>
    <cdr:sp macro="" textlink="">
      <cdr:nvSpPr>
        <cdr:cNvPr id="2560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201" y="156797"/>
          <a:ext cx="50186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Georgia" panose="02040502050405020303" pitchFamily="18" charset="0"/>
              <a:ea typeface="Arial"/>
              <a:cs typeface="Arial"/>
            </a:rPr>
            <a:t>GRAVEL</a:t>
          </a:r>
        </a:p>
      </cdr:txBody>
    </cdr:sp>
  </cdr:relSizeAnchor>
  <cdr:relSizeAnchor xmlns:cdr="http://schemas.openxmlformats.org/drawingml/2006/chartDrawing">
    <cdr:from>
      <cdr:x>0.38054</cdr:x>
      <cdr:y>0.01423</cdr:y>
    </cdr:from>
    <cdr:to>
      <cdr:x>0.44652</cdr:x>
      <cdr:y>0.07527</cdr:y>
    </cdr:to>
    <cdr:sp macro="" textlink="">
      <cdr:nvSpPr>
        <cdr:cNvPr id="2560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14209" y="59729"/>
          <a:ext cx="401264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Coarse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0.49995</cdr:x>
      <cdr:y>0.01423</cdr:y>
    </cdr:from>
    <cdr:to>
      <cdr:x>0.57865</cdr:x>
      <cdr:y>0.07527</cdr:y>
    </cdr:to>
    <cdr:sp macro="" textlink="">
      <cdr:nvSpPr>
        <cdr:cNvPr id="2560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59" y="59729"/>
          <a:ext cx="478593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Medium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0.65955</cdr:x>
      <cdr:y>0.01423</cdr:y>
    </cdr:from>
    <cdr:to>
      <cdr:x>0.71759</cdr:x>
      <cdr:y>0.07527</cdr:y>
    </cdr:to>
    <cdr:sp macro="" textlink="">
      <cdr:nvSpPr>
        <cdr:cNvPr id="2560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0973" y="59729"/>
          <a:ext cx="352918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Fine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0.82079</cdr:x>
      <cdr:y>0.02371</cdr:y>
    </cdr:from>
    <cdr:to>
      <cdr:x>0.92518</cdr:x>
      <cdr:y>0.05698</cdr:y>
    </cdr:to>
    <cdr:sp macro="" textlink="">
      <cdr:nvSpPr>
        <cdr:cNvPr id="2560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1529" y="99520"/>
          <a:ext cx="63478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6411"/>
              </a:solidFill>
              <a:latin typeface="Georgia" panose="02040502050405020303" pitchFamily="18" charset="0"/>
              <a:ea typeface="Arial"/>
              <a:cs typeface="Arial"/>
            </a:rPr>
            <a:t>SILT/CLAY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C2D1-2E29-44CD-A010-87295A1274B0}">
  <sheetPr/>
  <sheetViews>
    <sheetView tabSelected="1" zoomScale="85" zoomScaleNormal="85" zoomScalePageLayoutView="115" workbookViewId="0">
      <selection activeCell="Q10" sqref="Q10:Q20"/>
    </sheetView>
  </sheetViews>
  <sheetFormatPr defaultColWidth="12" defaultRowHeight="19.7" customHeight="1" x14ac:dyDescent="0.6"/>
  <cols>
    <col min="1" max="7" width="13.1328125" style="1" customWidth="1"/>
    <col min="8" max="8" width="7.7265625" style="1" customWidth="1"/>
    <col min="9" max="9" width="9" style="1" customWidth="1"/>
    <col min="10" max="14" width="12" style="1"/>
    <col min="15" max="16" width="0" style="1" hidden="1" customWidth="1"/>
    <col min="17" max="16384" width="12" style="1"/>
  </cols>
  <sheetData>
    <row r="1" spans="1:19" ht="28.5" customHeight="1" x14ac:dyDescent="0.6"/>
    <row r="2" spans="1:19" s="40" customFormat="1" ht="18" customHeight="1" x14ac:dyDescent="0.6">
      <c r="B2" t="s" s="50">
        <v>39</v>
      </c>
      <c r="C2" s="50"/>
      <c r="D2" s="50"/>
      <c r="E2" s="50"/>
      <c r="F2" s="50"/>
      <c r="G2" s="50"/>
      <c r="H2" s="50"/>
      <c r="I2" s="50"/>
      <c r="J2" s="50"/>
      <c r="K2" s="50"/>
      <c r="M2" t="s" s="40">
        <v>41</v>
      </c>
      <c r="N2" t="s" s="4">
        <v>24</v>
      </c>
    </row>
    <row r="3" spans="1:19" s="40" customFormat="1" ht="18" customHeight="1" x14ac:dyDescent="0.6">
      <c r="B3" t="s" s="51">
        <v>20</v>
      </c>
      <c r="C3" s="51"/>
      <c r="D3" s="51"/>
      <c r="E3" s="51"/>
      <c r="F3" s="51"/>
      <c r="G3" s="51"/>
      <c r="H3" s="51"/>
      <c r="I3" s="51"/>
      <c r="J3" s="51"/>
      <c r="K3" s="51"/>
      <c r="M3" t="s" s="40">
        <v>42</v>
      </c>
      <c r="N3" t="s" s="4">
        <v>45</v>
      </c>
    </row>
    <row r="4" spans="1:19" s="40" customFormat="1" ht="18" customHeight="1" x14ac:dyDescent="0.6">
      <c r="A4" s="2"/>
      <c r="B4" s="2"/>
      <c r="C4" s="2"/>
      <c r="D4" s="2"/>
      <c r="E4" s="2"/>
      <c r="F4" s="2"/>
      <c r="G4" s="2"/>
      <c r="M4" t="s" s="40">
        <v>44</v>
      </c>
      <c r="N4" s="4">
        <v>1</v>
      </c>
      <c r="Q4" t="s" s="40">
        <v>43</v>
      </c>
    </row>
    <row r="5" spans="1:19" s="40" customFormat="1" ht="23.25" customHeight="1" x14ac:dyDescent="0.6">
      <c r="A5" t="s" s="3">
        <v>22</v>
      </c>
      <c r="B5" t="s" s="52">
        <v>46</v>
      </c>
      <c r="C5" s="52"/>
      <c r="D5" s="52"/>
      <c r="E5" s="52"/>
      <c r="F5" s="52"/>
      <c r="I5" t="s" s="3">
        <v>0</v>
      </c>
      <c r="J5" t="s" s="49">
        <v>48</v>
      </c>
      <c r="K5" s="49"/>
      <c r="Q5" t="s" s="48">
        <v>37</v>
      </c>
      <c r="R5" s="48"/>
      <c r="S5" s="4">
        <v>100</v>
      </c>
    </row>
    <row r="6" spans="1:19" s="40" customFormat="1" ht="18" customHeight="1" x14ac:dyDescent="0.6">
      <c r="A6" t="s" s="3">
        <v>21</v>
      </c>
      <c r="B6" t="s" s="49">
        <v>47</v>
      </c>
      <c r="C6" s="49"/>
      <c r="D6" s="3"/>
      <c r="E6" t="s" s="3">
        <v>2</v>
      </c>
      <c r="F6" s="5">
        <f>N2</f>
      </c>
    </row>
    <row r="7" spans="1:19" s="40" customFormat="1" ht="18" customHeight="1" x14ac:dyDescent="0.6">
      <c r="A7" t="s" s="3">
        <v>38</v>
      </c>
      <c r="B7" s="6">
        <f>N4</f>
      </c>
      <c r="C7" s="7"/>
      <c r="E7" t="s" s="3">
        <v>23</v>
      </c>
      <c r="F7" s="5">
        <f>N3</f>
      </c>
      <c r="G7" s="8"/>
      <c r="I7" t="s" s="7">
        <v>1</v>
      </c>
      <c r="J7" t="s" s="49">
        <v>40</v>
      </c>
      <c r="K7" s="49"/>
    </row>
    <row r="8" spans="1:19" s="40" customFormat="1" ht="13.5" customHeight="1" x14ac:dyDescent="0.6">
      <c r="A8" s="3"/>
      <c r="B8" s="9"/>
      <c r="C8" s="7"/>
      <c r="D8" s="3"/>
      <c r="E8" s="9"/>
      <c r="M8" t="s" s="47">
        <v>3</v>
      </c>
      <c r="N8" t="s" s="47">
        <v>18</v>
      </c>
      <c r="O8" t="s" s="41">
        <v>19</v>
      </c>
      <c r="P8" t="s" s="47">
        <v>35</v>
      </c>
      <c r="Q8" t="s" s="47">
        <v>5</v>
      </c>
      <c r="R8" t="s" s="41">
        <v>36</v>
      </c>
      <c r="S8" t="s" s="41">
        <v>6</v>
      </c>
    </row>
    <row r="9" spans="1:19" s="40" customFormat="1" ht="10.5" customHeight="1" x14ac:dyDescent="0.6">
      <c r="A9" s="3"/>
      <c r="B9" s="3"/>
      <c r="M9" s="47"/>
      <c r="N9" s="47"/>
      <c r="O9" s="41"/>
      <c r="P9" s="47"/>
      <c r="Q9" s="47"/>
      <c r="R9" s="41"/>
      <c r="S9" s="41"/>
    </row>
    <row r="10" spans="1:19" ht="11.15" customHeight="1" x14ac:dyDescent="0.6">
      <c r="M10" t="s" s="10">
        <v>27</v>
      </c>
      <c r="N10" s="11">
        <f>2*25.4</f>
      </c>
      <c r="O10" s="12"/>
      <c r="P10" s="12"/>
      <c r="Q10" s="13">
        <f>P10-O10</f>
      </c>
      <c r="R10" s="14">
        <f t="shared" ref="R10:R21" si="0">(Q10/S$5)*100</f>
      </c>
      <c r="S10" s="15">
        <f>100-R10</f>
      </c>
    </row>
    <row r="11" spans="1:19" s="40" customFormat="1" ht="18" customHeight="1" thickBot="1" x14ac:dyDescent="0.75">
      <c r="A11" s="8"/>
      <c r="B11" s="16"/>
      <c r="C11" s="17"/>
      <c r="D11" s="8"/>
      <c r="E11" s="8"/>
      <c r="F11" s="16"/>
      <c r="G11" s="17"/>
      <c r="M11" t="s" s="18">
        <v>28</v>
      </c>
      <c r="N11" s="11">
        <f>1*25.4</f>
      </c>
      <c r="O11" s="19"/>
      <c r="P11" s="19"/>
      <c r="Q11" s="20">
        <f>P11-O11</f>
      </c>
      <c r="R11" s="14">
        <f t="shared" si="0"/>
      </c>
      <c r="S11" s="21">
        <f t="shared" ref="S11:S20" si="1">S10-R11</f>
      </c>
    </row>
    <row r="12" spans="1:19" s="40" customFormat="1" ht="24" customHeight="1" x14ac:dyDescent="0.6">
      <c r="A12" s="8"/>
      <c r="B12" s="16"/>
      <c r="C12" s="22"/>
      <c r="D12" s="8"/>
      <c r="E12" s="8"/>
      <c r="F12" s="8"/>
      <c r="G12" s="8"/>
      <c r="I12" t="s" s="42">
        <v>13</v>
      </c>
      <c r="J12" s="43"/>
      <c r="K12" t="s" s="44">
        <v>25</v>
      </c>
      <c r="M12" t="s" s="18">
        <v>29</v>
      </c>
      <c r="N12" s="11">
        <f>(3/4)*25.4</f>
      </c>
      <c r="O12" s="19"/>
      <c r="P12" s="19"/>
      <c r="Q12" s="20">
        <f>P12-O12</f>
      </c>
      <c r="R12" s="14">
        <f t="shared" si="0"/>
      </c>
      <c r="S12" s="21">
        <f t="shared" si="1"/>
      </c>
    </row>
    <row r="13" spans="1:19" ht="25.5" customHeight="1" thickBot="1" x14ac:dyDescent="0.75">
      <c r="A13" s="23"/>
      <c r="B13" s="23"/>
      <c r="C13" s="23"/>
      <c r="D13" s="23"/>
      <c r="E13" s="23"/>
      <c r="F13" s="23"/>
      <c r="G13" s="23"/>
      <c r="I13" t="s" s="24">
        <v>34</v>
      </c>
      <c r="J13" t="s" s="25">
        <v>26</v>
      </c>
      <c r="K13" s="45"/>
      <c r="M13" t="s" s="18">
        <v>30</v>
      </c>
      <c r="N13" s="11">
        <f>(1/2)*25.4</f>
      </c>
      <c r="O13" s="19"/>
      <c r="P13" s="19"/>
      <c r="Q13" s="20">
        <f>P13-O13</f>
      </c>
      <c r="R13" s="14">
        <f t="shared" si="0"/>
      </c>
      <c r="S13" s="21">
        <f t="shared" si="1"/>
      </c>
    </row>
    <row r="14" spans="1:19" s="27" customFormat="1" ht="18" customHeight="1" x14ac:dyDescent="0.6">
      <c r="A14" s="26"/>
      <c r="B14" s="26"/>
      <c r="C14" s="26"/>
      <c r="I14" t="s" s="10">
        <v>27</v>
      </c>
      <c r="J14" s="11">
        <f>2*25.4</f>
      </c>
      <c r="K14" s="28">
        <f>S10</f>
      </c>
      <c r="M14" t="s" s="18">
        <v>31</v>
      </c>
      <c r="N14" s="11">
        <f>(3/8)*25.4</f>
      </c>
      <c r="O14" s="19"/>
      <c r="P14" s="19"/>
      <c r="Q14" s="20">
        <v>0</v>
      </c>
      <c r="R14" s="14">
        <f t="shared" si="0"/>
      </c>
      <c r="S14" s="21">
        <f t="shared" si="1"/>
      </c>
    </row>
    <row r="15" spans="1:19" ht="18" customHeight="1" x14ac:dyDescent="0.6">
      <c r="A15" t="s" s="26">
        <v>13</v>
      </c>
      <c r="B15" t="s" s="26">
        <v>4</v>
      </c>
      <c r="C15" t="s" s="26">
        <v>14</v>
      </c>
      <c r="I15" t="s" s="18">
        <v>28</v>
      </c>
      <c r="J15" s="11">
        <f>1*25.4</f>
      </c>
      <c r="K15" s="28">
        <f t="shared" ref="K15:K24" si="2">S11</f>
      </c>
      <c r="M15" t="s" s="18">
        <v>7</v>
      </c>
      <c r="N15" s="29">
        <v>4.75</v>
      </c>
      <c r="O15" s="19"/>
      <c r="P15" s="19"/>
      <c r="Q15" s="20">
        <v>4</v>
      </c>
      <c r="R15" s="14">
        <f t="shared" si="0"/>
      </c>
      <c r="S15" s="21">
        <f t="shared" si="1"/>
      </c>
    </row>
    <row r="16" spans="1:19" ht="18" customHeight="1" x14ac:dyDescent="0.6">
      <c r="A16" s="26"/>
      <c r="B16" s="26"/>
      <c r="C16" s="26"/>
      <c r="I16" t="s" s="18">
        <v>29</v>
      </c>
      <c r="J16" s="11">
        <f>(3/4)*25.4</f>
      </c>
      <c r="K16" s="28">
        <f t="shared" si="2"/>
      </c>
      <c r="M16" t="s" s="18">
        <v>8</v>
      </c>
      <c r="N16" s="29">
        <v>2</v>
      </c>
      <c r="O16" s="19"/>
      <c r="P16" s="19"/>
      <c r="Q16" s="20">
        <v>4</v>
      </c>
      <c r="R16" s="14">
        <f t="shared" si="0"/>
      </c>
      <c r="S16" s="21">
        <f t="shared" si="1"/>
      </c>
    </row>
    <row r="17" spans="1:21" ht="18" customHeight="1" x14ac:dyDescent="0.6">
      <c r="A17" s="26">
        <v>4</v>
      </c>
      <c r="B17" s="26">
        <v>4.75</v>
      </c>
      <c r="C17" s="26">
        <v>100</v>
      </c>
      <c r="I17" t="s" s="18">
        <v>30</v>
      </c>
      <c r="J17" s="11">
        <f>(1/2)*25.4</f>
      </c>
      <c r="K17" s="28">
        <f t="shared" si="2"/>
      </c>
      <c r="M17" t="s" s="18">
        <v>32</v>
      </c>
      <c r="N17" s="29">
        <v>1.18</v>
      </c>
      <c r="O17" s="19"/>
      <c r="P17" s="19"/>
      <c r="Q17" s="20">
        <v>4</v>
      </c>
      <c r="R17" s="14">
        <f t="shared" si="0"/>
      </c>
      <c r="S17" s="21">
        <f t="shared" si="1"/>
      </c>
    </row>
    <row r="18" spans="1:21" ht="18" customHeight="1" x14ac:dyDescent="0.6">
      <c r="A18" s="26">
        <v>10</v>
      </c>
      <c r="B18" s="26">
        <v>2</v>
      </c>
      <c r="C18" s="26">
        <v>100</v>
      </c>
      <c r="I18" t="s" s="18">
        <v>31</v>
      </c>
      <c r="J18" s="11">
        <f>(3/8)*25.4</f>
      </c>
      <c r="K18" s="28">
        <f t="shared" si="2"/>
      </c>
      <c r="M18" t="s" s="18">
        <v>9</v>
      </c>
      <c r="N18" s="29">
        <v>0.425</v>
      </c>
      <c r="O18" s="19"/>
      <c r="P18" s="19"/>
      <c r="Q18" s="20">
        <v>4</v>
      </c>
      <c r="R18" s="14">
        <f t="shared" si="0"/>
      </c>
      <c r="S18" s="21">
        <f t="shared" si="1"/>
      </c>
    </row>
    <row r="19" spans="1:21" ht="18" customHeight="1" x14ac:dyDescent="0.6">
      <c r="A19" s="26">
        <v>40</v>
      </c>
      <c r="B19" s="26">
        <v>0.425</v>
      </c>
      <c r="C19" s="26">
        <v>100</v>
      </c>
      <c r="I19" t="s" s="18">
        <v>7</v>
      </c>
      <c r="J19" s="29">
        <v>4.75</v>
      </c>
      <c r="K19" s="28">
        <f t="shared" si="2"/>
      </c>
      <c r="M19" t="s" s="18">
        <v>33</v>
      </c>
      <c r="N19" s="29">
        <v>0.15</v>
      </c>
      <c r="O19" s="19"/>
      <c r="P19" s="19"/>
      <c r="Q19" s="20">
        <v>4</v>
      </c>
      <c r="R19" s="14">
        <f t="shared" si="0"/>
      </c>
      <c r="S19" s="21">
        <f t="shared" si="1"/>
      </c>
    </row>
    <row r="20" spans="1:21" ht="18" customHeight="1" thickBot="1" x14ac:dyDescent="0.75">
      <c r="A20" s="26">
        <v>200</v>
      </c>
      <c r="B20" s="26">
        <v>0.075</v>
      </c>
      <c r="C20" s="26">
        <v>100</v>
      </c>
      <c r="I20" t="s" s="18">
        <v>8</v>
      </c>
      <c r="J20" s="29">
        <v>2</v>
      </c>
      <c r="K20" s="28">
        <f t="shared" si="2"/>
      </c>
      <c r="M20" t="s" s="30">
        <v>10</v>
      </c>
      <c r="N20" s="31">
        <v>0.075</v>
      </c>
      <c r="O20" s="19"/>
      <c r="P20" s="19"/>
      <c r="Q20" s="20">
        <v>4</v>
      </c>
      <c r="R20" s="14">
        <f t="shared" si="0"/>
      </c>
      <c r="S20" s="21">
        <f t="shared" si="1"/>
      </c>
    </row>
    <row r="21" spans="1:21" ht="18" customHeight="1" thickBot="1" x14ac:dyDescent="0.75">
      <c r="A21" s="26">
        <v>4</v>
      </c>
      <c r="B21" s="26">
        <v>4.75</v>
      </c>
      <c r="C21" s="26">
        <v>0</v>
      </c>
      <c r="I21" t="s" s="18">
        <v>32</v>
      </c>
      <c r="J21" s="29">
        <v>1.18</v>
      </c>
      <c r="K21" s="28">
        <f t="shared" si="2"/>
      </c>
      <c r="M21" t="s" s="30">
        <v>11</v>
      </c>
      <c r="N21" s="31"/>
      <c r="Q21" s="20">
        <f>T21</f>
      </c>
      <c r="R21" s="14">
        <f t="shared" si="0"/>
      </c>
      <c r="S21" s="21"/>
      <c r="T21" s="32">
        <f>S5-SUM(Q10:Q20)</f>
      </c>
      <c r="U21" s="32"/>
    </row>
    <row r="22" spans="1:21" ht="18" customHeight="1" thickBot="1" x14ac:dyDescent="0.75">
      <c r="A22" s="26">
        <v>10</v>
      </c>
      <c r="B22" s="26">
        <v>2</v>
      </c>
      <c r="C22" s="26">
        <v>0</v>
      </c>
      <c r="I22" t="s" s="18">
        <v>9</v>
      </c>
      <c r="J22" s="29">
        <v>0.425</v>
      </c>
      <c r="K22" s="28">
        <f t="shared" si="2"/>
      </c>
      <c r="N22" t="s" s="33">
        <v>12</v>
      </c>
      <c r="Q22" s="34">
        <f>SUM(Q10:Q21)</f>
      </c>
      <c r="R22" s="34">
        <f>SUM(R10:R21)</f>
      </c>
    </row>
    <row r="23" spans="1:21" ht="18" customHeight="1" x14ac:dyDescent="0.6">
      <c r="A23" s="26">
        <v>40</v>
      </c>
      <c r="B23" s="26">
        <v>0.425</v>
      </c>
      <c r="C23" s="26">
        <v>0</v>
      </c>
      <c r="D23" s="26"/>
      <c r="E23" s="26"/>
      <c r="F23" s="23"/>
      <c r="G23" s="23"/>
      <c r="I23" t="s" s="18">
        <v>33</v>
      </c>
      <c r="J23" s="29">
        <v>0.15</v>
      </c>
      <c r="K23" s="28">
        <f t="shared" si="2"/>
      </c>
    </row>
    <row r="24" spans="1:21" ht="18" customHeight="1" thickBot="1" x14ac:dyDescent="0.75">
      <c r="A24" s="26">
        <v>200</v>
      </c>
      <c r="B24" s="26">
        <v>0.075</v>
      </c>
      <c r="C24" s="26">
        <v>0</v>
      </c>
      <c r="D24" s="26"/>
      <c r="E24" s="26"/>
      <c r="F24" s="23"/>
      <c r="G24" s="23"/>
      <c r="I24" t="s" s="30">
        <v>10</v>
      </c>
      <c r="J24" s="31">
        <v>0.075</v>
      </c>
      <c r="K24" s="35">
        <f t="shared" si="2"/>
      </c>
    </row>
    <row r="25" spans="1:21" ht="18" customHeight="1" x14ac:dyDescent="0.6">
      <c r="D25" s="26"/>
      <c r="E25" s="26"/>
      <c r="F25" s="23"/>
      <c r="G25" s="23"/>
    </row>
    <row r="26" spans="1:21" ht="18" customHeight="1" x14ac:dyDescent="0.6">
      <c r="D26" t="s" s="26">
        <v>14</v>
      </c>
      <c r="E26" s="26"/>
      <c r="F26" s="23"/>
      <c r="G26" s="23"/>
    </row>
    <row r="27" spans="1:21" ht="18" customHeight="1" x14ac:dyDescent="0.6">
      <c r="A27" t="s" s="36">
        <v>15</v>
      </c>
      <c r="B27" s="37">
        <f>(100-K19)/100</f>
      </c>
      <c r="C27" s="23"/>
      <c r="E27" t="s" s="36">
        <v>16</v>
      </c>
      <c r="F27" s="37">
        <f>(K19-K24)/100</f>
      </c>
      <c r="J27" t="s" s="36">
        <v>17</v>
      </c>
      <c r="K27" s="37">
        <f>(K24)/100</f>
      </c>
    </row>
    <row r="28" spans="1:21" ht="18" customHeight="1" x14ac:dyDescent="0.6"/>
    <row r="29" spans="1:21" ht="18" customHeight="1" x14ac:dyDescent="0.6">
      <c r="E29" s="26"/>
      <c r="F29" s="23"/>
      <c r="G29" s="23"/>
    </row>
    <row r="30" spans="1:21" ht="18" customHeight="1" x14ac:dyDescent="0.6">
      <c r="E30" s="26"/>
      <c r="F30" s="23"/>
      <c r="G30" s="23"/>
    </row>
    <row r="31" spans="1:21" ht="18" customHeight="1" x14ac:dyDescent="0.6">
      <c r="E31" s="26"/>
      <c r="F31" s="23"/>
      <c r="G31" s="23"/>
    </row>
    <row r="32" spans="1:21" ht="18" customHeight="1" x14ac:dyDescent="0.6">
      <c r="D32" s="26"/>
      <c r="E32" s="26"/>
      <c r="F32" s="23"/>
      <c r="G32" s="23"/>
    </row>
    <row r="33" spans="1:11" ht="18" customHeight="1" x14ac:dyDescent="0.6">
      <c r="D33" s="26"/>
      <c r="E33" s="26"/>
      <c r="F33" s="23"/>
      <c r="G33" s="23"/>
    </row>
    <row r="34" spans="1:11" ht="14.15" customHeight="1" x14ac:dyDescent="0.6">
      <c r="D34" s="26"/>
      <c r="E34" s="26"/>
      <c r="F34" s="23"/>
      <c r="G34" s="23"/>
    </row>
    <row r="35" spans="1:11" ht="14.15" customHeight="1" x14ac:dyDescent="0.6">
      <c r="D35" s="26"/>
      <c r="E35" s="26"/>
      <c r="F35" s="23"/>
      <c r="G35" s="23"/>
    </row>
    <row r="36" spans="1:11" ht="14.15" customHeight="1" x14ac:dyDescent="0.6">
      <c r="A36" s="26"/>
      <c r="B36" s="26"/>
      <c r="C36" s="26"/>
      <c r="D36" s="26"/>
      <c r="E36" s="26"/>
      <c r="F36" s="23"/>
      <c r="G36" s="23"/>
    </row>
    <row r="37" spans="1:11" ht="14.15" customHeight="1" x14ac:dyDescent="0.6">
      <c r="A37" s="26"/>
      <c r="B37" s="26"/>
      <c r="C37" s="26"/>
      <c r="D37" s="26"/>
      <c r="E37" s="26"/>
      <c r="F37" s="23"/>
      <c r="G37" s="23"/>
    </row>
    <row r="38" spans="1:11" ht="14.15" customHeight="1" x14ac:dyDescent="0.6">
      <c r="A38" s="26"/>
      <c r="B38" s="26"/>
      <c r="C38" s="26"/>
      <c r="D38" s="26"/>
      <c r="E38" s="26"/>
      <c r="F38" s="23"/>
      <c r="G38" s="23"/>
    </row>
    <row r="39" spans="1:11" ht="14.15" customHeight="1" x14ac:dyDescent="0.6">
      <c r="A39" s="26"/>
      <c r="B39" s="26"/>
      <c r="C39" s="26"/>
      <c r="D39" s="26"/>
      <c r="E39" s="26"/>
      <c r="F39" s="23"/>
      <c r="G39" s="23"/>
    </row>
    <row r="40" spans="1:11" ht="14.15" customHeight="1" x14ac:dyDescent="0.6">
      <c r="A40" s="26"/>
      <c r="B40" s="26"/>
      <c r="C40" s="26"/>
      <c r="D40" s="26"/>
      <c r="E40" s="26"/>
      <c r="F40" s="23"/>
      <c r="G40" s="23"/>
    </row>
    <row r="41" spans="1:11" ht="14.15" customHeight="1" x14ac:dyDescent="0.6">
      <c r="A41" s="26"/>
      <c r="B41" s="26"/>
      <c r="C41" s="26"/>
      <c r="D41" s="26"/>
      <c r="E41" s="26"/>
      <c r="F41" s="23"/>
      <c r="G41" s="23"/>
      <c r="H41" s="23"/>
      <c r="I41" s="23"/>
      <c r="J41" s="23"/>
      <c r="K41" s="23"/>
    </row>
    <row r="42" spans="1:11" ht="14.15" customHeight="1" x14ac:dyDescent="0.6">
      <c r="A42" s="26"/>
      <c r="B42" s="26"/>
      <c r="C42" s="26"/>
      <c r="D42" s="26"/>
      <c r="E42" s="26"/>
      <c r="F42" s="23"/>
      <c r="G42" s="23"/>
      <c r="H42" s="23"/>
      <c r="I42" s="23"/>
      <c r="J42" s="23"/>
      <c r="K42" s="23"/>
    </row>
    <row r="43" spans="1:11" ht="14.15" customHeight="1" x14ac:dyDescent="0.6">
      <c r="A43" s="46"/>
      <c r="B43" s="46"/>
      <c r="C43" s="46"/>
      <c r="D43" s="23"/>
      <c r="E43" s="23"/>
      <c r="F43" s="23"/>
      <c r="G43" s="23"/>
      <c r="H43" s="23"/>
      <c r="I43" s="23"/>
      <c r="J43" s="23"/>
      <c r="K43" s="23"/>
    </row>
    <row r="44" spans="1:11" ht="14.15" customHeight="1" x14ac:dyDescent="0.6">
      <c r="A44" s="23"/>
      <c r="B44" s="23"/>
      <c r="C44" s="23"/>
      <c r="D44" s="38"/>
      <c r="E44" s="39"/>
      <c r="F44" s="38"/>
      <c r="G44" s="39"/>
      <c r="H44" s="23"/>
      <c r="I44" s="23"/>
      <c r="J44" s="23"/>
      <c r="K44" s="23"/>
    </row>
    <row r="45" spans="1:11" ht="14.15" customHeight="1" x14ac:dyDescent="0.6">
      <c r="A45" s="23"/>
      <c r="B45" s="23"/>
      <c r="C45" s="23"/>
      <c r="D45" s="38"/>
      <c r="E45" s="39"/>
      <c r="F45" s="38"/>
      <c r="G45" s="39"/>
      <c r="H45" s="23"/>
      <c r="I45" s="23"/>
      <c r="J45" s="23"/>
      <c r="K45" s="23"/>
    </row>
    <row r="46" spans="1:11" ht="14.15" customHeight="1" x14ac:dyDescent="0.6">
      <c r="A46" s="23"/>
      <c r="B46" s="23"/>
      <c r="C46" s="23"/>
      <c r="D46" s="38"/>
      <c r="E46" s="39"/>
      <c r="F46" s="23"/>
      <c r="G46" s="23"/>
      <c r="H46" s="23"/>
      <c r="I46" s="23"/>
      <c r="J46" s="23"/>
      <c r="K46" s="23"/>
    </row>
    <row r="47" spans="1:11" ht="14.15" customHeight="1" x14ac:dyDescent="0.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ht="14.15" customHeight="1" x14ac:dyDescent="0.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ht="14.15" customHeight="1" x14ac:dyDescent="0.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14.15" customHeight="1" x14ac:dyDescent="0.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ht="14.15" customHeight="1" x14ac:dyDescent="0.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ht="14.15" customHeight="1" x14ac:dyDescent="0.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ht="14.15" customHeight="1" x14ac:dyDescent="0.6"/>
    <row r="54" spans="1:11" ht="14.15" customHeight="1" x14ac:dyDescent="0.6"/>
    <row r="55" spans="1:11" ht="14.15" customHeight="1" x14ac:dyDescent="0.6"/>
    <row r="56" spans="1:11" ht="14.15" customHeight="1" x14ac:dyDescent="0.6"/>
    <row r="57" spans="1:11" ht="14.15" customHeight="1" x14ac:dyDescent="0.6"/>
    <row r="58" spans="1:11" ht="14.15" customHeight="1" x14ac:dyDescent="0.6"/>
  </sheetData>
  <mergeCells count="17">
    <mergeCell ref="B6:C6"/>
    <mergeCell ref="B2:K2"/>
    <mergeCell ref="B3:K3"/>
    <mergeCell ref="B5:F5"/>
    <mergeCell ref="J5:K5"/>
    <mergeCell ref="Q5:R5"/>
    <mergeCell ref="J7:K7"/>
    <mergeCell ref="M8:M9"/>
    <mergeCell ref="N8:N9"/>
    <mergeCell ref="O8:O9"/>
    <mergeCell ref="P8:P9"/>
    <mergeCell ref="R8:R9"/>
    <mergeCell ref="S8:S9"/>
    <mergeCell ref="I12:J12"/>
    <mergeCell ref="K12:K13"/>
    <mergeCell ref="A43:C43"/>
    <mergeCell ref="Q8:Q9"/>
  </mergeCells>
  <printOptions horizontalCentered="1"/>
  <pageMargins left="0.75" right="0.5" top="0.5" bottom="0.75" header="0.3" footer="0.3"/>
  <pageSetup paperSize="9" scale="99" orientation="landscape" horizontalDpi="4294967292" verticalDpi="4294967292" r:id="rId1"/>
  <headerFooter>
    <oddFooter>&amp;R&amp;"Georgia,Regular"For info and queries, please call @ &amp;"Georgia,Italic"&amp;K03+000+92 30 66 666 010&amp;"Georgia,Regular"&amp;K000000  or email @ &amp;"Georgia,Italic"&amp;K03+000birudo-eng@outlook.com</oddFooter>
  </headerFooter>
  <rowBreaks count="1" manualBreakCount="1">
    <brk id="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BH-01, SPT-1, D-1</vt:lpstr>
      <vt:lpstr>'BH-01, SPT-1, D-1'!Print_Area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Muhammad Irfan</dc:creator>
  <cp:lastModifiedBy>Dr. Muhammad Irfan</cp:lastModifiedBy>
  <cp:lastPrinted>2018-07-31T09:06:38Z</cp:lastPrinted>
  <dcterms:created xsi:type="dcterms:W3CDTF">2013-02-04T20:38:04Z</dcterms:created>
  <dcterms:modified xsi:type="dcterms:W3CDTF">2018-11-24T09:24:34Z</dcterms:modified>
</cp:coreProperties>
</file>