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_sheet" sheetId="1" r:id="rId4"/>
    <sheet state="visible" name="example_sheet" sheetId="2" r:id="rId5"/>
  </sheets>
  <definedNames/>
  <calcPr/>
  <extLst>
    <ext uri="GoogleSheetsCustomDataVersion2">
      <go:sheetsCustomData xmlns:go="http://customooxmlschemas.google.com/" r:id="rId6" roundtripDataChecksum="HNpKUnSeqUgvB0939UNIhxl7IYsgIoZTg06W/QythP4="/>
    </ext>
  </extLst>
</workbook>
</file>

<file path=xl/sharedStrings.xml><?xml version="1.0" encoding="utf-8"?>
<sst xmlns="http://schemas.openxmlformats.org/spreadsheetml/2006/main" count="56" uniqueCount="35">
  <si>
    <t xml:space="preserve">Supplemental Table 3. Calculations for estimating fluorescence threshold on microfluidic chips. </t>
  </si>
  <si>
    <t>Chip ID</t>
  </si>
  <si>
    <t>Date</t>
  </si>
  <si>
    <t>Image Before (0min)</t>
  </si>
  <si>
    <t>Exposure time, s</t>
  </si>
  <si>
    <t>Well</t>
  </si>
  <si>
    <t>Measurements</t>
  </si>
  <si>
    <t>Image After (__min)*</t>
  </si>
  <si>
    <t>Normalized Intensity</t>
  </si>
  <si>
    <t>Threshold</t>
  </si>
  <si>
    <t>Result</t>
  </si>
  <si>
    <t>Notes</t>
  </si>
  <si>
    <t>Mean</t>
  </si>
  <si>
    <t>Standard deviation (SD)</t>
  </si>
  <si>
    <r>
      <rPr>
        <rFont val="Arial"/>
        <color theme="1"/>
        <sz val="10.0"/>
      </rPr>
      <t>Threshold = mean fluorescence</t>
    </r>
    <r>
      <rPr>
        <rFont val="Arial (Body)"/>
        <color theme="1"/>
        <sz val="10.0"/>
        <vertAlign val="subscript"/>
      </rPr>
      <t>0</t>
    </r>
    <r>
      <rPr>
        <rFont val="Arial"/>
        <color theme="1"/>
        <sz val="10.0"/>
      </rPr>
      <t xml:space="preserve"> + (3*SD</t>
    </r>
    <r>
      <rPr>
        <rFont val="Arial (Body)"/>
        <color theme="1"/>
        <sz val="10.0"/>
        <vertAlign val="subscript"/>
      </rPr>
      <t>0</t>
    </r>
    <r>
      <rPr>
        <rFont val="Arial"/>
        <color theme="1"/>
        <sz val="10.0"/>
      </rPr>
      <t>)</t>
    </r>
  </si>
  <si>
    <r>
      <rPr>
        <rFont val="Arial"/>
        <color rgb="FF000000"/>
        <sz val="10.0"/>
      </rPr>
      <t>Mean fluorescence</t>
    </r>
    <r>
      <rPr>
        <rFont val="Arial (Body)"/>
        <color rgb="FF000000"/>
        <sz val="10.0"/>
        <vertAlign val="subscript"/>
      </rPr>
      <t>0</t>
    </r>
    <r>
      <rPr>
        <rFont val="Arial"/>
        <color rgb="FF000000"/>
        <sz val="10.0"/>
      </rPr>
      <t>: mean of green color value for all four wells at time 0</t>
    </r>
  </si>
  <si>
    <r>
      <rPr>
        <rFont val="Arial"/>
        <color rgb="FF000000"/>
        <sz val="10.0"/>
      </rPr>
      <t>SD</t>
    </r>
    <r>
      <rPr>
        <rFont val="Arial (Body)"/>
        <color rgb="FF000000"/>
        <sz val="10.0"/>
        <vertAlign val="subscript"/>
      </rPr>
      <t>0</t>
    </r>
    <r>
      <rPr>
        <rFont val="Arial"/>
        <color rgb="FF000000"/>
        <sz val="10.0"/>
      </rPr>
      <t>: standard deviation of green color value for all four wells at time 0</t>
    </r>
  </si>
  <si>
    <r>
      <rPr>
        <rFont val="Arial"/>
        <color rgb="FF000000"/>
        <sz val="10.0"/>
      </rPr>
      <t xml:space="preserve">Normalized intensity = green color value in a test well at time </t>
    </r>
    <r>
      <rPr>
        <rFont val="Arial"/>
        <i/>
        <color rgb="FF000000"/>
        <sz val="10.0"/>
      </rPr>
      <t>n</t>
    </r>
    <r>
      <rPr>
        <rFont val="Arial"/>
        <color rgb="FF000000"/>
        <sz val="10.0"/>
      </rPr>
      <t xml:space="preserve"> divided by normalized green color values in negative control well between time</t>
    </r>
    <r>
      <rPr>
        <rFont val="Arial (Body)"/>
        <color rgb="FF000000"/>
        <sz val="10.0"/>
        <vertAlign val="subscript"/>
      </rPr>
      <t>0</t>
    </r>
    <r>
      <rPr>
        <rFont val="Arial"/>
        <color rgb="FF000000"/>
        <sz val="10.0"/>
      </rPr>
      <t xml:space="preserve"> and time</t>
    </r>
    <r>
      <rPr>
        <rFont val="Arial (Body)"/>
        <color rgb="FF000000"/>
        <sz val="10.0"/>
        <vertAlign val="subscript"/>
      </rPr>
      <t>n</t>
    </r>
  </si>
  <si>
    <t xml:space="preserve">Date: </t>
  </si>
  <si>
    <r>
      <rPr>
        <rFont val="Arial"/>
        <b/>
        <color theme="1"/>
        <sz val="10.0"/>
      </rPr>
      <t xml:space="preserve">Instructions: </t>
    </r>
    <r>
      <rPr>
        <rFont val="Arial"/>
        <color theme="1"/>
        <sz val="10.0"/>
      </rPr>
      <t>Fill in yellow boxes. Results will be calculated in pink boxes.</t>
    </r>
  </si>
  <si>
    <t>Assay(s):</t>
  </si>
  <si>
    <t>Pram LAMP</t>
  </si>
  <si>
    <t>* After image time depends on assay reaction time, samples, and experiment</t>
  </si>
  <si>
    <t>New</t>
  </si>
  <si>
    <t>135800 jpg</t>
  </si>
  <si>
    <t>1 sec</t>
  </si>
  <si>
    <t>1 ng</t>
  </si>
  <si>
    <t>100pg</t>
  </si>
  <si>
    <t>10 pg</t>
  </si>
  <si>
    <t>H20</t>
  </si>
  <si>
    <t>SD</t>
  </si>
  <si>
    <r>
      <rPr>
        <rFont val="Arial"/>
        <color theme="1"/>
        <sz val="10.0"/>
      </rPr>
      <t>Threshold = mean fluorescence</t>
    </r>
    <r>
      <rPr>
        <rFont val="Arial (Body)"/>
        <color theme="1"/>
        <sz val="10.0"/>
        <vertAlign val="subscript"/>
      </rPr>
      <t>0</t>
    </r>
    <r>
      <rPr>
        <rFont val="Arial"/>
        <color theme="1"/>
        <sz val="10.0"/>
      </rPr>
      <t xml:space="preserve"> + (3*SD</t>
    </r>
    <r>
      <rPr>
        <rFont val="Arial (Body)"/>
        <color theme="1"/>
        <sz val="10.0"/>
        <vertAlign val="subscript"/>
      </rPr>
      <t>0</t>
    </r>
    <r>
      <rPr>
        <rFont val="Arial"/>
        <color theme="1"/>
        <sz val="10.0"/>
      </rPr>
      <t>)</t>
    </r>
  </si>
  <si>
    <r>
      <rPr>
        <rFont val="Arial"/>
        <color rgb="FF000000"/>
        <sz val="10.0"/>
      </rPr>
      <t>Mean fluorescence</t>
    </r>
    <r>
      <rPr>
        <rFont val="Arial (Body)"/>
        <color rgb="FF000000"/>
        <sz val="10.0"/>
        <vertAlign val="subscript"/>
      </rPr>
      <t>0</t>
    </r>
    <r>
      <rPr>
        <rFont val="Arial"/>
        <color rgb="FF000000"/>
        <sz val="10.0"/>
      </rPr>
      <t>: mean of green color value for all four wells at time 0</t>
    </r>
  </si>
  <si>
    <r>
      <rPr>
        <rFont val="Arial"/>
        <color rgb="FF000000"/>
        <sz val="10.0"/>
      </rPr>
      <t>SD</t>
    </r>
    <r>
      <rPr>
        <rFont val="Arial (Body)"/>
        <color rgb="FF000000"/>
        <sz val="10.0"/>
        <vertAlign val="subscript"/>
      </rPr>
      <t>0</t>
    </r>
    <r>
      <rPr>
        <rFont val="Arial"/>
        <color rgb="FF000000"/>
        <sz val="10.0"/>
      </rPr>
      <t>: standard deviation of green color value for all four wells at time 0</t>
    </r>
  </si>
  <si>
    <r>
      <rPr>
        <rFont val="Arial"/>
        <color rgb="FF000000"/>
        <sz val="10.0"/>
      </rPr>
      <t xml:space="preserve">Normalized intensity = green color value in a test well at time </t>
    </r>
    <r>
      <rPr>
        <rFont val="Arial"/>
        <i/>
        <color rgb="FF000000"/>
        <sz val="10.0"/>
      </rPr>
      <t>n</t>
    </r>
    <r>
      <rPr>
        <rFont val="Arial"/>
        <color rgb="FF000000"/>
        <sz val="10.0"/>
      </rPr>
      <t xml:space="preserve"> divided by normalized green color values in negative control well between time</t>
    </r>
    <r>
      <rPr>
        <rFont val="Arial (Body)"/>
        <color rgb="FF000000"/>
        <sz val="10.0"/>
        <vertAlign val="subscript"/>
      </rPr>
      <t>0</t>
    </r>
    <r>
      <rPr>
        <rFont val="Arial"/>
        <color rgb="FF000000"/>
        <sz val="10.0"/>
      </rPr>
      <t xml:space="preserve"> and time</t>
    </r>
    <r>
      <rPr>
        <rFont val="Arial (Body)"/>
        <color rgb="FF000000"/>
        <sz val="10.0"/>
        <vertAlign val="subscript"/>
      </rPr>
      <t>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</si>
</sst>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FCBE"/>
        <bgColor rgb="FFFCFCBE"/>
      </patternFill>
    </fill>
    <fill>
      <patternFill patternType="solid">
        <fgColor rgb="FFFBD8F5"/>
        <bgColor rgb="FFFBD8F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1" numFmtId="0" xfId="0" applyAlignment="1" applyBorder="1" applyFont="1">
      <alignment horizontal="left"/>
    </xf>
    <xf borderId="1" fillId="2" fontId="1" numFmtId="0" xfId="0" applyAlignment="1" applyBorder="1" applyFill="1" applyFont="1">
      <alignment horizontal="left"/>
    </xf>
    <xf borderId="1" fillId="3" fontId="1" numFmtId="0" xfId="0" applyAlignment="1" applyBorder="1" applyFill="1" applyFont="1">
      <alignment horizontal="left"/>
    </xf>
    <xf borderId="1" fillId="3" fontId="2" numFmtId="164" xfId="0" applyAlignment="1" applyBorder="1" applyFont="1" applyNumberFormat="1">
      <alignment horizontal="left"/>
    </xf>
    <xf borderId="0" fillId="0" fontId="2" numFmtId="0" xfId="0" applyAlignment="1" applyFont="1">
      <alignment horizontal="right"/>
    </xf>
    <xf borderId="1" fillId="3" fontId="1" numFmtId="2" xfId="0" applyAlignment="1" applyBorder="1" applyFont="1" applyNumberFormat="1">
      <alignment horizontal="left"/>
    </xf>
    <xf borderId="0" fillId="0" fontId="1" numFmtId="0" xfId="0" applyAlignment="1" applyFont="1">
      <alignment horizontal="right"/>
    </xf>
    <xf borderId="0" fillId="0" fontId="3" numFmtId="0" xfId="0" applyFont="1"/>
    <xf borderId="2" fillId="2" fontId="1" numFmtId="14" xfId="0" applyAlignment="1" applyBorder="1" applyFont="1" applyNumberFormat="1">
      <alignment horizontal="left"/>
    </xf>
    <xf borderId="2" fillId="2" fontId="1" numFmtId="0" xfId="0" applyBorder="1" applyFont="1"/>
    <xf borderId="0" fillId="0" fontId="1" numFmtId="14" xfId="0" applyFont="1" applyNumberFormat="1"/>
    <xf borderId="0" fillId="0" fontId="1" numFmtId="14" xfId="0" applyAlignment="1" applyFont="1" applyNumberFormat="1">
      <alignment horizontal="left"/>
    </xf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6</xdr:row>
      <xdr:rowOff>57150</xdr:rowOff>
    </xdr:from>
    <xdr:ext cx="1114425" cy="18097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</xdr:row>
      <xdr:rowOff>38100</xdr:rowOff>
    </xdr:from>
    <xdr:ext cx="1181100" cy="18669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1.13"/>
    <col customWidth="1" min="3" max="3" width="16.13"/>
    <col customWidth="1" min="4" max="4" width="13.63"/>
    <col customWidth="1" min="5" max="5" width="4.88"/>
    <col customWidth="1" min="6" max="6" width="13.0"/>
    <col customWidth="1" min="7" max="7" width="16.13"/>
    <col customWidth="1" min="8" max="8" width="13.63"/>
    <col customWidth="1" min="9" max="9" width="4.88"/>
    <col customWidth="1" min="10" max="10" width="13.0"/>
    <col customWidth="1" min="11" max="11" width="16.13"/>
    <col customWidth="1" min="12" max="12" width="8.38"/>
    <col customWidth="1" min="13" max="13" width="7.13"/>
    <col customWidth="1" min="14" max="14" width="26.88"/>
    <col customWidth="1" min="15" max="16" width="12.13"/>
    <col customWidth="1" min="18" max="18" width="12.13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  <c r="R1" s="3"/>
      <c r="S1" s="3"/>
      <c r="T1" s="3"/>
      <c r="U1" s="3"/>
      <c r="V1" s="3"/>
      <c r="W1" s="3"/>
      <c r="X1" s="3"/>
      <c r="Y1" s="3"/>
    </row>
    <row r="2" ht="18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4</v>
      </c>
      <c r="I2" s="4" t="s">
        <v>5</v>
      </c>
      <c r="J2" s="4" t="s">
        <v>6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11</v>
      </c>
      <c r="Q2" s="2"/>
      <c r="R2" s="3"/>
      <c r="S2" s="3"/>
      <c r="T2" s="3"/>
      <c r="U2" s="3"/>
      <c r="V2" s="3"/>
      <c r="W2" s="3"/>
      <c r="X2" s="3"/>
      <c r="Y2" s="3"/>
    </row>
    <row r="3" ht="18.75" customHeight="1">
      <c r="A3" s="5"/>
      <c r="B3" s="5"/>
      <c r="C3" s="5"/>
      <c r="D3" s="5"/>
      <c r="E3" s="4">
        <v>1.0</v>
      </c>
      <c r="F3" s="5"/>
      <c r="G3" s="5"/>
      <c r="H3" s="5"/>
      <c r="I3" s="4">
        <v>1.0</v>
      </c>
      <c r="J3" s="5"/>
      <c r="K3" s="6" t="str">
        <f>J3/(J6/F6)</f>
        <v>#DIV/0!</v>
      </c>
      <c r="L3" s="7" t="str">
        <f>F7+(3*F8)</f>
        <v>#DIV/0!</v>
      </c>
      <c r="M3" s="6" t="str">
        <f t="shared" ref="M3:M6" si="1">IF(K3&gt;$L$3,"positive","negative")</f>
        <v>#DIV/0!</v>
      </c>
      <c r="N3" s="5"/>
      <c r="O3" s="5"/>
      <c r="P3" s="2">
        <v>1.0</v>
      </c>
      <c r="Q3" s="2"/>
      <c r="R3" s="3"/>
      <c r="S3" s="3"/>
      <c r="T3" s="3"/>
      <c r="U3" s="3"/>
      <c r="V3" s="3"/>
      <c r="W3" s="3"/>
      <c r="X3" s="3"/>
      <c r="Y3" s="3"/>
    </row>
    <row r="4" ht="18.75" customHeight="1">
      <c r="A4" s="2"/>
      <c r="B4" s="2"/>
      <c r="C4" s="2"/>
      <c r="D4" s="2"/>
      <c r="E4" s="4">
        <v>2.0</v>
      </c>
      <c r="F4" s="5"/>
      <c r="G4" s="2"/>
      <c r="H4" s="2"/>
      <c r="I4" s="4">
        <v>2.0</v>
      </c>
      <c r="J4" s="5"/>
      <c r="K4" s="6" t="str">
        <f>J4/(J6/F6)</f>
        <v>#DIV/0!</v>
      </c>
      <c r="L4" s="2"/>
      <c r="M4" s="6" t="str">
        <f t="shared" si="1"/>
        <v>#DIV/0!</v>
      </c>
      <c r="N4" s="5"/>
      <c r="O4" s="5"/>
      <c r="P4" s="2">
        <v>2.0</v>
      </c>
      <c r="Q4" s="2"/>
      <c r="R4" s="3"/>
      <c r="S4" s="3"/>
      <c r="T4" s="3"/>
      <c r="U4" s="3"/>
      <c r="V4" s="3"/>
      <c r="W4" s="3"/>
      <c r="X4" s="3"/>
      <c r="Y4" s="3"/>
    </row>
    <row r="5" ht="18.75" customHeight="1">
      <c r="A5" s="2"/>
      <c r="B5" s="2"/>
      <c r="C5" s="2"/>
      <c r="D5" s="2"/>
      <c r="E5" s="4">
        <v>3.0</v>
      </c>
      <c r="F5" s="5"/>
      <c r="G5" s="2"/>
      <c r="H5" s="2"/>
      <c r="I5" s="4">
        <v>3.0</v>
      </c>
      <c r="J5" s="5"/>
      <c r="K5" s="6" t="str">
        <f>J5/(J6/F6)</f>
        <v>#DIV/0!</v>
      </c>
      <c r="L5" s="2"/>
      <c r="M5" s="6" t="str">
        <f t="shared" si="1"/>
        <v>#DIV/0!</v>
      </c>
      <c r="N5" s="5"/>
      <c r="O5" s="5"/>
      <c r="P5" s="2">
        <v>3.0</v>
      </c>
      <c r="Q5" s="2"/>
      <c r="R5" s="3"/>
      <c r="S5" s="3"/>
      <c r="T5" s="3"/>
      <c r="U5" s="3"/>
      <c r="V5" s="3"/>
      <c r="W5" s="3"/>
      <c r="X5" s="3"/>
      <c r="Y5" s="3"/>
    </row>
    <row r="6" ht="18.75" customHeight="1">
      <c r="A6" s="2"/>
      <c r="B6" s="2"/>
      <c r="C6" s="2"/>
      <c r="D6" s="2"/>
      <c r="E6" s="4">
        <v>4.0</v>
      </c>
      <c r="F6" s="5"/>
      <c r="G6" s="2"/>
      <c r="H6" s="2"/>
      <c r="I6" s="4">
        <v>4.0</v>
      </c>
      <c r="J6" s="5"/>
      <c r="K6" s="6" t="str">
        <f>J6/(J6/F6)</f>
        <v>#DIV/0!</v>
      </c>
      <c r="L6" s="2"/>
      <c r="M6" s="6" t="str">
        <f t="shared" si="1"/>
        <v>#DIV/0!</v>
      </c>
      <c r="N6" s="5"/>
      <c r="O6" s="5"/>
      <c r="P6" s="2">
        <v>4.0</v>
      </c>
      <c r="Q6" s="2"/>
      <c r="R6" s="3"/>
      <c r="S6" s="3"/>
      <c r="T6" s="3"/>
      <c r="U6" s="3"/>
      <c r="V6" s="3"/>
      <c r="W6" s="3"/>
      <c r="X6" s="3"/>
      <c r="Y6" s="3"/>
    </row>
    <row r="7" ht="15.75" customHeight="1">
      <c r="A7" s="2"/>
      <c r="B7" s="2"/>
      <c r="C7" s="2"/>
      <c r="D7" s="2"/>
      <c r="E7" s="8" t="s">
        <v>12</v>
      </c>
      <c r="F7" s="9" t="str">
        <f>AVERAGE(F3:F6)</f>
        <v>#DIV/0!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3"/>
      <c r="U7" s="3"/>
      <c r="V7" s="3"/>
      <c r="W7" s="3"/>
      <c r="X7" s="3"/>
      <c r="Y7" s="3"/>
    </row>
    <row r="8" ht="15.75" customHeight="1">
      <c r="A8" s="2"/>
      <c r="B8" s="2"/>
      <c r="C8" s="2"/>
      <c r="D8" s="2"/>
      <c r="E8" s="8" t="s">
        <v>13</v>
      </c>
      <c r="F8" s="9" t="str">
        <f>STDEV(F3:F6)</f>
        <v>#DIV/0!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3"/>
      <c r="T8" s="3"/>
      <c r="U8" s="3"/>
      <c r="V8" s="3"/>
      <c r="W8" s="3"/>
      <c r="X8" s="3"/>
      <c r="Y8" s="3"/>
    </row>
    <row r="9" ht="15.75" customHeight="1">
      <c r="A9" s="3"/>
      <c r="B9" s="3"/>
      <c r="C9" s="3"/>
      <c r="D9" s="3"/>
      <c r="E9" s="3"/>
      <c r="F9" s="3"/>
      <c r="G9" s="3"/>
      <c r="H9" s="3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3"/>
      <c r="B10" s="11"/>
      <c r="C10" s="11"/>
      <c r="D10" s="11"/>
      <c r="E10" s="11"/>
      <c r="F10" s="11"/>
      <c r="G10" s="11"/>
    </row>
    <row r="11" ht="15.75" customHeight="1">
      <c r="A11" s="3" t="s">
        <v>14</v>
      </c>
    </row>
    <row r="12" ht="15.75" customHeight="1">
      <c r="A12" s="11" t="s">
        <v>15</v>
      </c>
    </row>
    <row r="13" ht="15.75" customHeight="1">
      <c r="A13" s="11" t="s">
        <v>16</v>
      </c>
    </row>
    <row r="14" ht="15.75" customHeight="1">
      <c r="A14" s="11" t="s">
        <v>17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1.13"/>
    <col customWidth="1" min="3" max="3" width="16.13"/>
    <col customWidth="1" min="4" max="4" width="13.63"/>
    <col customWidth="1" min="5" max="5" width="4.88"/>
    <col customWidth="1" min="6" max="6" width="13.0"/>
    <col customWidth="1" min="7" max="7" width="16.13"/>
    <col customWidth="1" min="8" max="8" width="13.63"/>
    <col customWidth="1" min="9" max="9" width="4.88"/>
    <col customWidth="1" min="10" max="10" width="13.0"/>
    <col customWidth="1" min="11" max="11" width="16.13"/>
    <col customWidth="1" min="12" max="12" width="8.38"/>
    <col customWidth="1" min="13" max="13" width="7.13"/>
    <col customWidth="1" min="14" max="14" width="26.88"/>
    <col customWidth="1" min="15" max="16" width="12.13"/>
    <col customWidth="1" min="18" max="18" width="12.13"/>
  </cols>
  <sheetData>
    <row r="1" ht="18.75" customHeight="1">
      <c r="A1" s="10" t="s">
        <v>18</v>
      </c>
      <c r="B1" s="12"/>
      <c r="C1" s="3"/>
      <c r="D1" s="3" t="s">
        <v>19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8.75" customHeight="1">
      <c r="A2" s="10" t="s">
        <v>20</v>
      </c>
      <c r="B2" s="13" t="s">
        <v>21</v>
      </c>
      <c r="C2" s="3"/>
      <c r="D2" s="3" t="s">
        <v>22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8.75" customHeigh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8.75" customHeight="1">
      <c r="A4" s="1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</row>
    <row r="5" ht="18.75" customHeight="1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4</v>
      </c>
      <c r="I5" s="4" t="s">
        <v>5</v>
      </c>
      <c r="J5" s="4" t="s">
        <v>6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11</v>
      </c>
      <c r="Q5" s="3"/>
      <c r="R5" s="3"/>
      <c r="S5" s="3"/>
      <c r="T5" s="3"/>
      <c r="U5" s="3"/>
      <c r="V5" s="3"/>
      <c r="W5" s="3"/>
      <c r="X5" s="3"/>
      <c r="Y5" s="3"/>
    </row>
    <row r="6" ht="18.75" customHeight="1">
      <c r="A6" s="5" t="s">
        <v>23</v>
      </c>
      <c r="B6" s="5">
        <v>2.0230923E7</v>
      </c>
      <c r="C6" s="5" t="s">
        <v>24</v>
      </c>
      <c r="D6" s="5" t="s">
        <v>25</v>
      </c>
      <c r="E6" s="4">
        <v>1.0</v>
      </c>
      <c r="F6" s="5">
        <v>32.986</v>
      </c>
      <c r="G6" s="5">
        <v>2.0230923E7</v>
      </c>
      <c r="H6" s="5" t="s">
        <v>25</v>
      </c>
      <c r="I6" s="4">
        <v>1.0</v>
      </c>
      <c r="J6" s="5">
        <v>89.9</v>
      </c>
      <c r="K6" s="6">
        <f>J6/(J9/F9)</f>
        <v>49.56399026</v>
      </c>
      <c r="L6" s="7">
        <f>F10+(3*F11)</f>
        <v>39.65955054</v>
      </c>
      <c r="M6" s="6" t="str">
        <f t="shared" ref="M6:M9" si="1">IF(K6&gt;$L$6,"positive","negative")</f>
        <v>positive</v>
      </c>
      <c r="N6" s="5"/>
      <c r="O6" s="5" t="s">
        <v>26</v>
      </c>
      <c r="P6" s="2">
        <v>1.0</v>
      </c>
      <c r="Q6" s="3"/>
      <c r="R6" s="3"/>
      <c r="S6" s="3"/>
      <c r="T6" s="3"/>
      <c r="U6" s="3"/>
      <c r="V6" s="3"/>
      <c r="W6" s="3"/>
      <c r="X6" s="3"/>
      <c r="Y6" s="3"/>
    </row>
    <row r="7" ht="18.75" customHeight="1">
      <c r="A7" s="2"/>
      <c r="B7" s="2"/>
      <c r="C7" s="2"/>
      <c r="D7" s="2"/>
      <c r="E7" s="4">
        <v>2.0</v>
      </c>
      <c r="F7" s="5">
        <v>34.53</v>
      </c>
      <c r="G7" s="2"/>
      <c r="H7" s="2"/>
      <c r="I7" s="4">
        <v>2.0</v>
      </c>
      <c r="J7" s="5">
        <v>74.381</v>
      </c>
      <c r="K7" s="6">
        <f>J7/(J9/F9)</f>
        <v>41.00799955</v>
      </c>
      <c r="L7" s="2"/>
      <c r="M7" s="6" t="str">
        <f t="shared" si="1"/>
        <v>positive</v>
      </c>
      <c r="N7" s="5"/>
      <c r="O7" s="5" t="s">
        <v>27</v>
      </c>
      <c r="P7" s="2">
        <v>2.0</v>
      </c>
      <c r="Q7" s="3"/>
      <c r="R7" s="3"/>
      <c r="S7" s="3"/>
      <c r="T7" s="3"/>
      <c r="U7" s="3"/>
      <c r="V7" s="3"/>
      <c r="W7" s="3"/>
      <c r="X7" s="3"/>
      <c r="Y7" s="3"/>
    </row>
    <row r="8" ht="18.75" customHeight="1">
      <c r="A8" s="2"/>
      <c r="B8" s="2"/>
      <c r="C8" s="2"/>
      <c r="D8" s="2"/>
      <c r="E8" s="4">
        <v>3.0</v>
      </c>
      <c r="F8" s="5">
        <v>35.547</v>
      </c>
      <c r="G8" s="2"/>
      <c r="H8" s="2"/>
      <c r="I8" s="4">
        <v>3.0</v>
      </c>
      <c r="J8" s="5">
        <v>48.413</v>
      </c>
      <c r="K8" s="6">
        <f>J8/(J9/F9)</f>
        <v>26.69122871</v>
      </c>
      <c r="L8" s="2"/>
      <c r="M8" s="6" t="str">
        <f t="shared" si="1"/>
        <v>negative</v>
      </c>
      <c r="N8" s="5"/>
      <c r="O8" s="5" t="s">
        <v>28</v>
      </c>
      <c r="P8" s="2">
        <v>3.0</v>
      </c>
      <c r="Q8" s="3"/>
      <c r="R8" s="3"/>
      <c r="S8" s="3"/>
      <c r="T8" s="3"/>
      <c r="U8" s="3"/>
      <c r="V8" s="3"/>
      <c r="W8" s="3"/>
      <c r="X8" s="3"/>
      <c r="Y8" s="3"/>
    </row>
    <row r="9" ht="18.75" customHeight="1">
      <c r="A9" s="2"/>
      <c r="B9" s="2"/>
      <c r="C9" s="2"/>
      <c r="D9" s="2"/>
      <c r="E9" s="4">
        <v>4.0</v>
      </c>
      <c r="F9" s="5">
        <v>30.803</v>
      </c>
      <c r="G9" s="2"/>
      <c r="H9" s="2"/>
      <c r="I9" s="4">
        <v>4.0</v>
      </c>
      <c r="J9" s="5">
        <v>55.871</v>
      </c>
      <c r="K9" s="6">
        <f>J9/(J9/F9)</f>
        <v>30.803</v>
      </c>
      <c r="L9" s="2"/>
      <c r="M9" s="6" t="str">
        <f t="shared" si="1"/>
        <v>negative</v>
      </c>
      <c r="N9" s="5"/>
      <c r="O9" s="5" t="s">
        <v>29</v>
      </c>
      <c r="P9" s="2">
        <v>4.0</v>
      </c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2"/>
      <c r="B10" s="2"/>
      <c r="C10" s="2"/>
      <c r="D10" s="2"/>
      <c r="E10" s="8" t="s">
        <v>12</v>
      </c>
      <c r="F10" s="9">
        <f>AVERAGE(F6:F9)</f>
        <v>33.4665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2"/>
      <c r="B11" s="2"/>
      <c r="C11" s="2"/>
      <c r="D11" s="2"/>
      <c r="E11" s="8" t="s">
        <v>30</v>
      </c>
      <c r="F11" s="9">
        <f>STDEV(F6:F9)</f>
        <v>2.06435018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10"/>
      <c r="J13" s="3"/>
      <c r="K13" s="3"/>
      <c r="L13" s="3"/>
      <c r="M13" s="3"/>
      <c r="N13" s="3"/>
      <c r="O13" s="3"/>
      <c r="P13" s="3"/>
      <c r="T13" s="3"/>
      <c r="U13" s="3"/>
      <c r="V13" s="3"/>
      <c r="W13" s="3"/>
      <c r="X13" s="3"/>
      <c r="Y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10"/>
      <c r="J14" s="3"/>
      <c r="K14" s="3"/>
      <c r="L14" s="3"/>
      <c r="M14" s="3"/>
      <c r="N14" s="3"/>
      <c r="O14" s="3"/>
      <c r="P14" s="3"/>
      <c r="T14" s="3"/>
      <c r="U14" s="3"/>
      <c r="V14" s="3"/>
      <c r="W14" s="3"/>
      <c r="X14" s="3"/>
      <c r="Y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10"/>
      <c r="J15" s="3"/>
      <c r="K15" s="3"/>
      <c r="L15" s="3"/>
      <c r="M15" s="3"/>
      <c r="N15" s="3"/>
      <c r="O15" s="3"/>
      <c r="P15" s="3"/>
      <c r="T15" s="3"/>
      <c r="U15" s="3"/>
      <c r="V15" s="3"/>
      <c r="W15" s="3"/>
      <c r="X15" s="3"/>
      <c r="Y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T16" s="3"/>
      <c r="U16" s="3"/>
      <c r="V16" s="3"/>
      <c r="W16" s="3"/>
      <c r="X16" s="3"/>
      <c r="Y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T17" s="3"/>
      <c r="U17" s="3"/>
      <c r="V17" s="3"/>
      <c r="W17" s="3"/>
      <c r="X17" s="3"/>
      <c r="Y17" s="3"/>
    </row>
    <row r="18" ht="15.75" customHeight="1">
      <c r="A18" s="3" t="s">
        <v>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T18" s="3"/>
      <c r="U18" s="3"/>
      <c r="V18" s="3"/>
      <c r="W18" s="3"/>
      <c r="X18" s="3"/>
      <c r="Y18" s="3"/>
    </row>
    <row r="19" ht="15.75" customHeight="1">
      <c r="A19" s="11" t="s">
        <v>32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T19" s="3"/>
      <c r="U19" s="3"/>
      <c r="V19" s="3"/>
      <c r="W19" s="3"/>
      <c r="X19" s="3"/>
      <c r="Y19" s="3"/>
    </row>
    <row r="20" ht="15.75" customHeight="1">
      <c r="A20" s="11" t="s">
        <v>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T20" s="3"/>
      <c r="U20" s="3"/>
      <c r="V20" s="3"/>
      <c r="W20" s="3"/>
      <c r="X20" s="3"/>
      <c r="Y20" s="3"/>
    </row>
    <row r="21" ht="15.75" customHeight="1">
      <c r="A21" s="11" t="s">
        <v>34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T22" s="3"/>
      <c r="U22" s="3"/>
      <c r="V22" s="3"/>
      <c r="W22" s="3"/>
      <c r="X22" s="3"/>
      <c r="Y22" s="3"/>
    </row>
    <row r="23" ht="15.75" customHeight="1">
      <c r="A23" s="16"/>
    </row>
    <row r="24" ht="15.75" customHeight="1">
      <c r="A24" s="3"/>
    </row>
    <row r="25" ht="15.75" customHeight="1">
      <c r="A25" s="1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