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/Desktop/"/>
    </mc:Choice>
  </mc:AlternateContent>
  <xr:revisionPtr revIDLastSave="0" documentId="13_ncr:1_{B097C416-755B-AB45-A31C-215ED6C5A2AC}" xr6:coauthVersionLast="47" xr6:coauthVersionMax="47" xr10:uidLastSave="{00000000-0000-0000-0000-000000000000}"/>
  <bookViews>
    <workbookView xWindow="46340" yWindow="3220" windowWidth="27640" windowHeight="15860" activeTab="1" xr2:uid="{61184DAC-FDEF-FE49-828F-325CB32FF1D5}"/>
  </bookViews>
  <sheets>
    <sheet name="Composition" sheetId="2" r:id="rId1"/>
    <sheet name="Simulation RO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4" i="3"/>
  <c r="N16" i="3"/>
  <c r="N15" i="3"/>
  <c r="N14" i="3"/>
  <c r="N13" i="3"/>
  <c r="N12" i="3"/>
  <c r="N11" i="3"/>
  <c r="N10" i="3"/>
  <c r="N9" i="3"/>
  <c r="N8" i="3"/>
  <c r="N7" i="3"/>
  <c r="N6" i="3"/>
  <c r="I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F5" i="2"/>
  <c r="F6" i="2"/>
  <c r="F7" i="2"/>
  <c r="F8" i="2"/>
  <c r="F9" i="2"/>
  <c r="F10" i="2"/>
  <c r="F11" i="2"/>
  <c r="F12" i="2"/>
  <c r="F13" i="2"/>
  <c r="F14" i="2"/>
  <c r="F15" i="2"/>
  <c r="F16" i="2"/>
  <c r="C18" i="2"/>
  <c r="C27" i="2"/>
  <c r="F27" i="2" s="1"/>
  <c r="C28" i="2"/>
  <c r="F28" i="2"/>
  <c r="C29" i="2"/>
  <c r="F29" i="2"/>
  <c r="C30" i="2"/>
  <c r="F30" i="2" s="1"/>
  <c r="C31" i="2"/>
  <c r="F31" i="2" s="1"/>
  <c r="C32" i="2"/>
  <c r="F32" i="2"/>
  <c r="C33" i="2"/>
  <c r="F33" i="2" s="1"/>
  <c r="C34" i="2"/>
  <c r="F34" i="2" s="1"/>
  <c r="C35" i="2"/>
  <c r="F35" i="2"/>
  <c r="C36" i="2"/>
  <c r="F36" i="2" s="1"/>
  <c r="C37" i="2"/>
  <c r="F37" i="2"/>
  <c r="C38" i="2"/>
  <c r="F38" i="2" s="1"/>
  <c r="C39" i="2"/>
  <c r="F39" i="2" s="1"/>
  <c r="C40" i="2"/>
  <c r="F40" i="2"/>
  <c r="C43" i="2" l="1"/>
  <c r="F18" i="2"/>
  <c r="H27" i="2"/>
  <c r="C41" i="2" s="1"/>
  <c r="F41" i="2" s="1"/>
  <c r="F43" i="2" s="1"/>
</calcChain>
</file>

<file path=xl/sharedStrings.xml><?xml version="1.0" encoding="utf-8"?>
<sst xmlns="http://schemas.openxmlformats.org/spreadsheetml/2006/main" count="134" uniqueCount="71">
  <si>
    <t>total density (g/cm^3)</t>
  </si>
  <si>
    <t>Fe(balance)</t>
  </si>
  <si>
    <t>Ti</t>
  </si>
  <si>
    <t>B</t>
  </si>
  <si>
    <t>Sn</t>
  </si>
  <si>
    <t>Cu</t>
  </si>
  <si>
    <t>Al</t>
  </si>
  <si>
    <t>Mo</t>
  </si>
  <si>
    <t>N</t>
  </si>
  <si>
    <t>S</t>
  </si>
  <si>
    <t>P</t>
  </si>
  <si>
    <t>Si</t>
  </si>
  <si>
    <t>Mn</t>
  </si>
  <si>
    <t>C</t>
  </si>
  <si>
    <t>Ni</t>
  </si>
  <si>
    <t>Cr</t>
  </si>
  <si>
    <t>(Fraction)x(Density)</t>
  </si>
  <si>
    <t xml:space="preserve">Total density </t>
  </si>
  <si>
    <t>Density (g/cm3)</t>
  </si>
  <si>
    <t>Fraction</t>
  </si>
  <si>
    <t xml:space="preserve">Components </t>
  </si>
  <si>
    <t>In the paper the density is 7.85  g/cm^3</t>
  </si>
  <si>
    <t xml:space="preserve">30MNB5= has the highest gamma reduction ability for Cs-137 </t>
  </si>
  <si>
    <t>Fe= 1-0.02213</t>
  </si>
  <si>
    <t>in order to find the value of Fe is the total value - the 100%</t>
  </si>
  <si>
    <t>30MNB5</t>
  </si>
  <si>
    <t>g/cm^3</t>
  </si>
  <si>
    <t>total density=</t>
  </si>
  <si>
    <t>V</t>
  </si>
  <si>
    <t>Fe</t>
  </si>
  <si>
    <t>for TOPAS the conditon for the fraction needs to be 0.99&lt;X&lt;1.001</t>
  </si>
  <si>
    <t>HY_80</t>
  </si>
  <si>
    <t>HY 80</t>
  </si>
  <si>
    <t xml:space="preserve">Shielding thickness </t>
  </si>
  <si>
    <t xml:space="preserve"># Passing photons </t>
  </si>
  <si>
    <t xml:space="preserve"># attenuated Photons </t>
  </si>
  <si>
    <t xml:space="preserve">0 cm </t>
  </si>
  <si>
    <t xml:space="preserve">1 cm </t>
  </si>
  <si>
    <t xml:space="preserve">2 cm </t>
  </si>
  <si>
    <t xml:space="preserve">3 cm </t>
  </si>
  <si>
    <t xml:space="preserve">4 cm </t>
  </si>
  <si>
    <t xml:space="preserve">5 cm </t>
  </si>
  <si>
    <t xml:space="preserve">6 cm </t>
  </si>
  <si>
    <t xml:space="preserve">7 cm </t>
  </si>
  <si>
    <t xml:space="preserve">8 cm </t>
  </si>
  <si>
    <t xml:space="preserve">9 cm </t>
  </si>
  <si>
    <t xml:space="preserve">10 cm </t>
  </si>
  <si>
    <t xml:space="preserve">11 cm </t>
  </si>
  <si>
    <t xml:space="preserve">12 cm </t>
  </si>
  <si>
    <t xml:space="preserve">13 cm </t>
  </si>
  <si>
    <t xml:space="preserve">14 cm </t>
  </si>
  <si>
    <t xml:space="preserve">15 cm </t>
  </si>
  <si>
    <t xml:space="preserve">16 cm </t>
  </si>
  <si>
    <t xml:space="preserve">17 cm </t>
  </si>
  <si>
    <t xml:space="preserve">18 cm </t>
  </si>
  <si>
    <t xml:space="preserve">19 cm </t>
  </si>
  <si>
    <t xml:space="preserve">20 cm </t>
  </si>
  <si>
    <t xml:space="preserve">21 cm </t>
  </si>
  <si>
    <t xml:space="preserve">22 cm </t>
  </si>
  <si>
    <t xml:space="preserve">23 cm </t>
  </si>
  <si>
    <t xml:space="preserve">24 cm </t>
  </si>
  <si>
    <t xml:space="preserve">25 cm </t>
  </si>
  <si>
    <t xml:space="preserve">26 cm </t>
  </si>
  <si>
    <t>LEAD(Pb)</t>
  </si>
  <si>
    <t>FROM MATLAB LINEAR ATTENUATION AT 10 cm (thickness)</t>
  </si>
  <si>
    <t>LEAD (Pb)</t>
  </si>
  <si>
    <t>LINEAR ATTENUATION=</t>
  </si>
  <si>
    <t>To measure how well the material attenuates radiation</t>
  </si>
  <si>
    <t>0.1214 cm^(-1)</t>
  </si>
  <si>
    <t>0.0573 cm^(-1)</t>
  </si>
  <si>
    <t>0.057 cm^(-1)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</si>
</sst>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3" tint="0.499984740745262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2" fillId="0" borderId="0" xfId="0" applyFont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3" fillId="4" borderId="7" xfId="0" applyFont="1" applyFill="1" applyBorder="1"/>
    <xf numFmtId="0" fontId="0" fillId="4" borderId="8" xfId="0" applyFill="1" applyBorder="1"/>
    <xf numFmtId="0" fontId="3" fillId="2" borderId="7" xfId="0" applyFont="1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/>
    <xf numFmtId="2" fontId="0" fillId="2" borderId="1" xfId="0" applyNumberFormat="1" applyFill="1" applyBorder="1"/>
    <xf numFmtId="0" fontId="0" fillId="2" borderId="2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/>
    <xf numFmtId="0" fontId="0" fillId="3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8" borderId="3" xfId="0" applyFill="1" applyBorder="1"/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1" xfId="0" applyFill="1" applyBorder="1"/>
    <xf numFmtId="0" fontId="0" fillId="6" borderId="20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8ED8-766C-D542-9CDB-7DAC3A0EC5F2}">
  <dimension ref="B3:L68"/>
  <sheetViews>
    <sheetView zoomScale="90" zoomScaleNormal="90" workbookViewId="0">
      <selection activeCell="H38" sqref="H38"/>
    </sheetView>
  </sheetViews>
  <sheetFormatPr baseColWidth="10" defaultRowHeight="16" x14ac:dyDescent="0.2"/>
  <cols>
    <col min="2" max="2" width="12.6640625" customWidth="1"/>
    <col min="3" max="3" width="17.5" customWidth="1"/>
    <col min="4" max="4" width="14" customWidth="1"/>
    <col min="5" max="5" width="18" customWidth="1"/>
    <col min="6" max="6" width="21.5" customWidth="1"/>
    <col min="8" max="8" width="69" customWidth="1"/>
  </cols>
  <sheetData>
    <row r="3" spans="2:8" x14ac:dyDescent="0.2">
      <c r="B3" s="24" t="s">
        <v>31</v>
      </c>
      <c r="C3" s="24"/>
      <c r="D3" s="24"/>
      <c r="E3" s="24"/>
      <c r="F3" s="24"/>
      <c r="H3" s="23" t="s">
        <v>30</v>
      </c>
    </row>
    <row r="4" spans="2:8" x14ac:dyDescent="0.2">
      <c r="B4" s="21" t="s">
        <v>20</v>
      </c>
      <c r="C4" s="21" t="s">
        <v>19</v>
      </c>
      <c r="D4" s="21" t="s">
        <v>18</v>
      </c>
      <c r="E4" s="21" t="s">
        <v>17</v>
      </c>
      <c r="F4" s="21" t="s">
        <v>16</v>
      </c>
      <c r="H4" s="22"/>
    </row>
    <row r="5" spans="2:8" x14ac:dyDescent="0.2">
      <c r="B5" s="21" t="s">
        <v>29</v>
      </c>
      <c r="C5" s="21">
        <v>0.93100000000000005</v>
      </c>
      <c r="D5" s="21">
        <v>7.8739999999999997</v>
      </c>
      <c r="E5" s="21"/>
      <c r="F5" s="21">
        <f t="shared" ref="F5:F16" si="0">C5*D5</f>
        <v>7.3306940000000003</v>
      </c>
      <c r="H5" s="22"/>
    </row>
    <row r="6" spans="2:8" x14ac:dyDescent="0.2">
      <c r="B6" s="21" t="s">
        <v>14</v>
      </c>
      <c r="C6" s="21">
        <v>3.2199999999999999E-2</v>
      </c>
      <c r="D6" s="21">
        <v>8.9120000000000008</v>
      </c>
      <c r="E6" s="21"/>
      <c r="F6" s="21">
        <f t="shared" si="0"/>
        <v>0.28696640000000001</v>
      </c>
      <c r="H6" s="22"/>
    </row>
    <row r="7" spans="2:8" x14ac:dyDescent="0.2">
      <c r="B7" s="21" t="s">
        <v>15</v>
      </c>
      <c r="C7" s="21">
        <v>1.7999999999999999E-2</v>
      </c>
      <c r="D7" s="21">
        <v>7.15</v>
      </c>
      <c r="E7" s="21"/>
      <c r="F7" s="21">
        <f t="shared" si="0"/>
        <v>0.12870000000000001</v>
      </c>
      <c r="H7" s="22"/>
    </row>
    <row r="8" spans="2:8" x14ac:dyDescent="0.2">
      <c r="B8" s="21" t="s">
        <v>5</v>
      </c>
      <c r="C8" s="21">
        <v>2.5000000000000001E-3</v>
      </c>
      <c r="D8" s="21">
        <v>8.93</v>
      </c>
      <c r="E8" s="21"/>
      <c r="F8" s="21">
        <f t="shared" si="0"/>
        <v>2.2325000000000001E-2</v>
      </c>
      <c r="H8" s="22"/>
    </row>
    <row r="9" spans="2:8" x14ac:dyDescent="0.2">
      <c r="B9" s="21" t="s">
        <v>7</v>
      </c>
      <c r="C9" s="21">
        <v>6.0000000000000001E-3</v>
      </c>
      <c r="D9" s="21">
        <v>10.199999999999999</v>
      </c>
      <c r="E9" s="21"/>
      <c r="F9" s="21">
        <f t="shared" si="0"/>
        <v>6.1199999999999997E-2</v>
      </c>
      <c r="H9" s="22"/>
    </row>
    <row r="10" spans="2:8" x14ac:dyDescent="0.2">
      <c r="B10" s="21" t="s">
        <v>11</v>
      </c>
      <c r="C10" s="21">
        <v>3.5000000000000001E-3</v>
      </c>
      <c r="D10" s="21">
        <v>2.3296000000000001</v>
      </c>
      <c r="E10" s="21"/>
      <c r="F10" s="21">
        <f t="shared" si="0"/>
        <v>8.1536000000000004E-3</v>
      </c>
      <c r="H10" s="22"/>
    </row>
    <row r="11" spans="2:8" x14ac:dyDescent="0.2">
      <c r="B11" s="21" t="s">
        <v>13</v>
      </c>
      <c r="C11" s="21">
        <v>1.8E-3</v>
      </c>
      <c r="D11" s="21">
        <v>2.2669999999999999</v>
      </c>
      <c r="E11" s="21"/>
      <c r="F11" s="21">
        <f t="shared" si="0"/>
        <v>4.0805999999999993E-3</v>
      </c>
    </row>
    <row r="12" spans="2:8" x14ac:dyDescent="0.2">
      <c r="B12" s="21" t="s">
        <v>12</v>
      </c>
      <c r="C12" s="21">
        <v>4.0000000000000001E-3</v>
      </c>
      <c r="D12" s="21">
        <v>7.3</v>
      </c>
      <c r="E12" s="21"/>
      <c r="F12" s="21">
        <f t="shared" si="0"/>
        <v>2.92E-2</v>
      </c>
    </row>
    <row r="13" spans="2:8" x14ac:dyDescent="0.2">
      <c r="B13" s="21" t="s">
        <v>10</v>
      </c>
      <c r="C13" s="21">
        <v>2.5000000000000001E-4</v>
      </c>
      <c r="D13" s="21">
        <v>1.82</v>
      </c>
      <c r="E13" s="21"/>
      <c r="F13" s="21">
        <f t="shared" si="0"/>
        <v>4.55E-4</v>
      </c>
    </row>
    <row r="14" spans="2:8" x14ac:dyDescent="0.2">
      <c r="B14" s="21" t="s">
        <v>9</v>
      </c>
      <c r="C14" s="21">
        <v>2.5000000000000001E-4</v>
      </c>
      <c r="D14" s="21">
        <v>2.0670000000000002</v>
      </c>
      <c r="E14" s="21"/>
      <c r="F14" s="21">
        <f t="shared" si="0"/>
        <v>5.1675000000000007E-4</v>
      </c>
    </row>
    <row r="15" spans="2:8" x14ac:dyDescent="0.2">
      <c r="B15" s="21" t="s">
        <v>2</v>
      </c>
      <c r="C15" s="21">
        <v>2.0000000000000001E-4</v>
      </c>
      <c r="D15" s="21">
        <v>4.5</v>
      </c>
      <c r="E15" s="21"/>
      <c r="F15" s="21">
        <f t="shared" si="0"/>
        <v>9.0000000000000008E-4</v>
      </c>
    </row>
    <row r="16" spans="2:8" x14ac:dyDescent="0.2">
      <c r="B16" s="21" t="s">
        <v>28</v>
      </c>
      <c r="C16" s="21">
        <v>2.9999999999999997E-4</v>
      </c>
      <c r="D16" s="21">
        <v>6</v>
      </c>
      <c r="E16" s="21"/>
      <c r="F16" s="21">
        <f t="shared" si="0"/>
        <v>1.8E-3</v>
      </c>
    </row>
    <row r="17" spans="2:9" ht="17" thickBot="1" x14ac:dyDescent="0.25">
      <c r="I17" s="22"/>
    </row>
    <row r="18" spans="2:9" ht="17" thickBot="1" x14ac:dyDescent="0.25">
      <c r="C18" s="20">
        <f>SUM(C5:C16)</f>
        <v>0.99999999999999989</v>
      </c>
      <c r="E18" s="19" t="s">
        <v>27</v>
      </c>
      <c r="F18" s="18">
        <f>SUM(F5:F16)</f>
        <v>7.8749913500000011</v>
      </c>
      <c r="G18" t="s">
        <v>26</v>
      </c>
      <c r="I18" s="22"/>
    </row>
    <row r="19" spans="2:9" x14ac:dyDescent="0.2">
      <c r="I19" s="22"/>
    </row>
    <row r="20" spans="2:9" x14ac:dyDescent="0.2">
      <c r="I20" s="22"/>
    </row>
    <row r="21" spans="2:9" x14ac:dyDescent="0.2">
      <c r="I21" s="22"/>
    </row>
    <row r="22" spans="2:9" x14ac:dyDescent="0.2">
      <c r="I22" s="22"/>
    </row>
    <row r="23" spans="2:9" x14ac:dyDescent="0.2">
      <c r="I23" s="22"/>
    </row>
    <row r="24" spans="2:9" ht="17" thickBot="1" x14ac:dyDescent="0.25">
      <c r="I24" s="22"/>
    </row>
    <row r="25" spans="2:9" x14ac:dyDescent="0.2">
      <c r="B25" s="33" t="s">
        <v>25</v>
      </c>
      <c r="C25" s="34"/>
      <c r="D25" s="34"/>
      <c r="E25" s="34"/>
      <c r="F25" s="35"/>
      <c r="H25" s="17" t="s">
        <v>24</v>
      </c>
    </row>
    <row r="26" spans="2:9" x14ac:dyDescent="0.2">
      <c r="B26" s="12" t="s">
        <v>20</v>
      </c>
      <c r="C26" s="10" t="s">
        <v>19</v>
      </c>
      <c r="D26" s="10" t="s">
        <v>18</v>
      </c>
      <c r="E26" s="10" t="s">
        <v>17</v>
      </c>
      <c r="F26" s="9" t="s">
        <v>16</v>
      </c>
      <c r="H26" s="17" t="s">
        <v>23</v>
      </c>
    </row>
    <row r="27" spans="2:9" x14ac:dyDescent="0.2">
      <c r="B27" s="12" t="s">
        <v>15</v>
      </c>
      <c r="C27" s="11">
        <f>0.1/100</f>
        <v>1E-3</v>
      </c>
      <c r="D27" s="10">
        <v>7.15</v>
      </c>
      <c r="E27" s="10"/>
      <c r="F27" s="9">
        <f t="shared" ref="F27:F41" si="1">C27*D27</f>
        <v>7.1500000000000001E-3</v>
      </c>
      <c r="H27" s="17">
        <f>1-SUM(C27:C40)</f>
        <v>0.97787000000000002</v>
      </c>
    </row>
    <row r="28" spans="2:9" x14ac:dyDescent="0.2">
      <c r="B28" s="12" t="s">
        <v>14</v>
      </c>
      <c r="C28" s="11">
        <f>0.06/100</f>
        <v>5.9999999999999995E-4</v>
      </c>
      <c r="D28" s="10">
        <v>8.9120000000000008</v>
      </c>
      <c r="E28" s="10"/>
      <c r="F28" s="9">
        <f t="shared" si="1"/>
        <v>5.3471999999999999E-3</v>
      </c>
    </row>
    <row r="29" spans="2:9" x14ac:dyDescent="0.2">
      <c r="B29" s="14" t="s">
        <v>13</v>
      </c>
      <c r="C29" s="13">
        <f>0.31/100</f>
        <v>3.0999999999999999E-3</v>
      </c>
      <c r="D29" s="10">
        <v>2.2669999999999999</v>
      </c>
      <c r="E29" s="10"/>
      <c r="F29" s="9">
        <f t="shared" si="1"/>
        <v>7.0276999999999996E-3</v>
      </c>
    </row>
    <row r="30" spans="2:9" x14ac:dyDescent="0.2">
      <c r="B30" s="12" t="s">
        <v>12</v>
      </c>
      <c r="C30" s="11">
        <f>1.25/100</f>
        <v>1.2500000000000001E-2</v>
      </c>
      <c r="D30" s="10">
        <v>7.3</v>
      </c>
      <c r="E30" s="10"/>
      <c r="F30" s="9">
        <f t="shared" si="1"/>
        <v>9.1249999999999998E-2</v>
      </c>
    </row>
    <row r="31" spans="2:9" x14ac:dyDescent="0.2">
      <c r="B31" s="12" t="s">
        <v>11</v>
      </c>
      <c r="C31" s="11">
        <f>0.22/100</f>
        <v>2.2000000000000001E-3</v>
      </c>
      <c r="D31" s="10">
        <v>2.3296000000000001</v>
      </c>
      <c r="E31" s="10"/>
      <c r="F31" s="9">
        <f t="shared" si="1"/>
        <v>5.1251200000000004E-3</v>
      </c>
    </row>
    <row r="32" spans="2:9" x14ac:dyDescent="0.2">
      <c r="B32" s="12" t="s">
        <v>10</v>
      </c>
      <c r="C32" s="11">
        <f>0.014/100</f>
        <v>1.4000000000000001E-4</v>
      </c>
      <c r="D32" s="10">
        <v>1.82</v>
      </c>
      <c r="E32" s="10"/>
      <c r="F32" s="9">
        <f t="shared" si="1"/>
        <v>2.5480000000000001E-4</v>
      </c>
    </row>
    <row r="33" spans="2:8" x14ac:dyDescent="0.2">
      <c r="B33" s="12" t="s">
        <v>9</v>
      </c>
      <c r="C33" s="11">
        <f>0.008/100</f>
        <v>8.0000000000000007E-5</v>
      </c>
      <c r="D33" s="10">
        <v>2.0670000000000002</v>
      </c>
      <c r="E33" s="10"/>
      <c r="F33" s="9">
        <f t="shared" si="1"/>
        <v>1.6536000000000003E-4</v>
      </c>
    </row>
    <row r="34" spans="2:8" x14ac:dyDescent="0.2">
      <c r="B34" s="12" t="s">
        <v>8</v>
      </c>
      <c r="C34" s="11">
        <f>0.0071/100</f>
        <v>7.1000000000000005E-5</v>
      </c>
      <c r="D34" s="10">
        <v>1.2505999999999999E-3</v>
      </c>
      <c r="E34" s="10"/>
      <c r="F34" s="9">
        <f t="shared" si="1"/>
        <v>8.8792599999999998E-8</v>
      </c>
      <c r="H34" s="16" t="s">
        <v>22</v>
      </c>
    </row>
    <row r="35" spans="2:8" x14ac:dyDescent="0.2">
      <c r="B35" s="12" t="s">
        <v>7</v>
      </c>
      <c r="C35" s="11">
        <f>0.02/100</f>
        <v>2.0000000000000001E-4</v>
      </c>
      <c r="D35" s="10">
        <v>10.199999999999999</v>
      </c>
      <c r="E35" s="10"/>
      <c r="F35" s="9">
        <f t="shared" si="1"/>
        <v>2.0400000000000001E-3</v>
      </c>
    </row>
    <row r="36" spans="2:8" x14ac:dyDescent="0.2">
      <c r="B36" s="12" t="s">
        <v>6</v>
      </c>
      <c r="C36" s="11">
        <f>0.011/100</f>
        <v>1.0999999999999999E-4</v>
      </c>
      <c r="D36" s="10">
        <v>2.7</v>
      </c>
      <c r="E36" s="10"/>
      <c r="F36" s="9">
        <f t="shared" si="1"/>
        <v>2.9700000000000001E-4</v>
      </c>
    </row>
    <row r="37" spans="2:8" x14ac:dyDescent="0.2">
      <c r="B37" s="12" t="s">
        <v>5</v>
      </c>
      <c r="C37" s="11">
        <f>0.16/100</f>
        <v>1.6000000000000001E-3</v>
      </c>
      <c r="D37" s="10">
        <v>8.93</v>
      </c>
      <c r="E37" s="10"/>
      <c r="F37" s="9">
        <f t="shared" si="1"/>
        <v>1.4288E-2</v>
      </c>
    </row>
    <row r="38" spans="2:8" x14ac:dyDescent="0.2">
      <c r="B38" s="12" t="s">
        <v>4</v>
      </c>
      <c r="C38" s="11">
        <f>0.016/100</f>
        <v>1.6000000000000001E-4</v>
      </c>
      <c r="D38" s="10">
        <v>7.2869999999999999</v>
      </c>
      <c r="E38" s="10"/>
      <c r="F38" s="9">
        <f t="shared" si="1"/>
        <v>1.16592E-3</v>
      </c>
    </row>
    <row r="39" spans="2:8" x14ac:dyDescent="0.2">
      <c r="B39" s="14" t="s">
        <v>3</v>
      </c>
      <c r="C39" s="13">
        <f>0.0019/100</f>
        <v>1.9000000000000001E-5</v>
      </c>
      <c r="D39" s="10">
        <v>2.37</v>
      </c>
      <c r="E39" s="10"/>
      <c r="F39" s="9">
        <f t="shared" si="1"/>
        <v>4.5030000000000008E-5</v>
      </c>
    </row>
    <row r="40" spans="2:8" x14ac:dyDescent="0.2">
      <c r="B40" s="12" t="s">
        <v>2</v>
      </c>
      <c r="C40" s="11">
        <f>0.035/100</f>
        <v>3.5000000000000005E-4</v>
      </c>
      <c r="D40" s="10">
        <v>4.5</v>
      </c>
      <c r="E40" s="10"/>
      <c r="F40" s="9">
        <f t="shared" si="1"/>
        <v>1.5750000000000002E-3</v>
      </c>
    </row>
    <row r="41" spans="2:8" ht="17" thickBot="1" x14ac:dyDescent="0.25">
      <c r="B41" s="8" t="s">
        <v>1</v>
      </c>
      <c r="C41" s="7">
        <f>H27</f>
        <v>0.97787000000000002</v>
      </c>
      <c r="D41" s="6">
        <v>7.8739999999999997</v>
      </c>
      <c r="E41" s="6"/>
      <c r="F41" s="5">
        <f t="shared" si="1"/>
        <v>7.6997483799999999</v>
      </c>
    </row>
    <row r="42" spans="2:8" ht="17" thickBot="1" x14ac:dyDescent="0.25"/>
    <row r="43" spans="2:8" ht="17" thickBot="1" x14ac:dyDescent="0.25">
      <c r="C43" s="4">
        <f>SUM(C27:C40)</f>
        <v>2.2130000000000004E-2</v>
      </c>
      <c r="E43" s="3" t="s">
        <v>0</v>
      </c>
      <c r="F43" s="2">
        <f>SUM(F27:F41)</f>
        <v>7.8354795987925998</v>
      </c>
      <c r="H43" s="1" t="s">
        <v>21</v>
      </c>
    </row>
    <row r="68" spans="9:12" x14ac:dyDescent="0.2">
      <c r="I68" s="15"/>
      <c r="J68" s="15"/>
      <c r="K68" s="15"/>
      <c r="L68" s="15"/>
    </row>
  </sheetData>
  <mergeCells count="1">
    <mergeCell ref="B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9807-9B1E-9748-B71A-89C5CB68D3FE}">
  <dimension ref="B1:N47"/>
  <sheetViews>
    <sheetView tabSelected="1" zoomScaleNormal="140" workbookViewId="0">
      <selection activeCell="I39" sqref="I39"/>
    </sheetView>
  </sheetViews>
  <sheetFormatPr baseColWidth="10" defaultRowHeight="16" x14ac:dyDescent="0.2"/>
  <cols>
    <col min="3" max="3" width="15.6640625" bestFit="1" customWidth="1"/>
    <col min="4" max="4" width="20.6640625" customWidth="1"/>
    <col min="5" max="5" width="16.1640625" customWidth="1"/>
    <col min="7" max="7" width="17.5" customWidth="1"/>
    <col min="8" max="8" width="15.6640625" bestFit="1" customWidth="1"/>
    <col min="9" max="9" width="18.83203125" bestFit="1" customWidth="1"/>
    <col min="12" max="12" width="14" customWidth="1"/>
    <col min="13" max="13" width="16.5" customWidth="1"/>
    <col min="14" max="14" width="21.83203125" customWidth="1"/>
  </cols>
  <sheetData>
    <row r="1" spans="2:14" ht="17" thickBot="1" x14ac:dyDescent="0.25"/>
    <row r="2" spans="2:14" x14ac:dyDescent="0.2">
      <c r="B2" s="36" t="s">
        <v>32</v>
      </c>
      <c r="C2" s="36"/>
      <c r="D2" s="36"/>
      <c r="G2" s="37" t="s">
        <v>25</v>
      </c>
      <c r="H2" s="37"/>
      <c r="I2" s="37"/>
      <c r="L2" s="38" t="s">
        <v>63</v>
      </c>
      <c r="M2" s="39"/>
      <c r="N2" s="40"/>
    </row>
    <row r="3" spans="2:14" x14ac:dyDescent="0.2">
      <c r="B3" s="10" t="s">
        <v>33</v>
      </c>
      <c r="C3" s="10" t="s">
        <v>34</v>
      </c>
      <c r="D3" s="10" t="s">
        <v>35</v>
      </c>
      <c r="G3" s="25" t="s">
        <v>33</v>
      </c>
      <c r="H3" s="25" t="s">
        <v>34</v>
      </c>
      <c r="I3" s="25" t="s">
        <v>35</v>
      </c>
      <c r="L3" s="28" t="s">
        <v>33</v>
      </c>
      <c r="M3" s="27" t="s">
        <v>34</v>
      </c>
      <c r="N3" s="29" t="s">
        <v>35</v>
      </c>
    </row>
    <row r="4" spans="2:14" x14ac:dyDescent="0.2">
      <c r="B4" s="26" t="s">
        <v>36</v>
      </c>
      <c r="C4" s="26">
        <v>997578</v>
      </c>
      <c r="D4" s="26">
        <f>1000000-C4</f>
        <v>2422</v>
      </c>
      <c r="G4" s="26" t="s">
        <v>36</v>
      </c>
      <c r="H4" s="26">
        <v>997578</v>
      </c>
      <c r="I4" s="26">
        <f>1000000-H4</f>
        <v>2422</v>
      </c>
      <c r="L4" s="26" t="s">
        <v>36</v>
      </c>
      <c r="M4" s="26">
        <v>997578</v>
      </c>
      <c r="N4" s="26">
        <f>1000000-M4</f>
        <v>2422</v>
      </c>
    </row>
    <row r="5" spans="2:14" x14ac:dyDescent="0.2">
      <c r="B5" s="10" t="s">
        <v>37</v>
      </c>
      <c r="C5" s="10">
        <v>562477</v>
      </c>
      <c r="D5" s="10">
        <f t="shared" ref="D5:D29" si="0">1000000-C5</f>
        <v>437523</v>
      </c>
      <c r="G5" s="25" t="s">
        <v>37</v>
      </c>
      <c r="H5" s="25">
        <v>564006</v>
      </c>
      <c r="I5" s="25">
        <f t="shared" ref="I5:I30" si="1">1000000-H5</f>
        <v>435994</v>
      </c>
      <c r="L5" s="28" t="s">
        <v>37</v>
      </c>
      <c r="M5" s="27">
        <v>296229</v>
      </c>
      <c r="N5" s="29">
        <f>1000000-M5</f>
        <v>703771</v>
      </c>
    </row>
    <row r="6" spans="2:14" x14ac:dyDescent="0.2">
      <c r="B6" s="10" t="s">
        <v>38</v>
      </c>
      <c r="C6" s="10">
        <v>317344</v>
      </c>
      <c r="D6" s="10">
        <f t="shared" si="0"/>
        <v>682656</v>
      </c>
      <c r="G6" s="25" t="s">
        <v>38</v>
      </c>
      <c r="H6" s="25">
        <v>319006</v>
      </c>
      <c r="I6" s="25">
        <f t="shared" si="1"/>
        <v>680994</v>
      </c>
      <c r="L6" s="28" t="s">
        <v>38</v>
      </c>
      <c r="M6" s="27">
        <v>87904</v>
      </c>
      <c r="N6" s="29">
        <f t="shared" ref="N6:N16" si="2">1000000-M6</f>
        <v>912096</v>
      </c>
    </row>
    <row r="7" spans="2:14" x14ac:dyDescent="0.2">
      <c r="B7" s="10" t="s">
        <v>39</v>
      </c>
      <c r="C7" s="10">
        <v>179343</v>
      </c>
      <c r="D7" s="10">
        <f t="shared" si="0"/>
        <v>820657</v>
      </c>
      <c r="G7" s="25" t="s">
        <v>39</v>
      </c>
      <c r="H7" s="25">
        <v>180836</v>
      </c>
      <c r="I7" s="25">
        <f t="shared" si="1"/>
        <v>819164</v>
      </c>
      <c r="L7" s="28" t="s">
        <v>39</v>
      </c>
      <c r="M7" s="27">
        <v>26231</v>
      </c>
      <c r="N7" s="29">
        <f t="shared" si="2"/>
        <v>973769</v>
      </c>
    </row>
    <row r="8" spans="2:14" x14ac:dyDescent="0.2">
      <c r="B8" s="10" t="s">
        <v>40</v>
      </c>
      <c r="C8" s="10">
        <v>101316</v>
      </c>
      <c r="D8" s="10">
        <f t="shared" si="0"/>
        <v>898684</v>
      </c>
      <c r="G8" s="25" t="s">
        <v>40</v>
      </c>
      <c r="H8" s="25">
        <v>102453</v>
      </c>
      <c r="I8" s="25">
        <f t="shared" si="1"/>
        <v>897547</v>
      </c>
      <c r="L8" s="28" t="s">
        <v>40</v>
      </c>
      <c r="M8" s="27">
        <v>7841</v>
      </c>
      <c r="N8" s="29">
        <f t="shared" si="2"/>
        <v>992159</v>
      </c>
    </row>
    <row r="9" spans="2:14" x14ac:dyDescent="0.2">
      <c r="B9" s="10" t="s">
        <v>41</v>
      </c>
      <c r="C9" s="10">
        <v>57080</v>
      </c>
      <c r="D9" s="10">
        <f t="shared" si="0"/>
        <v>942920</v>
      </c>
      <c r="G9" s="25" t="s">
        <v>41</v>
      </c>
      <c r="H9" s="25">
        <v>57864</v>
      </c>
      <c r="I9" s="25">
        <f t="shared" si="1"/>
        <v>942136</v>
      </c>
      <c r="L9" s="28" t="s">
        <v>41</v>
      </c>
      <c r="M9" s="27">
        <v>2385</v>
      </c>
      <c r="N9" s="29">
        <f t="shared" si="2"/>
        <v>997615</v>
      </c>
    </row>
    <row r="10" spans="2:14" x14ac:dyDescent="0.2">
      <c r="B10" s="10" t="s">
        <v>42</v>
      </c>
      <c r="C10" s="10">
        <v>32319</v>
      </c>
      <c r="D10" s="10">
        <f t="shared" si="0"/>
        <v>967681</v>
      </c>
      <c r="G10" s="25" t="s">
        <v>42</v>
      </c>
      <c r="H10" s="25">
        <v>32874</v>
      </c>
      <c r="I10" s="25">
        <f t="shared" si="1"/>
        <v>967126</v>
      </c>
      <c r="L10" s="28" t="s">
        <v>42</v>
      </c>
      <c r="M10" s="27">
        <v>674</v>
      </c>
      <c r="N10" s="29">
        <f t="shared" si="2"/>
        <v>999326</v>
      </c>
    </row>
    <row r="11" spans="2:14" x14ac:dyDescent="0.2">
      <c r="B11" s="10" t="s">
        <v>43</v>
      </c>
      <c r="C11" s="10">
        <v>18198</v>
      </c>
      <c r="D11" s="10">
        <f t="shared" si="0"/>
        <v>981802</v>
      </c>
      <c r="G11" s="25" t="s">
        <v>43</v>
      </c>
      <c r="H11" s="25">
        <v>18564</v>
      </c>
      <c r="I11" s="25">
        <f t="shared" si="1"/>
        <v>981436</v>
      </c>
      <c r="L11" s="28" t="s">
        <v>43</v>
      </c>
      <c r="M11" s="27">
        <v>211</v>
      </c>
      <c r="N11" s="29">
        <f t="shared" si="2"/>
        <v>999789</v>
      </c>
    </row>
    <row r="12" spans="2:14" x14ac:dyDescent="0.2">
      <c r="B12" s="10" t="s">
        <v>44</v>
      </c>
      <c r="C12" s="10">
        <v>10298</v>
      </c>
      <c r="D12" s="10">
        <f t="shared" si="0"/>
        <v>989702</v>
      </c>
      <c r="G12" s="25" t="s">
        <v>44</v>
      </c>
      <c r="H12" s="25">
        <v>10536</v>
      </c>
      <c r="I12" s="25">
        <f t="shared" si="1"/>
        <v>989464</v>
      </c>
      <c r="L12" s="28" t="s">
        <v>44</v>
      </c>
      <c r="M12" s="27">
        <v>75</v>
      </c>
      <c r="N12" s="29">
        <f t="shared" si="2"/>
        <v>999925</v>
      </c>
    </row>
    <row r="13" spans="2:14" x14ac:dyDescent="0.2">
      <c r="B13" s="10" t="s">
        <v>45</v>
      </c>
      <c r="C13" s="10">
        <v>5910</v>
      </c>
      <c r="D13" s="10">
        <f t="shared" si="0"/>
        <v>994090</v>
      </c>
      <c r="G13" s="25" t="s">
        <v>45</v>
      </c>
      <c r="H13" s="25">
        <v>6052</v>
      </c>
      <c r="I13" s="25">
        <f t="shared" si="1"/>
        <v>993948</v>
      </c>
      <c r="L13" s="28" t="s">
        <v>45</v>
      </c>
      <c r="M13" s="27">
        <v>18</v>
      </c>
      <c r="N13" s="29">
        <f t="shared" si="2"/>
        <v>999982</v>
      </c>
    </row>
    <row r="14" spans="2:14" x14ac:dyDescent="0.2">
      <c r="B14" s="10" t="s">
        <v>46</v>
      </c>
      <c r="C14" s="10">
        <v>3344</v>
      </c>
      <c r="D14" s="10">
        <f t="shared" si="0"/>
        <v>996656</v>
      </c>
      <c r="G14" s="25" t="s">
        <v>46</v>
      </c>
      <c r="H14" s="25">
        <v>3442</v>
      </c>
      <c r="I14" s="25">
        <f t="shared" si="1"/>
        <v>996558</v>
      </c>
      <c r="L14" s="28" t="s">
        <v>46</v>
      </c>
      <c r="M14" s="27">
        <v>3</v>
      </c>
      <c r="N14" s="29">
        <f t="shared" si="2"/>
        <v>999997</v>
      </c>
    </row>
    <row r="15" spans="2:14" x14ac:dyDescent="0.2">
      <c r="B15" s="10" t="s">
        <v>47</v>
      </c>
      <c r="C15" s="10">
        <v>1891</v>
      </c>
      <c r="D15" s="10">
        <f t="shared" si="0"/>
        <v>998109</v>
      </c>
      <c r="G15" s="25" t="s">
        <v>47</v>
      </c>
      <c r="H15" s="25">
        <v>1951</v>
      </c>
      <c r="I15" s="25">
        <f t="shared" si="1"/>
        <v>998049</v>
      </c>
      <c r="L15" s="28" t="s">
        <v>47</v>
      </c>
      <c r="M15" s="27">
        <v>2</v>
      </c>
      <c r="N15" s="29">
        <f t="shared" si="2"/>
        <v>999998</v>
      </c>
    </row>
    <row r="16" spans="2:14" ht="17" thickBot="1" x14ac:dyDescent="0.25">
      <c r="B16" s="10" t="s">
        <v>48</v>
      </c>
      <c r="C16" s="10">
        <v>1103</v>
      </c>
      <c r="D16" s="10">
        <f t="shared" si="0"/>
        <v>998897</v>
      </c>
      <c r="G16" s="25" t="s">
        <v>48</v>
      </c>
      <c r="H16" s="25">
        <v>1138</v>
      </c>
      <c r="I16" s="25">
        <f t="shared" si="1"/>
        <v>998862</v>
      </c>
      <c r="L16" s="30" t="s">
        <v>48</v>
      </c>
      <c r="M16" s="31">
        <v>0</v>
      </c>
      <c r="N16" s="32">
        <f t="shared" si="2"/>
        <v>1000000</v>
      </c>
    </row>
    <row r="17" spans="2:9" x14ac:dyDescent="0.2">
      <c r="B17" s="10" t="s">
        <v>49</v>
      </c>
      <c r="C17" s="10">
        <v>628</v>
      </c>
      <c r="D17" s="10">
        <f t="shared" si="0"/>
        <v>999372</v>
      </c>
      <c r="G17" s="25" t="s">
        <v>49</v>
      </c>
      <c r="H17" s="25">
        <v>648</v>
      </c>
      <c r="I17" s="25">
        <f t="shared" si="1"/>
        <v>999352</v>
      </c>
    </row>
    <row r="18" spans="2:9" x14ac:dyDescent="0.2">
      <c r="B18" s="10" t="s">
        <v>50</v>
      </c>
      <c r="C18" s="10">
        <v>318</v>
      </c>
      <c r="D18" s="10">
        <f t="shared" si="0"/>
        <v>999682</v>
      </c>
      <c r="G18" s="25" t="s">
        <v>50</v>
      </c>
      <c r="H18" s="25">
        <v>331</v>
      </c>
      <c r="I18" s="25">
        <f t="shared" si="1"/>
        <v>999669</v>
      </c>
    </row>
    <row r="19" spans="2:9" x14ac:dyDescent="0.2">
      <c r="B19" s="10" t="s">
        <v>51</v>
      </c>
      <c r="C19" s="10">
        <v>171</v>
      </c>
      <c r="D19" s="10">
        <f t="shared" si="0"/>
        <v>999829</v>
      </c>
      <c r="G19" s="25" t="s">
        <v>51</v>
      </c>
      <c r="H19" s="25">
        <v>178</v>
      </c>
      <c r="I19" s="25">
        <f t="shared" si="1"/>
        <v>999822</v>
      </c>
    </row>
    <row r="20" spans="2:9" x14ac:dyDescent="0.2">
      <c r="B20" s="10" t="s">
        <v>52</v>
      </c>
      <c r="C20" s="10">
        <v>103</v>
      </c>
      <c r="D20" s="10">
        <f t="shared" si="0"/>
        <v>999897</v>
      </c>
      <c r="G20" s="25" t="s">
        <v>52</v>
      </c>
      <c r="H20" s="25">
        <v>106</v>
      </c>
      <c r="I20" s="25">
        <f t="shared" si="1"/>
        <v>999894</v>
      </c>
    </row>
    <row r="21" spans="2:9" x14ac:dyDescent="0.2">
      <c r="B21" s="10" t="s">
        <v>53</v>
      </c>
      <c r="C21" s="10">
        <v>56</v>
      </c>
      <c r="D21" s="10">
        <f t="shared" si="0"/>
        <v>999944</v>
      </c>
      <c r="G21" s="25" t="s">
        <v>53</v>
      </c>
      <c r="H21" s="25">
        <v>57</v>
      </c>
      <c r="I21" s="25">
        <f t="shared" si="1"/>
        <v>999943</v>
      </c>
    </row>
    <row r="22" spans="2:9" x14ac:dyDescent="0.2">
      <c r="B22" s="10" t="s">
        <v>54</v>
      </c>
      <c r="C22" s="10">
        <v>32</v>
      </c>
      <c r="D22" s="10">
        <f t="shared" si="0"/>
        <v>999968</v>
      </c>
      <c r="G22" s="25" t="s">
        <v>54</v>
      </c>
      <c r="H22" s="25">
        <v>37</v>
      </c>
      <c r="I22" s="25">
        <f t="shared" si="1"/>
        <v>999963</v>
      </c>
    </row>
    <row r="23" spans="2:9" x14ac:dyDescent="0.2">
      <c r="B23" s="10" t="s">
        <v>55</v>
      </c>
      <c r="C23" s="10">
        <v>13</v>
      </c>
      <c r="D23" s="10">
        <f t="shared" si="0"/>
        <v>999987</v>
      </c>
      <c r="G23" s="25" t="s">
        <v>55</v>
      </c>
      <c r="H23" s="25">
        <v>15</v>
      </c>
      <c r="I23" s="25">
        <f>1000000-H23</f>
        <v>999985</v>
      </c>
    </row>
    <row r="24" spans="2:9" x14ac:dyDescent="0.2">
      <c r="B24" s="26" t="s">
        <v>56</v>
      </c>
      <c r="C24" s="26">
        <v>8</v>
      </c>
      <c r="D24" s="26">
        <f t="shared" si="0"/>
        <v>999992</v>
      </c>
      <c r="G24" s="26" t="s">
        <v>56</v>
      </c>
      <c r="H24" s="26">
        <v>8</v>
      </c>
      <c r="I24" s="26">
        <f t="shared" si="1"/>
        <v>999992</v>
      </c>
    </row>
    <row r="25" spans="2:9" x14ac:dyDescent="0.2">
      <c r="B25" s="26" t="s">
        <v>57</v>
      </c>
      <c r="C25" s="26">
        <v>4</v>
      </c>
      <c r="D25" s="26">
        <f t="shared" si="0"/>
        <v>999996</v>
      </c>
      <c r="G25" s="26" t="s">
        <v>57</v>
      </c>
      <c r="H25" s="26">
        <v>4</v>
      </c>
      <c r="I25" s="26">
        <f t="shared" si="1"/>
        <v>999996</v>
      </c>
    </row>
    <row r="26" spans="2:9" x14ac:dyDescent="0.2">
      <c r="B26" s="26" t="s">
        <v>58</v>
      </c>
      <c r="C26" s="26">
        <v>4</v>
      </c>
      <c r="D26" s="26">
        <f t="shared" si="0"/>
        <v>999996</v>
      </c>
      <c r="G26" s="26" t="s">
        <v>58</v>
      </c>
      <c r="H26" s="26">
        <v>4</v>
      </c>
      <c r="I26" s="26">
        <f t="shared" si="1"/>
        <v>999996</v>
      </c>
    </row>
    <row r="27" spans="2:9" x14ac:dyDescent="0.2">
      <c r="B27" s="26" t="s">
        <v>59</v>
      </c>
      <c r="C27" s="26">
        <v>2</v>
      </c>
      <c r="D27" s="26">
        <f>1000000-C27</f>
        <v>999998</v>
      </c>
      <c r="G27" s="26" t="s">
        <v>59</v>
      </c>
      <c r="H27" s="26">
        <v>2</v>
      </c>
      <c r="I27" s="26">
        <f t="shared" si="1"/>
        <v>999998</v>
      </c>
    </row>
    <row r="28" spans="2:9" x14ac:dyDescent="0.2">
      <c r="B28" s="26" t="s">
        <v>60</v>
      </c>
      <c r="C28" s="26">
        <v>1</v>
      </c>
      <c r="D28" s="26">
        <f t="shared" si="0"/>
        <v>999999</v>
      </c>
      <c r="G28" s="26" t="s">
        <v>60</v>
      </c>
      <c r="H28" s="26">
        <v>1</v>
      </c>
      <c r="I28" s="26">
        <f t="shared" si="1"/>
        <v>999999</v>
      </c>
    </row>
    <row r="29" spans="2:9" x14ac:dyDescent="0.2">
      <c r="B29" s="10" t="s">
        <v>61</v>
      </c>
      <c r="C29" s="10">
        <v>0</v>
      </c>
      <c r="D29" s="10">
        <f t="shared" si="0"/>
        <v>1000000</v>
      </c>
      <c r="G29" s="26" t="s">
        <v>61</v>
      </c>
      <c r="H29" s="26">
        <v>1</v>
      </c>
      <c r="I29" s="26">
        <f t="shared" si="1"/>
        <v>999999</v>
      </c>
    </row>
    <row r="30" spans="2:9" x14ac:dyDescent="0.2">
      <c r="G30" s="25" t="s">
        <v>62</v>
      </c>
      <c r="H30" s="25">
        <v>0</v>
      </c>
      <c r="I30" s="25">
        <f t="shared" si="1"/>
        <v>1000000</v>
      </c>
    </row>
    <row r="37" spans="4:8" ht="17" thickBot="1" x14ac:dyDescent="0.25"/>
    <row r="38" spans="4:8" x14ac:dyDescent="0.2">
      <c r="D38" s="41" t="s">
        <v>64</v>
      </c>
      <c r="E38" s="42"/>
      <c r="F38" s="42"/>
      <c r="G38" s="43"/>
    </row>
    <row r="39" spans="4:8" x14ac:dyDescent="0.2">
      <c r="D39" s="44"/>
      <c r="E39" s="45"/>
      <c r="F39" s="45"/>
      <c r="G39" s="46"/>
    </row>
    <row r="40" spans="4:8" x14ac:dyDescent="0.2">
      <c r="D40" s="47" t="s">
        <v>65</v>
      </c>
      <c r="E40" s="48"/>
      <c r="F40" s="48" t="s">
        <v>68</v>
      </c>
      <c r="G40" s="49"/>
    </row>
    <row r="41" spans="4:8" x14ac:dyDescent="0.2">
      <c r="D41" s="47" t="s">
        <v>32</v>
      </c>
      <c r="E41" s="48"/>
      <c r="F41" s="48" t="s">
        <v>69</v>
      </c>
      <c r="G41" s="49"/>
    </row>
    <row r="42" spans="4:8" ht="17" thickBot="1" x14ac:dyDescent="0.25">
      <c r="D42" s="50" t="s">
        <v>25</v>
      </c>
      <c r="E42" s="51"/>
      <c r="F42" s="51" t="s">
        <v>70</v>
      </c>
      <c r="G42" s="52"/>
    </row>
    <row r="46" spans="4:8" ht="17" thickBot="1" x14ac:dyDescent="0.25"/>
    <row r="47" spans="4:8" ht="17" thickBot="1" x14ac:dyDescent="0.25">
      <c r="D47" s="53" t="s">
        <v>66</v>
      </c>
      <c r="E47" s="54" t="s">
        <v>67</v>
      </c>
      <c r="F47" s="54"/>
      <c r="G47" s="54"/>
      <c r="H47" s="55"/>
    </row>
  </sheetData>
  <mergeCells count="10">
    <mergeCell ref="D41:E41"/>
    <mergeCell ref="D42:E42"/>
    <mergeCell ref="F40:G40"/>
    <mergeCell ref="F41:G41"/>
    <mergeCell ref="F42:G42"/>
    <mergeCell ref="B2:D2"/>
    <mergeCell ref="G2:I2"/>
    <mergeCell ref="L2:N2"/>
    <mergeCell ref="D38:G39"/>
    <mergeCell ref="D40:E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</vt:lpstr>
      <vt:lpstr>Simulation 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Ammaniel  Godofaie</dc:creator>
  <cp:lastModifiedBy>Ammaniel  Godofaie</cp:lastModifiedBy>
  <dcterms:created xsi:type="dcterms:W3CDTF">2024-12-22T02:12:06Z</dcterms:created>
  <dcterms:modified xsi:type="dcterms:W3CDTF">2024-12-22T02:33:40Z</dcterms:modified>
</cp:coreProperties>
</file>