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0" windowWidth="15120" windowHeight="7935"/>
  </bookViews>
  <sheets>
    <sheet name="50 Bus KM (2)" sheetId="22" r:id="rId1"/>
    <sheet name="MZD-BabatpurAirport 101" sheetId="1" r:id="rId2"/>
    <sheet name="Mirzamurad-Babatpur 102" sheetId="2" r:id="rId3"/>
    <sheet name="Mirzamurad-Cantt-Lanka103" sheetId="3" r:id="rId4"/>
    <sheet name="Mirzamurad-Sindharo104" sheetId="4" r:id="rId5"/>
    <sheet name="Mirzamurad-Darsauna-Danganj 105" sheetId="5" r:id="rId6"/>
    <sheet name="Mirzamurad-Chubpur-MARKAND 106" sheetId="6" r:id="rId7"/>
    <sheet name="Mirzamurad-Sarnath-Lanka 107A" sheetId="7" r:id="rId8"/>
    <sheet name="MZD-Lanka-Sarnath 107 " sheetId="17" r:id="rId9"/>
    <sheet name="MZD-DLW-Cantt-Sarnth-Lanka108" sheetId="8" r:id="rId10"/>
    <sheet name="MZD-Cantt-Rajgt- DLW-Lanka109" sheetId="20" r:id="rId11"/>
    <sheet name="MZD-CANT-GODAULIA-CANTT110" sheetId="10" r:id="rId12"/>
    <sheet name="MZD-CANT-GODAULIA-CANTT111" sheetId="21" r:id="rId13"/>
  </sheets>
  <definedNames>
    <definedName name="_xlnm._FilterDatabase" localSheetId="6" hidden="1">'Mirzamurad-Chubpur-MARKAND 106'!$A$4:$P$4</definedName>
    <definedName name="_xlnm._FilterDatabase" localSheetId="10" hidden="1">'MZD-Cantt-Rajgt- DLW-Lanka109'!#REF!</definedName>
    <definedName name="_xlnm.Print_Area" localSheetId="3">'Mirzamurad-Cantt-Lanka103'!$A$1:$N$73</definedName>
    <definedName name="_xlnm.Print_Area" localSheetId="6">'Mirzamurad-Chubpur-MARKAND 106'!$A$1:$T$80</definedName>
    <definedName name="_xlnm.Print_Area" localSheetId="5">'Mirzamurad-Darsauna-Danganj 105'!$A$1:$R$75</definedName>
    <definedName name="_xlnm.Print_Area" localSheetId="7">'Mirzamurad-Sarnath-Lanka 107A'!$A$1:$N$102</definedName>
    <definedName name="_xlnm.Print_Area" localSheetId="4">'Mirzamurad-Sindharo104'!$A$1:$V$77</definedName>
    <definedName name="_xlnm.Print_Area" localSheetId="11">'MZD-CANT-GODAULIA-CANTT110'!$A$1:$P$107</definedName>
    <definedName name="_xlnm.Print_Area" localSheetId="12">'MZD-CANT-GODAULIA-CANTT111'!$A$1:$P$113</definedName>
    <definedName name="_xlnm.Print_Area" localSheetId="9">'MZD-DLW-Cantt-Sarnth-Lanka108'!$A$1:$L$91</definedName>
    <definedName name="_xlnm.Print_Area" localSheetId="8">'MZD-Lanka-Sarnath 107 '!$A$1:$N$98</definedName>
  </definedNames>
  <calcPr calcId="144525"/>
</workbook>
</file>

<file path=xl/calcChain.xml><?xml version="1.0" encoding="utf-8"?>
<calcChain xmlns="http://schemas.openxmlformats.org/spreadsheetml/2006/main">
  <c r="O4" i="4" l="1"/>
  <c r="P4" i="4"/>
  <c r="Q4" i="4"/>
  <c r="R4" i="4"/>
  <c r="S4" i="4"/>
  <c r="T4" i="4"/>
  <c r="N4" i="4"/>
  <c r="L15" i="22" l="1"/>
  <c r="K15" i="22"/>
  <c r="J15" i="22"/>
  <c r="I15" i="22"/>
  <c r="H15" i="22"/>
  <c r="E15" i="22"/>
  <c r="D15" i="22"/>
  <c r="O79" i="1"/>
  <c r="C98" i="17"/>
  <c r="M98" i="17"/>
  <c r="L3" i="7"/>
  <c r="L98" i="17"/>
  <c r="L49" i="17"/>
  <c r="L72" i="17" s="1"/>
  <c r="L3" i="17"/>
  <c r="I98" i="17"/>
  <c r="I49" i="17"/>
  <c r="I72" i="17" s="1"/>
  <c r="I5" i="17"/>
  <c r="I6" i="17" s="1"/>
  <c r="I7" i="17" s="1"/>
  <c r="I8" i="17" s="1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I84" i="17" s="1"/>
  <c r="I85" i="17" s="1"/>
  <c r="I86" i="17" s="1"/>
  <c r="I87" i="17" s="1"/>
  <c r="I88" i="17" s="1"/>
  <c r="I89" i="17" s="1"/>
  <c r="I90" i="17" s="1"/>
  <c r="I91" i="17" s="1"/>
  <c r="I92" i="17" s="1"/>
  <c r="I93" i="17" s="1"/>
  <c r="I94" i="17" s="1"/>
  <c r="I95" i="17" s="1"/>
  <c r="I96" i="17" s="1"/>
  <c r="L102" i="7"/>
  <c r="L33" i="7"/>
  <c r="L74" i="7" s="1"/>
  <c r="I102" i="7"/>
  <c r="I33" i="7"/>
  <c r="I74" i="7" s="1"/>
  <c r="I5" i="7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N3" i="21"/>
  <c r="N31" i="21" s="1"/>
  <c r="N53" i="21" s="1"/>
  <c r="J31" i="21"/>
  <c r="J53" i="21" s="1"/>
  <c r="L4" i="17" l="1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L33" i="17" s="1"/>
  <c r="L34" i="17" s="1"/>
  <c r="L35" i="17" s="1"/>
  <c r="L36" i="17" s="1"/>
  <c r="L37" i="17" s="1"/>
  <c r="L38" i="17" s="1"/>
  <c r="L39" i="17" s="1"/>
  <c r="L40" i="17" s="1"/>
  <c r="L41" i="17" s="1"/>
  <c r="L42" i="17" s="1"/>
  <c r="L43" i="17" s="1"/>
  <c r="L44" i="17" s="1"/>
  <c r="L45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L84" i="17" s="1"/>
  <c r="L85" i="17" s="1"/>
  <c r="L86" i="17" s="1"/>
  <c r="L87" i="17" s="1"/>
  <c r="L88" i="17" s="1"/>
  <c r="L89" i="17" s="1"/>
  <c r="L90" i="17" s="1"/>
  <c r="L91" i="17" s="1"/>
  <c r="L92" i="17" s="1"/>
  <c r="L93" i="17" s="1"/>
  <c r="L94" i="17" s="1"/>
  <c r="L95" i="17" s="1"/>
  <c r="L96" i="17" s="1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K4" i="3" l="1"/>
  <c r="L4" i="3"/>
  <c r="J4" i="3"/>
  <c r="G40" i="3"/>
  <c r="C73" i="3" l="1"/>
  <c r="H40" i="3"/>
  <c r="I40" i="3"/>
  <c r="C40" i="3"/>
  <c r="E40" i="3"/>
  <c r="K4" i="1" l="1"/>
  <c r="M4" i="6" l="1"/>
  <c r="D40" i="3" l="1"/>
  <c r="G4" i="22"/>
  <c r="D46" i="1" l="1"/>
  <c r="D45" i="1"/>
  <c r="H38" i="2"/>
  <c r="I38" i="2"/>
  <c r="J38" i="2"/>
  <c r="K38" i="2"/>
  <c r="L38" i="2"/>
  <c r="M38" i="2"/>
  <c r="N38" i="2"/>
  <c r="O38" i="2"/>
  <c r="P38" i="2"/>
  <c r="Q38" i="2"/>
  <c r="R38" i="2"/>
  <c r="H39" i="2"/>
  <c r="I39" i="2"/>
  <c r="J39" i="2"/>
  <c r="K39" i="2"/>
  <c r="L39" i="2"/>
  <c r="G39" i="2"/>
  <c r="G38" i="2"/>
  <c r="D38" i="1" l="1"/>
  <c r="D37" i="1"/>
  <c r="F15" i="22" l="1"/>
  <c r="G5" i="22"/>
  <c r="G6" i="22"/>
  <c r="G7" i="22"/>
  <c r="G8" i="22"/>
  <c r="G9" i="22"/>
  <c r="G10" i="22"/>
  <c r="G11" i="22"/>
  <c r="G12" i="22"/>
  <c r="G13" i="22"/>
  <c r="G14" i="22"/>
  <c r="G3" i="22"/>
  <c r="K14" i="22"/>
  <c r="J14" i="22"/>
  <c r="L14" i="22" s="1"/>
  <c r="K13" i="22"/>
  <c r="J13" i="22"/>
  <c r="L13" i="22" s="1"/>
  <c r="K12" i="22"/>
  <c r="J12" i="22"/>
  <c r="L12" i="22" s="1"/>
  <c r="K11" i="22"/>
  <c r="J11" i="22"/>
  <c r="L11" i="22" s="1"/>
  <c r="K10" i="22"/>
  <c r="J10" i="22"/>
  <c r="L10" i="22" s="1"/>
  <c r="K9" i="22"/>
  <c r="J9" i="22"/>
  <c r="L9" i="22" s="1"/>
  <c r="K8" i="22"/>
  <c r="J8" i="22"/>
  <c r="L8" i="22" s="1"/>
  <c r="K7" i="22"/>
  <c r="J7" i="22"/>
  <c r="L7" i="22" s="1"/>
  <c r="K6" i="22"/>
  <c r="J6" i="22"/>
  <c r="L6" i="22" s="1"/>
  <c r="K5" i="22"/>
  <c r="J5" i="22"/>
  <c r="L5" i="22" s="1"/>
  <c r="K4" i="22"/>
  <c r="J4" i="22"/>
  <c r="L4" i="22" s="1"/>
  <c r="K3" i="22"/>
  <c r="J3" i="22"/>
  <c r="L3" i="20"/>
  <c r="N3" i="20"/>
  <c r="N29" i="20" s="1"/>
  <c r="N61" i="20" s="1"/>
  <c r="K29" i="20"/>
  <c r="K61" i="20" s="1"/>
  <c r="N3" i="6"/>
  <c r="L3" i="5"/>
  <c r="G15" i="22" l="1"/>
  <c r="L3" i="22"/>
  <c r="M3" i="21"/>
  <c r="M31" i="21" s="1"/>
  <c r="M53" i="21" s="1"/>
  <c r="I31" i="21"/>
  <c r="I53" i="21" s="1"/>
  <c r="D20" i="10"/>
  <c r="D21" i="10"/>
  <c r="D22" i="10"/>
  <c r="D23" i="10"/>
  <c r="D24" i="10"/>
  <c r="D25" i="10"/>
  <c r="D26" i="10"/>
  <c r="D27" i="10"/>
  <c r="D28" i="10"/>
  <c r="D75" i="21" l="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54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32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C5" i="21"/>
  <c r="C6" i="21" s="1"/>
  <c r="D4" i="21"/>
  <c r="C4" i="21"/>
  <c r="E4" i="21" s="1"/>
  <c r="D27" i="21"/>
  <c r="D26" i="21"/>
  <c r="D25" i="21"/>
  <c r="D24" i="21"/>
  <c r="D23" i="21"/>
  <c r="D22" i="21"/>
  <c r="D21" i="21"/>
  <c r="D20" i="21"/>
  <c r="I5" i="21" l="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J5" i="2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E5" i="21"/>
  <c r="E6" i="21"/>
  <c r="C7" i="21"/>
  <c r="C8" i="21" s="1"/>
  <c r="C9" i="21" s="1"/>
  <c r="H5" i="2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G5" i="2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32" i="21" s="1"/>
  <c r="E7" i="21" l="1"/>
  <c r="J45" i="21"/>
  <c r="J46" i="21" s="1"/>
  <c r="J47" i="21" s="1"/>
  <c r="J48" i="21" s="1"/>
  <c r="J49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J84" i="21" s="1"/>
  <c r="J85" i="21" s="1"/>
  <c r="J86" i="21" s="1"/>
  <c r="J87" i="21" s="1"/>
  <c r="J88" i="21" s="1"/>
  <c r="J89" i="21" s="1"/>
  <c r="J90" i="21" s="1"/>
  <c r="J91" i="21" s="1"/>
  <c r="J92" i="21" s="1"/>
  <c r="J93" i="21" s="1"/>
  <c r="J94" i="21" s="1"/>
  <c r="J95" i="21" s="1"/>
  <c r="E8" i="21"/>
  <c r="I45" i="21"/>
  <c r="I46" i="21" s="1"/>
  <c r="I47" i="21" s="1"/>
  <c r="I48" i="21" s="1"/>
  <c r="I49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I84" i="21" s="1"/>
  <c r="I85" i="21" s="1"/>
  <c r="I86" i="21" s="1"/>
  <c r="I87" i="21" s="1"/>
  <c r="I88" i="21" s="1"/>
  <c r="I89" i="21" s="1"/>
  <c r="I90" i="21" s="1"/>
  <c r="I91" i="21" s="1"/>
  <c r="I92" i="21" s="1"/>
  <c r="I93" i="21" s="1"/>
  <c r="I94" i="21" s="1"/>
  <c r="I95" i="21" s="1"/>
  <c r="H45" i="21"/>
  <c r="H46" i="21" s="1"/>
  <c r="H47" i="21" s="1"/>
  <c r="H48" i="21" s="1"/>
  <c r="H49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C10" i="21"/>
  <c r="E9" i="21"/>
  <c r="E10" i="21" l="1"/>
  <c r="C11" i="21"/>
  <c r="C12" i="21" l="1"/>
  <c r="E11" i="21"/>
  <c r="C13" i="21" l="1"/>
  <c r="E12" i="21"/>
  <c r="C14" i="21" l="1"/>
  <c r="E13" i="21"/>
  <c r="E14" i="21" l="1"/>
  <c r="C15" i="21"/>
  <c r="C16" i="21" l="1"/>
  <c r="E15" i="21"/>
  <c r="C17" i="21" l="1"/>
  <c r="E16" i="21"/>
  <c r="C18" i="21" l="1"/>
  <c r="E17" i="21"/>
  <c r="E18" i="21" l="1"/>
  <c r="C19" i="21"/>
  <c r="E19" i="21" s="1"/>
  <c r="C54" i="21" l="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C32" i="21"/>
  <c r="C33" i="21" s="1"/>
  <c r="H31" i="21"/>
  <c r="H53" i="21" s="1"/>
  <c r="G31" i="21"/>
  <c r="G53" i="21" s="1"/>
  <c r="L3" i="21"/>
  <c r="L31" i="21" s="1"/>
  <c r="L53" i="21" s="1"/>
  <c r="K3" i="21"/>
  <c r="K31" i="21" s="1"/>
  <c r="K53" i="21" s="1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68" i="20"/>
  <c r="D67" i="20"/>
  <c r="D66" i="20"/>
  <c r="D65" i="20"/>
  <c r="D64" i="20"/>
  <c r="G64" i="20" s="1"/>
  <c r="D63" i="20"/>
  <c r="D62" i="20"/>
  <c r="C62" i="20"/>
  <c r="E62" i="20" s="1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G44" i="20" s="1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C30" i="20"/>
  <c r="E30" i="20" s="1"/>
  <c r="J29" i="20"/>
  <c r="J61" i="20" s="1"/>
  <c r="I29" i="20"/>
  <c r="I61" i="20" s="1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H4" i="20"/>
  <c r="H6" i="20" s="1"/>
  <c r="G4" i="20"/>
  <c r="D4" i="20"/>
  <c r="C4" i="20"/>
  <c r="E4" i="20" s="1"/>
  <c r="M3" i="20"/>
  <c r="M29" i="20" s="1"/>
  <c r="M61" i="20" s="1"/>
  <c r="L29" i="20"/>
  <c r="L61" i="20" s="1"/>
  <c r="J96" i="21" l="1"/>
  <c r="J97" i="21" s="1"/>
  <c r="J98" i="21" s="1"/>
  <c r="J99" i="21" s="1"/>
  <c r="J100" i="21" s="1"/>
  <c r="J101" i="21" s="1"/>
  <c r="J102" i="21" s="1"/>
  <c r="J103" i="21" s="1"/>
  <c r="J104" i="21" s="1"/>
  <c r="J105" i="21" s="1"/>
  <c r="J106" i="21" s="1"/>
  <c r="J107" i="21" s="1"/>
  <c r="J108" i="21" s="1"/>
  <c r="J109" i="21" s="1"/>
  <c r="J110" i="21" s="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30" i="20" s="1"/>
  <c r="K5" i="20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K17" i="20" s="1"/>
  <c r="K18" i="20" s="1"/>
  <c r="K19" i="20" s="1"/>
  <c r="K20" i="20" s="1"/>
  <c r="K21" i="20" s="1"/>
  <c r="K22" i="20" s="1"/>
  <c r="K23" i="20" s="1"/>
  <c r="K24" i="20" s="1"/>
  <c r="K25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K84" i="20" s="1"/>
  <c r="K85" i="20" s="1"/>
  <c r="K86" i="20" s="1"/>
  <c r="K87" i="20" s="1"/>
  <c r="K88" i="20" s="1"/>
  <c r="K89" i="20" s="1"/>
  <c r="K90" i="20" s="1"/>
  <c r="K91" i="20" s="1"/>
  <c r="K92" i="20" s="1"/>
  <c r="K93" i="20" s="1"/>
  <c r="K94" i="20" s="1"/>
  <c r="K95" i="20" s="1"/>
  <c r="K96" i="20" s="1"/>
  <c r="K97" i="20" s="1"/>
  <c r="K98" i="20" s="1"/>
  <c r="N4" i="20" s="1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N24" i="20" s="1"/>
  <c r="N25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N84" i="20" s="1"/>
  <c r="N85" i="20" s="1"/>
  <c r="N86" i="20" s="1"/>
  <c r="N87" i="20" s="1"/>
  <c r="N88" i="20" s="1"/>
  <c r="N89" i="20" s="1"/>
  <c r="N90" i="20" s="1"/>
  <c r="N91" i="20" s="1"/>
  <c r="N92" i="20" s="1"/>
  <c r="N93" i="20" s="1"/>
  <c r="N94" i="20" s="1"/>
  <c r="N95" i="20" s="1"/>
  <c r="N96" i="20" s="1"/>
  <c r="N97" i="20" s="1"/>
  <c r="N98" i="20" s="1"/>
  <c r="I96" i="21"/>
  <c r="I97" i="21" s="1"/>
  <c r="I98" i="21" s="1"/>
  <c r="I99" i="21" s="1"/>
  <c r="I100" i="21" s="1"/>
  <c r="I101" i="21" s="1"/>
  <c r="I102" i="21" s="1"/>
  <c r="I103" i="21" s="1"/>
  <c r="I104" i="21" s="1"/>
  <c r="I105" i="21" s="1"/>
  <c r="I106" i="21" s="1"/>
  <c r="I107" i="21" s="1"/>
  <c r="I108" i="21" s="1"/>
  <c r="I109" i="21" s="1"/>
  <c r="I110" i="21" s="1"/>
  <c r="M4" i="21" s="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M16" i="21" s="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H96" i="21"/>
  <c r="H97" i="21" s="1"/>
  <c r="H98" i="21" s="1"/>
  <c r="H99" i="21" s="1"/>
  <c r="H100" i="21" s="1"/>
  <c r="H101" i="21" s="1"/>
  <c r="H102" i="21" s="1"/>
  <c r="H103" i="21" s="1"/>
  <c r="H104" i="21" s="1"/>
  <c r="H105" i="21" s="1"/>
  <c r="H106" i="21" s="1"/>
  <c r="H107" i="21" s="1"/>
  <c r="H108" i="21" s="1"/>
  <c r="H109" i="21" s="1"/>
  <c r="H110" i="21" s="1"/>
  <c r="L4" i="21" s="1"/>
  <c r="E54" i="21"/>
  <c r="C55" i="21"/>
  <c r="C56" i="21" s="1"/>
  <c r="C57" i="21" s="1"/>
  <c r="C58" i="21" s="1"/>
  <c r="C59" i="21" s="1"/>
  <c r="C60" i="21" s="1"/>
  <c r="C61" i="21" s="1"/>
  <c r="C62" i="21" s="1"/>
  <c r="C63" i="21" s="1"/>
  <c r="C64" i="21" s="1"/>
  <c r="C65" i="21" s="1"/>
  <c r="C66" i="21" s="1"/>
  <c r="C67" i="21" s="1"/>
  <c r="C68" i="21" s="1"/>
  <c r="C69" i="21" s="1"/>
  <c r="C70" i="21" s="1"/>
  <c r="C71" i="21" s="1"/>
  <c r="C72" i="21" s="1"/>
  <c r="C73" i="21" s="1"/>
  <c r="C74" i="21" s="1"/>
  <c r="C75" i="21" s="1"/>
  <c r="C76" i="21" s="1"/>
  <c r="C77" i="21" s="1"/>
  <c r="C78" i="21" s="1"/>
  <c r="C79" i="21" s="1"/>
  <c r="C80" i="21" s="1"/>
  <c r="C81" i="21" s="1"/>
  <c r="C82" i="21" s="1"/>
  <c r="C83" i="21" s="1"/>
  <c r="C84" i="21" s="1"/>
  <c r="C85" i="21" s="1"/>
  <c r="C86" i="21" s="1"/>
  <c r="C87" i="21" s="1"/>
  <c r="C88" i="21" s="1"/>
  <c r="C89" i="21" s="1"/>
  <c r="C90" i="21" s="1"/>
  <c r="C91" i="21" s="1"/>
  <c r="C92" i="21" s="1"/>
  <c r="C93" i="21" s="1"/>
  <c r="C94" i="21" s="1"/>
  <c r="C95" i="21" s="1"/>
  <c r="C96" i="21" s="1"/>
  <c r="C97" i="21" s="1"/>
  <c r="C98" i="21" s="1"/>
  <c r="C99" i="21" s="1"/>
  <c r="C100" i="21" s="1"/>
  <c r="C101" i="21" s="1"/>
  <c r="C102" i="21" s="1"/>
  <c r="C103" i="21" s="1"/>
  <c r="C104" i="21" s="1"/>
  <c r="C105" i="21" s="1"/>
  <c r="C106" i="21" s="1"/>
  <c r="C107" i="21" s="1"/>
  <c r="C108" i="21" s="1"/>
  <c r="C109" i="21" s="1"/>
  <c r="C110" i="21" s="1"/>
  <c r="C34" i="2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47" i="21" s="1"/>
  <c r="C48" i="21" s="1"/>
  <c r="C49" i="21" s="1"/>
  <c r="E33" i="21"/>
  <c r="E32" i="21"/>
  <c r="C20" i="21"/>
  <c r="C21" i="21" s="1"/>
  <c r="C22" i="21" s="1"/>
  <c r="C23" i="21" s="1"/>
  <c r="C24" i="21" s="1"/>
  <c r="C25" i="21" s="1"/>
  <c r="C26" i="21" s="1"/>
  <c r="C27" i="21" s="1"/>
  <c r="G65" i="20"/>
  <c r="G66" i="20" s="1"/>
  <c r="G67" i="20" s="1"/>
  <c r="G68" i="20" s="1"/>
  <c r="C31" i="20"/>
  <c r="G45" i="20"/>
  <c r="G46" i="20" s="1"/>
  <c r="G47" i="20" s="1"/>
  <c r="G48" i="20" s="1"/>
  <c r="G49" i="20" s="1"/>
  <c r="G52" i="20" s="1"/>
  <c r="G53" i="20" s="1"/>
  <c r="C63" i="20"/>
  <c r="E63" i="20" s="1"/>
  <c r="H7" i="20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G6" i="20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I31" i="20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I84" i="20" s="1"/>
  <c r="I85" i="20" s="1"/>
  <c r="I86" i="20" s="1"/>
  <c r="I87" i="20" s="1"/>
  <c r="I88" i="20" s="1"/>
  <c r="I89" i="20" s="1"/>
  <c r="I90" i="20" s="1"/>
  <c r="I91" i="20" s="1"/>
  <c r="I92" i="20" s="1"/>
  <c r="I93" i="20" s="1"/>
  <c r="I94" i="20" s="1"/>
  <c r="I95" i="20" s="1"/>
  <c r="I96" i="20" s="1"/>
  <c r="I97" i="20" s="1"/>
  <c r="I98" i="20" s="1"/>
  <c r="L4" i="20" s="1"/>
  <c r="C5" i="20"/>
  <c r="J5" i="20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J84" i="20" s="1"/>
  <c r="J85" i="20" s="1"/>
  <c r="J86" i="20" s="1"/>
  <c r="J87" i="20" s="1"/>
  <c r="J88" i="20" s="1"/>
  <c r="J89" i="20" s="1"/>
  <c r="J90" i="20" s="1"/>
  <c r="J91" i="20" s="1"/>
  <c r="J92" i="20" s="1"/>
  <c r="J93" i="20" s="1"/>
  <c r="J94" i="20" s="1"/>
  <c r="J95" i="20" s="1"/>
  <c r="J96" i="20" s="1"/>
  <c r="J97" i="20" s="1"/>
  <c r="J98" i="20" s="1"/>
  <c r="M4" i="20" s="1"/>
  <c r="H44" i="20"/>
  <c r="H45" i="20" s="1"/>
  <c r="H46" i="20" s="1"/>
  <c r="H47" i="20" s="1"/>
  <c r="H48" i="20" s="1"/>
  <c r="H49" i="20" s="1"/>
  <c r="H64" i="20"/>
  <c r="H65" i="20" s="1"/>
  <c r="H66" i="20" s="1"/>
  <c r="H67" i="20" s="1"/>
  <c r="H68" i="20" s="1"/>
  <c r="C112" i="21" l="1"/>
  <c r="N45" i="21"/>
  <c r="N46" i="21" s="1"/>
  <c r="N47" i="21" s="1"/>
  <c r="N48" i="21" s="1"/>
  <c r="N49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N84" i="21" s="1"/>
  <c r="N85" i="21" s="1"/>
  <c r="N86" i="21" s="1"/>
  <c r="N87" i="21" s="1"/>
  <c r="N88" i="21" s="1"/>
  <c r="N89" i="21" s="1"/>
  <c r="N90" i="21" s="1"/>
  <c r="N91" i="21" s="1"/>
  <c r="N92" i="21" s="1"/>
  <c r="N93" i="21" s="1"/>
  <c r="N94" i="21" s="1"/>
  <c r="N95" i="21" s="1"/>
  <c r="N96" i="21" s="1"/>
  <c r="N97" i="21" s="1"/>
  <c r="N98" i="21" s="1"/>
  <c r="N99" i="21" s="1"/>
  <c r="N100" i="21" s="1"/>
  <c r="N101" i="21" s="1"/>
  <c r="N102" i="21" s="1"/>
  <c r="N103" i="21" s="1"/>
  <c r="N104" i="21" s="1"/>
  <c r="N105" i="21" s="1"/>
  <c r="N106" i="21" s="1"/>
  <c r="N107" i="21" s="1"/>
  <c r="N108" i="21" s="1"/>
  <c r="N109" i="21" s="1"/>
  <c r="N110" i="21" s="1"/>
  <c r="M45" i="21"/>
  <c r="M46" i="21" s="1"/>
  <c r="M47" i="21" s="1"/>
  <c r="M48" i="21" s="1"/>
  <c r="M49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M84" i="21" s="1"/>
  <c r="M85" i="21" s="1"/>
  <c r="M86" i="21" s="1"/>
  <c r="M87" i="21" s="1"/>
  <c r="M88" i="21" s="1"/>
  <c r="M89" i="21" s="1"/>
  <c r="M90" i="21" s="1"/>
  <c r="M91" i="21" s="1"/>
  <c r="M92" i="21" s="1"/>
  <c r="M93" i="21" s="1"/>
  <c r="M94" i="21" s="1"/>
  <c r="M95" i="21" s="1"/>
  <c r="M96" i="21" s="1"/>
  <c r="M97" i="21" s="1"/>
  <c r="M98" i="21" s="1"/>
  <c r="M99" i="21" s="1"/>
  <c r="M100" i="21" s="1"/>
  <c r="M101" i="21" s="1"/>
  <c r="M102" i="21" s="1"/>
  <c r="M103" i="21" s="1"/>
  <c r="M104" i="21" s="1"/>
  <c r="M105" i="21" s="1"/>
  <c r="M106" i="21" s="1"/>
  <c r="M107" i="21" s="1"/>
  <c r="M108" i="21" s="1"/>
  <c r="M109" i="21" s="1"/>
  <c r="M110" i="21" s="1"/>
  <c r="C64" i="20"/>
  <c r="C65" i="20" s="1"/>
  <c r="C66" i="20" s="1"/>
  <c r="C67" i="20" s="1"/>
  <c r="C68" i="20" s="1"/>
  <c r="C69" i="20" s="1"/>
  <c r="G112" i="21"/>
  <c r="E56" i="21"/>
  <c r="E34" i="21"/>
  <c r="E55" i="21"/>
  <c r="G33" i="2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E69" i="20"/>
  <c r="C70" i="20"/>
  <c r="G83" i="20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L5" i="20"/>
  <c r="M5" i="20"/>
  <c r="E31" i="20"/>
  <c r="C32" i="20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54" i="20" s="1"/>
  <c r="C55" i="20" s="1"/>
  <c r="C56" i="20" s="1"/>
  <c r="C57" i="20" s="1"/>
  <c r="H83" i="20"/>
  <c r="H84" i="20" s="1"/>
  <c r="H85" i="20" s="1"/>
  <c r="H86" i="20" s="1"/>
  <c r="H87" i="20" s="1"/>
  <c r="H88" i="20" s="1"/>
  <c r="H89" i="20" s="1"/>
  <c r="H90" i="20" s="1"/>
  <c r="H91" i="20" s="1"/>
  <c r="H92" i="20" s="1"/>
  <c r="H93" i="20" s="1"/>
  <c r="H94" i="20" s="1"/>
  <c r="H95" i="20" s="1"/>
  <c r="H96" i="20" s="1"/>
  <c r="H97" i="20" s="1"/>
  <c r="H98" i="20" s="1"/>
  <c r="H52" i="20"/>
  <c r="H53" i="20" s="1"/>
  <c r="E64" i="20"/>
  <c r="E32" i="20"/>
  <c r="C6" i="20"/>
  <c r="C7" i="20" s="1"/>
  <c r="C8" i="20" s="1"/>
  <c r="C9" i="20" s="1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22" i="20" s="1"/>
  <c r="C23" i="20" s="1"/>
  <c r="C24" i="20" s="1"/>
  <c r="C25" i="20" s="1"/>
  <c r="E5" i="20"/>
  <c r="G57" i="20"/>
  <c r="G54" i="20"/>
  <c r="G55" i="20" s="1"/>
  <c r="G56" i="20" s="1"/>
  <c r="C74" i="17"/>
  <c r="E74" i="17" s="1"/>
  <c r="D74" i="17"/>
  <c r="D75" i="17"/>
  <c r="D76" i="17"/>
  <c r="D77" i="17"/>
  <c r="D78" i="17"/>
  <c r="D79" i="17"/>
  <c r="D80" i="17"/>
  <c r="D81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E73" i="17"/>
  <c r="D73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C51" i="17"/>
  <c r="E51" i="17" s="1"/>
  <c r="E50" i="17"/>
  <c r="D50" i="17"/>
  <c r="H49" i="17"/>
  <c r="H72" i="17" s="1"/>
  <c r="G49" i="17"/>
  <c r="G72" i="17" s="1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C5" i="17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D4" i="17"/>
  <c r="C4" i="17"/>
  <c r="E4" i="17" s="1"/>
  <c r="K3" i="17"/>
  <c r="K49" i="17" s="1"/>
  <c r="K72" i="17" s="1"/>
  <c r="J3" i="17"/>
  <c r="J49" i="17" s="1"/>
  <c r="J72" i="17" s="1"/>
  <c r="G45" i="21" l="1"/>
  <c r="G46" i="21" s="1"/>
  <c r="G47" i="21" s="1"/>
  <c r="G48" i="21" s="1"/>
  <c r="G49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G66" i="21" s="1"/>
  <c r="G67" i="21" s="1"/>
  <c r="G68" i="21" s="1"/>
  <c r="G69" i="21" s="1"/>
  <c r="G70" i="21" s="1"/>
  <c r="G71" i="21" s="1"/>
  <c r="G72" i="21" s="1"/>
  <c r="G73" i="21" s="1"/>
  <c r="G74" i="21" s="1"/>
  <c r="G75" i="21" s="1"/>
  <c r="G76" i="21" s="1"/>
  <c r="G77" i="21" s="1"/>
  <c r="G78" i="21" s="1"/>
  <c r="G79" i="21" s="1"/>
  <c r="G80" i="21" s="1"/>
  <c r="G81" i="21" s="1"/>
  <c r="G82" i="21" s="1"/>
  <c r="G83" i="21" s="1"/>
  <c r="G84" i="21" s="1"/>
  <c r="G85" i="21" s="1"/>
  <c r="G86" i="21" s="1"/>
  <c r="G87" i="21" s="1"/>
  <c r="G88" i="21" s="1"/>
  <c r="G89" i="21" s="1"/>
  <c r="G90" i="21" s="1"/>
  <c r="G91" i="21" s="1"/>
  <c r="G92" i="21" s="1"/>
  <c r="G93" i="21" s="1"/>
  <c r="G94" i="21" s="1"/>
  <c r="G95" i="21" s="1"/>
  <c r="G96" i="21" s="1"/>
  <c r="G97" i="21" s="1"/>
  <c r="G98" i="21" s="1"/>
  <c r="G99" i="21" s="1"/>
  <c r="G100" i="21" s="1"/>
  <c r="G101" i="21" s="1"/>
  <c r="G102" i="21" s="1"/>
  <c r="G103" i="21" s="1"/>
  <c r="G104" i="21" s="1"/>
  <c r="G105" i="21" s="1"/>
  <c r="G106" i="21" s="1"/>
  <c r="G107" i="21" s="1"/>
  <c r="G108" i="21" s="1"/>
  <c r="G109" i="21" s="1"/>
  <c r="G110" i="21" s="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E79" i="21"/>
  <c r="E35" i="21"/>
  <c r="E57" i="21"/>
  <c r="C71" i="20"/>
  <c r="E70" i="20"/>
  <c r="L5" i="2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L24" i="21" s="1"/>
  <c r="L25" i="21" s="1"/>
  <c r="L26" i="21" s="1"/>
  <c r="L27" i="21" s="1"/>
  <c r="E58" i="21"/>
  <c r="L6" i="20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M6" i="20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E6" i="20"/>
  <c r="E33" i="20"/>
  <c r="E65" i="20"/>
  <c r="H57" i="20"/>
  <c r="H54" i="20"/>
  <c r="H55" i="20" s="1"/>
  <c r="H56" i="20" s="1"/>
  <c r="C75" i="17"/>
  <c r="C45" i="17"/>
  <c r="H5" i="17"/>
  <c r="H6" i="17" s="1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C52" i="17"/>
  <c r="E6" i="17"/>
  <c r="E5" i="17"/>
  <c r="G5" i="17"/>
  <c r="G6" i="17" s="1"/>
  <c r="G7" i="17" s="1"/>
  <c r="G8" i="17" s="1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l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64" i="17" s="1"/>
  <c r="G65" i="17" s="1"/>
  <c r="G66" i="17" s="1"/>
  <c r="G67" i="17" s="1"/>
  <c r="G68" i="17" s="1"/>
  <c r="G73" i="17" s="1"/>
  <c r="G74" i="17" s="1"/>
  <c r="G75" i="17" s="1"/>
  <c r="G76" i="17" s="1"/>
  <c r="G77" i="17" s="1"/>
  <c r="G78" i="17" s="1"/>
  <c r="G79" i="17" s="1"/>
  <c r="G80" i="17" s="1"/>
  <c r="G81" i="17" s="1"/>
  <c r="G82" i="17" s="1"/>
  <c r="G83" i="17" s="1"/>
  <c r="G84" i="17" s="1"/>
  <c r="G85" i="17" s="1"/>
  <c r="G86" i="17" s="1"/>
  <c r="G87" i="17" s="1"/>
  <c r="G88" i="17" s="1"/>
  <c r="G89" i="17" s="1"/>
  <c r="G90" i="17" s="1"/>
  <c r="G91" i="17" s="1"/>
  <c r="G92" i="17" s="1"/>
  <c r="G93" i="17" s="1"/>
  <c r="G94" i="17" s="1"/>
  <c r="G95" i="17" s="1"/>
  <c r="J4" i="17" s="1"/>
  <c r="H27" i="17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E80" i="21"/>
  <c r="E36" i="21"/>
  <c r="C72" i="20"/>
  <c r="E71" i="20"/>
  <c r="K32" i="2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L32" i="2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E59" i="21"/>
  <c r="L30" i="20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L84" i="20" s="1"/>
  <c r="L85" i="20" s="1"/>
  <c r="L86" i="20" s="1"/>
  <c r="L87" i="20" s="1"/>
  <c r="L88" i="20" s="1"/>
  <c r="L89" i="20" s="1"/>
  <c r="L90" i="20" s="1"/>
  <c r="L91" i="20" s="1"/>
  <c r="L92" i="20" s="1"/>
  <c r="L93" i="20" s="1"/>
  <c r="L94" i="20" s="1"/>
  <c r="L95" i="20" s="1"/>
  <c r="L96" i="20" s="1"/>
  <c r="L97" i="20" s="1"/>
  <c r="L98" i="20" s="1"/>
  <c r="M30" i="20"/>
  <c r="E66" i="20"/>
  <c r="E34" i="20"/>
  <c r="E7" i="20"/>
  <c r="E75" i="17"/>
  <c r="C76" i="17"/>
  <c r="E52" i="17"/>
  <c r="C53" i="17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E7" i="17"/>
  <c r="L45" i="21" l="1"/>
  <c r="L46" i="21" s="1"/>
  <c r="L47" i="21" s="1"/>
  <c r="L48" i="21" s="1"/>
  <c r="L49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L84" i="21" s="1"/>
  <c r="L85" i="21" s="1"/>
  <c r="L86" i="21" s="1"/>
  <c r="L87" i="21" s="1"/>
  <c r="L88" i="21" s="1"/>
  <c r="L89" i="21" s="1"/>
  <c r="L90" i="21" s="1"/>
  <c r="L91" i="21" s="1"/>
  <c r="L92" i="21" s="1"/>
  <c r="L93" i="21" s="1"/>
  <c r="L94" i="21" s="1"/>
  <c r="L95" i="21" s="1"/>
  <c r="L96" i="21" s="1"/>
  <c r="L97" i="21" s="1"/>
  <c r="L98" i="21" s="1"/>
  <c r="L99" i="21" s="1"/>
  <c r="L100" i="21" s="1"/>
  <c r="L101" i="21" s="1"/>
  <c r="L102" i="21" s="1"/>
  <c r="L103" i="21" s="1"/>
  <c r="L104" i="21" s="1"/>
  <c r="L105" i="21" s="1"/>
  <c r="L106" i="21" s="1"/>
  <c r="L107" i="21" s="1"/>
  <c r="L108" i="21" s="1"/>
  <c r="L109" i="21" s="1"/>
  <c r="L110" i="21" s="1"/>
  <c r="K45" i="21"/>
  <c r="K46" i="21" s="1"/>
  <c r="K47" i="21" s="1"/>
  <c r="K48" i="21" s="1"/>
  <c r="K49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K84" i="21" s="1"/>
  <c r="K85" i="21" s="1"/>
  <c r="K86" i="21" s="1"/>
  <c r="K87" i="21" s="1"/>
  <c r="K88" i="21" s="1"/>
  <c r="K89" i="21" s="1"/>
  <c r="K90" i="21" s="1"/>
  <c r="K91" i="21" s="1"/>
  <c r="K92" i="21" s="1"/>
  <c r="K93" i="21" s="1"/>
  <c r="K94" i="21" s="1"/>
  <c r="K95" i="21" s="1"/>
  <c r="K96" i="21" s="1"/>
  <c r="K97" i="21" s="1"/>
  <c r="K98" i="21" s="1"/>
  <c r="K99" i="21" s="1"/>
  <c r="K100" i="21" s="1"/>
  <c r="K101" i="21" s="1"/>
  <c r="K102" i="21" s="1"/>
  <c r="K103" i="21" s="1"/>
  <c r="K104" i="21" s="1"/>
  <c r="K105" i="21" s="1"/>
  <c r="K106" i="21" s="1"/>
  <c r="K107" i="21" s="1"/>
  <c r="K108" i="21" s="1"/>
  <c r="K109" i="21" s="1"/>
  <c r="K110" i="21" s="1"/>
  <c r="K4" i="17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K24" i="17" s="1"/>
  <c r="K25" i="17" s="1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K84" i="17" s="1"/>
  <c r="K85" i="17" s="1"/>
  <c r="K86" i="17" s="1"/>
  <c r="K87" i="17" s="1"/>
  <c r="K88" i="17" s="1"/>
  <c r="K89" i="17" s="1"/>
  <c r="K90" i="17" s="1"/>
  <c r="K91" i="17" s="1"/>
  <c r="K92" i="17" s="1"/>
  <c r="K93" i="17" s="1"/>
  <c r="K94" i="17" s="1"/>
  <c r="K95" i="17" s="1"/>
  <c r="K96" i="17" s="1"/>
  <c r="H96" i="17"/>
  <c r="E81" i="21"/>
  <c r="E37" i="21"/>
  <c r="E53" i="17"/>
  <c r="G96" i="17"/>
  <c r="J5" i="17"/>
  <c r="J6" i="17" s="1"/>
  <c r="J7" i="17" s="1"/>
  <c r="J8" i="17" s="1"/>
  <c r="J9" i="17" s="1"/>
  <c r="J10" i="17" s="1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C73" i="20"/>
  <c r="E72" i="20"/>
  <c r="E60" i="21"/>
  <c r="M31" i="20"/>
  <c r="E8" i="20"/>
  <c r="E35" i="20"/>
  <c r="E67" i="20"/>
  <c r="C77" i="17"/>
  <c r="E76" i="17"/>
  <c r="E8" i="17"/>
  <c r="E54" i="17"/>
  <c r="J28" i="17" l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J84" i="17" s="1"/>
  <c r="J85" i="17" s="1"/>
  <c r="J86" i="17" s="1"/>
  <c r="J87" i="17" s="1"/>
  <c r="J88" i="17" s="1"/>
  <c r="J89" i="17" s="1"/>
  <c r="J90" i="17" s="1"/>
  <c r="J91" i="17" s="1"/>
  <c r="J92" i="17" s="1"/>
  <c r="J93" i="17" s="1"/>
  <c r="J94" i="17" s="1"/>
  <c r="J95" i="17" s="1"/>
  <c r="J96" i="17" s="1"/>
  <c r="E82" i="21"/>
  <c r="E38" i="21"/>
  <c r="C74" i="20"/>
  <c r="E73" i="20"/>
  <c r="E61" i="21"/>
  <c r="M32" i="20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E68" i="20"/>
  <c r="E36" i="20"/>
  <c r="E9" i="20"/>
  <c r="C78" i="17"/>
  <c r="E77" i="17"/>
  <c r="E55" i="17"/>
  <c r="E9" i="17"/>
  <c r="W89" i="6"/>
  <c r="E83" i="21" l="1"/>
  <c r="E39" i="21"/>
  <c r="C75" i="20"/>
  <c r="E74" i="20"/>
  <c r="E62" i="21"/>
  <c r="M62" i="20"/>
  <c r="E10" i="20"/>
  <c r="E37" i="20"/>
  <c r="C79" i="17"/>
  <c r="E78" i="17"/>
  <c r="E10" i="17"/>
  <c r="E56" i="17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43" i="5"/>
  <c r="D42" i="5"/>
  <c r="C42" i="5"/>
  <c r="C43" i="5" s="1"/>
  <c r="C44" i="5" s="1"/>
  <c r="D36" i="5"/>
  <c r="D35" i="5"/>
  <c r="D34" i="5"/>
  <c r="E84" i="21" l="1"/>
  <c r="E40" i="21"/>
  <c r="C76" i="20"/>
  <c r="E75" i="20"/>
  <c r="E63" i="21"/>
  <c r="M63" i="20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M84" i="20" s="1"/>
  <c r="M85" i="20" s="1"/>
  <c r="M86" i="20" s="1"/>
  <c r="M87" i="20" s="1"/>
  <c r="M88" i="20" s="1"/>
  <c r="M89" i="20" s="1"/>
  <c r="M90" i="20" s="1"/>
  <c r="M91" i="20" s="1"/>
  <c r="M92" i="20" s="1"/>
  <c r="M93" i="20" s="1"/>
  <c r="M94" i="20" s="1"/>
  <c r="M95" i="20" s="1"/>
  <c r="M96" i="20" s="1"/>
  <c r="M97" i="20" s="1"/>
  <c r="M98" i="20" s="1"/>
  <c r="E38" i="20"/>
  <c r="E11" i="20"/>
  <c r="C80" i="17"/>
  <c r="E79" i="17"/>
  <c r="E57" i="17"/>
  <c r="E11" i="17"/>
  <c r="C45" i="5"/>
  <c r="C46" i="5" s="1"/>
  <c r="E44" i="5"/>
  <c r="E42" i="5"/>
  <c r="E43" i="5"/>
  <c r="E85" i="21" l="1"/>
  <c r="E41" i="21"/>
  <c r="C77" i="20"/>
  <c r="E76" i="20"/>
  <c r="E64" i="21"/>
  <c r="E12" i="20"/>
  <c r="E39" i="20"/>
  <c r="C81" i="17"/>
  <c r="E80" i="17"/>
  <c r="E45" i="5"/>
  <c r="E12" i="17"/>
  <c r="E58" i="17"/>
  <c r="C47" i="5"/>
  <c r="E46" i="5"/>
  <c r="E86" i="21" l="1"/>
  <c r="E42" i="21"/>
  <c r="C78" i="20"/>
  <c r="E77" i="20"/>
  <c r="E65" i="21"/>
  <c r="E40" i="20"/>
  <c r="E13" i="20"/>
  <c r="C82" i="17"/>
  <c r="C83" i="17" s="1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G98" i="17" s="1"/>
  <c r="E81" i="17"/>
  <c r="E59" i="17"/>
  <c r="E13" i="17"/>
  <c r="C48" i="5"/>
  <c r="E47" i="5"/>
  <c r="E87" i="21" l="1"/>
  <c r="E43" i="21"/>
  <c r="C79" i="20"/>
  <c r="E78" i="20"/>
  <c r="E66" i="21"/>
  <c r="E14" i="20"/>
  <c r="E41" i="20"/>
  <c r="E14" i="17"/>
  <c r="E60" i="17"/>
  <c r="E48" i="5"/>
  <c r="C49" i="5"/>
  <c r="E88" i="21" l="1"/>
  <c r="E44" i="21"/>
  <c r="C80" i="20"/>
  <c r="E79" i="20"/>
  <c r="E67" i="21"/>
  <c r="E42" i="20"/>
  <c r="E15" i="20"/>
  <c r="E61" i="17"/>
  <c r="E15" i="17"/>
  <c r="C50" i="5"/>
  <c r="E49" i="5"/>
  <c r="E89" i="21" l="1"/>
  <c r="E45" i="21"/>
  <c r="C81" i="20"/>
  <c r="E80" i="20"/>
  <c r="E68" i="21"/>
  <c r="E16" i="20"/>
  <c r="E43" i="20"/>
  <c r="E16" i="17"/>
  <c r="E82" i="17"/>
  <c r="E62" i="17"/>
  <c r="E50" i="5"/>
  <c r="C51" i="5"/>
  <c r="D76" i="10"/>
  <c r="D77" i="10"/>
  <c r="D78" i="10"/>
  <c r="D79" i="10"/>
  <c r="D80" i="10"/>
  <c r="D81" i="10"/>
  <c r="D82" i="10"/>
  <c r="D83" i="10"/>
  <c r="D84" i="10"/>
  <c r="D75" i="10"/>
  <c r="D62" i="10"/>
  <c r="D63" i="10"/>
  <c r="D64" i="10"/>
  <c r="D65" i="10"/>
  <c r="D66" i="10"/>
  <c r="D67" i="10"/>
  <c r="D68" i="10"/>
  <c r="D69" i="10"/>
  <c r="D70" i="10"/>
  <c r="D61" i="10"/>
  <c r="D48" i="10"/>
  <c r="D49" i="10"/>
  <c r="D50" i="10"/>
  <c r="D51" i="10"/>
  <c r="D52" i="10"/>
  <c r="D53" i="10"/>
  <c r="D54" i="10"/>
  <c r="D55" i="10"/>
  <c r="D56" i="10"/>
  <c r="D47" i="10"/>
  <c r="D34" i="10"/>
  <c r="D35" i="10"/>
  <c r="D36" i="10"/>
  <c r="D37" i="10"/>
  <c r="D38" i="10"/>
  <c r="D39" i="10"/>
  <c r="D40" i="10"/>
  <c r="D41" i="10"/>
  <c r="D42" i="10"/>
  <c r="D33" i="10"/>
  <c r="C75" i="10"/>
  <c r="E75" i="10" s="1"/>
  <c r="E90" i="21" l="1"/>
  <c r="E46" i="21"/>
  <c r="C82" i="20"/>
  <c r="E81" i="20"/>
  <c r="E69" i="21"/>
  <c r="E44" i="20"/>
  <c r="E17" i="20"/>
  <c r="E63" i="17"/>
  <c r="E83" i="17"/>
  <c r="E17" i="17"/>
  <c r="E51" i="5"/>
  <c r="C52" i="5"/>
  <c r="C76" i="10"/>
  <c r="C77" i="10" s="1"/>
  <c r="C41" i="3" l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E91" i="21"/>
  <c r="E47" i="21"/>
  <c r="C83" i="20"/>
  <c r="E82" i="20"/>
  <c r="E70" i="21"/>
  <c r="E18" i="20"/>
  <c r="E45" i="20"/>
  <c r="E18" i="17"/>
  <c r="E84" i="17"/>
  <c r="E64" i="17"/>
  <c r="E76" i="10"/>
  <c r="E52" i="5"/>
  <c r="C53" i="5"/>
  <c r="C78" i="10"/>
  <c r="E77" i="10"/>
  <c r="D41" i="3"/>
  <c r="D42" i="3"/>
  <c r="D43" i="3"/>
  <c r="D44" i="3"/>
  <c r="D34" i="3"/>
  <c r="D35" i="3"/>
  <c r="E92" i="21" l="1"/>
  <c r="E48" i="21"/>
  <c r="E49" i="21"/>
  <c r="E20" i="21"/>
  <c r="C84" i="20"/>
  <c r="E83" i="20"/>
  <c r="E71" i="21"/>
  <c r="E46" i="20"/>
  <c r="E19" i="20"/>
  <c r="E20" i="17"/>
  <c r="E65" i="17"/>
  <c r="E85" i="17"/>
  <c r="E19" i="17"/>
  <c r="E53" i="5"/>
  <c r="C54" i="5"/>
  <c r="C79" i="10"/>
  <c r="E78" i="10"/>
  <c r="L3" i="3"/>
  <c r="J3" i="7"/>
  <c r="M3" i="2"/>
  <c r="M39" i="2" s="1"/>
  <c r="E94" i="21" l="1"/>
  <c r="E93" i="21"/>
  <c r="E21" i="21"/>
  <c r="C85" i="20"/>
  <c r="E84" i="20"/>
  <c r="E72" i="21"/>
  <c r="E47" i="20"/>
  <c r="E21" i="17"/>
  <c r="E86" i="17"/>
  <c r="E66" i="17"/>
  <c r="E54" i="5"/>
  <c r="C55" i="5"/>
  <c r="E79" i="10"/>
  <c r="C80" i="10"/>
  <c r="H32" i="10"/>
  <c r="H46" i="10" s="1"/>
  <c r="H60" i="10" s="1"/>
  <c r="I32" i="10"/>
  <c r="I46" i="10" s="1"/>
  <c r="I60" i="10" s="1"/>
  <c r="J32" i="10"/>
  <c r="J46" i="10" s="1"/>
  <c r="J60" i="10" s="1"/>
  <c r="G32" i="10"/>
  <c r="G46" i="10" s="1"/>
  <c r="G60" i="10" s="1"/>
  <c r="L3" i="10"/>
  <c r="M3" i="10"/>
  <c r="N3" i="10"/>
  <c r="K3" i="10"/>
  <c r="H38" i="8"/>
  <c r="H69" i="8" s="1"/>
  <c r="G38" i="8"/>
  <c r="G69" i="8" s="1"/>
  <c r="J3" i="8"/>
  <c r="I3" i="8"/>
  <c r="H33" i="7"/>
  <c r="H74" i="7" s="1"/>
  <c r="G33" i="7"/>
  <c r="G74" i="7" s="1"/>
  <c r="K3" i="7"/>
  <c r="J33" i="7"/>
  <c r="J74" i="7" s="1"/>
  <c r="H43" i="6"/>
  <c r="I43" i="6"/>
  <c r="J43" i="6"/>
  <c r="K43" i="6"/>
  <c r="L43" i="6"/>
  <c r="G43" i="6"/>
  <c r="O3" i="6"/>
  <c r="P3" i="6"/>
  <c r="Q3" i="6"/>
  <c r="R3" i="6"/>
  <c r="M3" i="6"/>
  <c r="G40" i="5"/>
  <c r="H40" i="5"/>
  <c r="I40" i="5"/>
  <c r="J40" i="5"/>
  <c r="K40" i="5"/>
  <c r="M3" i="5"/>
  <c r="N3" i="5"/>
  <c r="O3" i="5"/>
  <c r="P3" i="5"/>
  <c r="H40" i="4"/>
  <c r="I40" i="4"/>
  <c r="J40" i="4"/>
  <c r="K40" i="4"/>
  <c r="L40" i="4"/>
  <c r="M40" i="4"/>
  <c r="G40" i="4"/>
  <c r="O3" i="4"/>
  <c r="P3" i="4"/>
  <c r="Q3" i="4"/>
  <c r="R3" i="4"/>
  <c r="S3" i="4"/>
  <c r="T3" i="4"/>
  <c r="N3" i="4"/>
  <c r="H39" i="3"/>
  <c r="I39" i="3"/>
  <c r="G39" i="3"/>
  <c r="K3" i="3"/>
  <c r="L39" i="3"/>
  <c r="J3" i="3"/>
  <c r="N3" i="2"/>
  <c r="N39" i="2" s="1"/>
  <c r="O3" i="2"/>
  <c r="O39" i="2" s="1"/>
  <c r="P3" i="2"/>
  <c r="P39" i="2" s="1"/>
  <c r="Q3" i="2"/>
  <c r="Q39" i="2" s="1"/>
  <c r="R3" i="2"/>
  <c r="R39" i="2" s="1"/>
  <c r="H42" i="1"/>
  <c r="I42" i="1"/>
  <c r="J42" i="1"/>
  <c r="G42" i="1"/>
  <c r="L3" i="1"/>
  <c r="M3" i="1"/>
  <c r="N3" i="1"/>
  <c r="K3" i="1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5" i="3"/>
  <c r="H5" i="3" s="1"/>
  <c r="D52" i="2"/>
  <c r="D53" i="2"/>
  <c r="D54" i="2"/>
  <c r="D55" i="2"/>
  <c r="D5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E89" i="10"/>
  <c r="C61" i="10"/>
  <c r="E61" i="10" s="1"/>
  <c r="C47" i="10"/>
  <c r="C48" i="10" s="1"/>
  <c r="C33" i="10"/>
  <c r="C34" i="10" s="1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C5" i="10"/>
  <c r="E5" i="10" s="1"/>
  <c r="D4" i="10"/>
  <c r="C4" i="10"/>
  <c r="E4" i="10" s="1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C71" i="8"/>
  <c r="C72" i="8" s="1"/>
  <c r="E70" i="8"/>
  <c r="D70" i="8"/>
  <c r="D40" i="8"/>
  <c r="D39" i="8"/>
  <c r="C39" i="8"/>
  <c r="E39" i="8" s="1"/>
  <c r="D7" i="8"/>
  <c r="D6" i="8"/>
  <c r="D5" i="8"/>
  <c r="D4" i="8"/>
  <c r="C4" i="8"/>
  <c r="C5" i="8" s="1"/>
  <c r="E5" i="8" s="1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C76" i="7"/>
  <c r="C77" i="7" s="1"/>
  <c r="E75" i="7"/>
  <c r="D75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C35" i="7"/>
  <c r="E35" i="7" s="1"/>
  <c r="E34" i="7"/>
  <c r="D34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C5" i="7"/>
  <c r="D4" i="7"/>
  <c r="C4" i="7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E44" i="6" s="1"/>
  <c r="C44" i="6"/>
  <c r="C45" i="6" s="1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J5" i="6" s="1"/>
  <c r="C5" i="6"/>
  <c r="E5" i="6" s="1"/>
  <c r="D4" i="6"/>
  <c r="E4" i="6" s="1"/>
  <c r="C4" i="6"/>
  <c r="D41" i="5"/>
  <c r="C41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D4" i="5"/>
  <c r="C4" i="5"/>
  <c r="E4" i="5" s="1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E41" i="4" s="1"/>
  <c r="C41" i="4"/>
  <c r="C42" i="4" s="1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L5" i="4" s="1"/>
  <c r="C5" i="4"/>
  <c r="C6" i="4" s="1"/>
  <c r="D4" i="4"/>
  <c r="E4" i="4" s="1"/>
  <c r="C4" i="4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4" i="3"/>
  <c r="C4" i="3"/>
  <c r="C5" i="3" s="1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1" i="2"/>
  <c r="D50" i="2"/>
  <c r="D49" i="2"/>
  <c r="D48" i="2"/>
  <c r="D47" i="2"/>
  <c r="D46" i="2"/>
  <c r="D45" i="2"/>
  <c r="D44" i="2"/>
  <c r="D43" i="2"/>
  <c r="D42" i="2"/>
  <c r="D41" i="2"/>
  <c r="D40" i="2"/>
  <c r="C40" i="2"/>
  <c r="E40" i="2" s="1"/>
  <c r="D6" i="2"/>
  <c r="D5" i="2"/>
  <c r="I5" i="2" s="1"/>
  <c r="D4" i="2"/>
  <c r="C4" i="2"/>
  <c r="C5" i="2" s="1"/>
  <c r="D47" i="1"/>
  <c r="D44" i="1"/>
  <c r="D43" i="1"/>
  <c r="C43" i="1"/>
  <c r="E43" i="1" s="1"/>
  <c r="D7" i="1"/>
  <c r="D6" i="1"/>
  <c r="D5" i="1"/>
  <c r="D4" i="1"/>
  <c r="C4" i="1"/>
  <c r="E4" i="1" s="1"/>
  <c r="H6" i="3" l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E22" i="21"/>
  <c r="K39" i="3"/>
  <c r="M43" i="6"/>
  <c r="O43" i="6"/>
  <c r="K32" i="10"/>
  <c r="K46" i="10" s="1"/>
  <c r="K60" i="10" s="1"/>
  <c r="R43" i="6"/>
  <c r="N43" i="6"/>
  <c r="N32" i="10"/>
  <c r="N46" i="10" s="1"/>
  <c r="N60" i="10" s="1"/>
  <c r="P43" i="6"/>
  <c r="K33" i="7"/>
  <c r="K74" i="7" s="1"/>
  <c r="L32" i="10"/>
  <c r="L46" i="10" s="1"/>
  <c r="L60" i="10" s="1"/>
  <c r="L74" i="10" s="1"/>
  <c r="J39" i="3"/>
  <c r="Q43" i="6"/>
  <c r="M32" i="10"/>
  <c r="M46" i="10" s="1"/>
  <c r="M60" i="10" s="1"/>
  <c r="C86" i="20"/>
  <c r="E85" i="20"/>
  <c r="I38" i="8"/>
  <c r="I69" i="8" s="1"/>
  <c r="J38" i="8"/>
  <c r="J69" i="8" s="1"/>
  <c r="M42" i="1"/>
  <c r="N42" i="1"/>
  <c r="L42" i="1"/>
  <c r="E73" i="21"/>
  <c r="E48" i="20"/>
  <c r="P40" i="5"/>
  <c r="N40" i="5"/>
  <c r="L40" i="5"/>
  <c r="O40" i="5"/>
  <c r="M40" i="5"/>
  <c r="N40" i="4"/>
  <c r="S40" i="4"/>
  <c r="Q40" i="4"/>
  <c r="O40" i="4"/>
  <c r="T40" i="4"/>
  <c r="R40" i="4"/>
  <c r="P40" i="4"/>
  <c r="K42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E22" i="17"/>
  <c r="E67" i="17"/>
  <c r="E87" i="17"/>
  <c r="E55" i="5"/>
  <c r="C56" i="5"/>
  <c r="E41" i="5"/>
  <c r="E34" i="5"/>
  <c r="C5" i="1"/>
  <c r="E5" i="1" s="1"/>
  <c r="E5" i="7"/>
  <c r="C6" i="7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I5" i="10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J5" i="10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K88" i="10"/>
  <c r="K74" i="10"/>
  <c r="G88" i="10"/>
  <c r="G74" i="10"/>
  <c r="N88" i="10"/>
  <c r="N74" i="10"/>
  <c r="J88" i="10"/>
  <c r="J74" i="10"/>
  <c r="M88" i="10"/>
  <c r="M74" i="10"/>
  <c r="I88" i="10"/>
  <c r="I74" i="10"/>
  <c r="L88" i="10"/>
  <c r="H88" i="10"/>
  <c r="H74" i="10"/>
  <c r="C81" i="10"/>
  <c r="E80" i="10"/>
  <c r="C40" i="8"/>
  <c r="E33" i="10"/>
  <c r="C90" i="10"/>
  <c r="C91" i="10" s="1"/>
  <c r="E91" i="10" s="1"/>
  <c r="I6" i="2"/>
  <c r="I7" i="2" s="1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E41" i="3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C36" i="7"/>
  <c r="C37" i="7" s="1"/>
  <c r="E37" i="7" s="1"/>
  <c r="E48" i="10"/>
  <c r="C49" i="10"/>
  <c r="E49" i="10" s="1"/>
  <c r="E45" i="6"/>
  <c r="C46" i="6"/>
  <c r="E46" i="6" s="1"/>
  <c r="E5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E4" i="3"/>
  <c r="E5" i="5"/>
  <c r="K5" i="6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E4" i="8"/>
  <c r="G5" i="10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E47" i="10"/>
  <c r="C62" i="10"/>
  <c r="E62" i="10" s="1"/>
  <c r="C6" i="10"/>
  <c r="E6" i="10" s="1"/>
  <c r="I19" i="5"/>
  <c r="G5" i="4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L6" i="4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C44" i="1"/>
  <c r="E7" i="5"/>
  <c r="C6" i="1"/>
  <c r="C7" i="1" s="1"/>
  <c r="E7" i="1" s="1"/>
  <c r="J5" i="5"/>
  <c r="E6" i="5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L5" i="6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C6" i="6"/>
  <c r="C47" i="6"/>
  <c r="C6" i="3"/>
  <c r="E5" i="3"/>
  <c r="G5" i="5"/>
  <c r="K5" i="5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H5" i="5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C41" i="8"/>
  <c r="E40" i="8"/>
  <c r="E4" i="7"/>
  <c r="G5" i="7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C92" i="10"/>
  <c r="E76" i="7"/>
  <c r="E34" i="10"/>
  <c r="C35" i="10"/>
  <c r="C36" i="10" s="1"/>
  <c r="C37" i="10" s="1"/>
  <c r="C38" i="10" s="1"/>
  <c r="C39" i="10" s="1"/>
  <c r="C40" i="10" s="1"/>
  <c r="C41" i="10" s="1"/>
  <c r="C42" i="10" s="1"/>
  <c r="Q48" i="10" s="1"/>
  <c r="Q49" i="10" s="1"/>
  <c r="Q50" i="10" s="1"/>
  <c r="Q51" i="10" s="1"/>
  <c r="Q52" i="10" s="1"/>
  <c r="Q53" i="10" s="1"/>
  <c r="Q54" i="10" s="1"/>
  <c r="Q55" i="10" s="1"/>
  <c r="Q56" i="10" s="1"/>
  <c r="C78" i="7"/>
  <c r="E77" i="7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E4" i="2"/>
  <c r="C41" i="2"/>
  <c r="E42" i="4"/>
  <c r="C43" i="4"/>
  <c r="C7" i="4"/>
  <c r="E6" i="4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E5" i="4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J5" i="2"/>
  <c r="H5" i="2"/>
  <c r="L5" i="2"/>
  <c r="E72" i="8"/>
  <c r="C73" i="8"/>
  <c r="E71" i="8"/>
  <c r="G5" i="8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C6" i="8"/>
  <c r="H5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I5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G5" i="1"/>
  <c r="E44" i="1" l="1"/>
  <c r="C45" i="1"/>
  <c r="E6" i="1"/>
  <c r="E23" i="21"/>
  <c r="C38" i="7"/>
  <c r="C39" i="7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40" i="2" s="1"/>
  <c r="C87" i="20"/>
  <c r="E86" i="20"/>
  <c r="I20" i="2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40" i="2" s="1"/>
  <c r="K20" i="2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40" i="2" s="1"/>
  <c r="E6" i="7"/>
  <c r="J20" i="10"/>
  <c r="J21" i="10" s="1"/>
  <c r="J22" i="10" s="1"/>
  <c r="J23" i="10" s="1"/>
  <c r="I20" i="10"/>
  <c r="I21" i="10" s="1"/>
  <c r="I22" i="10" s="1"/>
  <c r="I23" i="10" s="1"/>
  <c r="H20" i="10"/>
  <c r="H21" i="10" s="1"/>
  <c r="H22" i="10" s="1"/>
  <c r="H23" i="10" s="1"/>
  <c r="G20" i="10"/>
  <c r="G21" i="10" s="1"/>
  <c r="G22" i="10" s="1"/>
  <c r="G23" i="10" s="1"/>
  <c r="H24" i="8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9" i="8" s="1"/>
  <c r="G24" i="8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9" i="8" s="1"/>
  <c r="E74" i="21"/>
  <c r="E49" i="20"/>
  <c r="G20" i="6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44" i="6" s="1"/>
  <c r="I20" i="6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44" i="6" s="1"/>
  <c r="H20" i="6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44" i="6" s="1"/>
  <c r="K20" i="6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44" i="6" s="1"/>
  <c r="L20" i="6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44" i="6" s="1"/>
  <c r="J20" i="6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44" i="6" s="1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K6" i="5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J6" i="5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H6" i="5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I20" i="5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41" i="5" s="1"/>
  <c r="G41" i="4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M20" i="4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K20" i="4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H20" i="4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I20" i="4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L20" i="4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J20" i="4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G20" i="7"/>
  <c r="G21" i="7" s="1"/>
  <c r="G22" i="7" s="1"/>
  <c r="G23" i="7" s="1"/>
  <c r="G24" i="7" s="1"/>
  <c r="G25" i="7" s="1"/>
  <c r="G26" i="7" s="1"/>
  <c r="G27" i="7" s="1"/>
  <c r="G28" i="7" s="1"/>
  <c r="G29" i="7" s="1"/>
  <c r="G34" i="7" s="1"/>
  <c r="H20" i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20" i="7"/>
  <c r="H21" i="7" s="1"/>
  <c r="H22" i="7" s="1"/>
  <c r="H23" i="7" s="1"/>
  <c r="H24" i="7" s="1"/>
  <c r="H25" i="7" s="1"/>
  <c r="H26" i="7" s="1"/>
  <c r="H27" i="7" s="1"/>
  <c r="H28" i="7" s="1"/>
  <c r="H29" i="7" s="1"/>
  <c r="H34" i="7" s="1"/>
  <c r="J20" i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E23" i="17"/>
  <c r="E88" i="17"/>
  <c r="E68" i="17"/>
  <c r="E56" i="5"/>
  <c r="C57" i="5"/>
  <c r="E36" i="5"/>
  <c r="E35" i="5"/>
  <c r="C82" i="10"/>
  <c r="E81" i="10"/>
  <c r="C7" i="10"/>
  <c r="E7" i="10" s="1"/>
  <c r="E90" i="10"/>
  <c r="E41" i="2"/>
  <c r="C42" i="2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3" i="2" s="1"/>
  <c r="G73" i="2" s="1"/>
  <c r="H73" i="2" s="1"/>
  <c r="E36" i="7"/>
  <c r="C8" i="1"/>
  <c r="C9" i="1" s="1"/>
  <c r="C63" i="10"/>
  <c r="C50" i="10"/>
  <c r="C93" i="10"/>
  <c r="E92" i="10"/>
  <c r="E38" i="7"/>
  <c r="E8" i="5"/>
  <c r="C79" i="7"/>
  <c r="E78" i="7"/>
  <c r="E35" i="10"/>
  <c r="C42" i="8"/>
  <c r="E41" i="8"/>
  <c r="E7" i="7"/>
  <c r="E47" i="6"/>
  <c r="C48" i="6"/>
  <c r="C7" i="3"/>
  <c r="E6" i="3"/>
  <c r="E6" i="6"/>
  <c r="C7" i="6"/>
  <c r="C8" i="4"/>
  <c r="E7" i="4"/>
  <c r="C44" i="4"/>
  <c r="E43" i="4"/>
  <c r="E6" i="2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L6" i="2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C74" i="8"/>
  <c r="E73" i="8"/>
  <c r="C7" i="8"/>
  <c r="E6" i="8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E45" i="1" l="1"/>
  <c r="C46" i="1"/>
  <c r="J37" i="1"/>
  <c r="J38" i="1" s="1"/>
  <c r="J43" i="1" s="1"/>
  <c r="H37" i="1"/>
  <c r="H38" i="1" s="1"/>
  <c r="H43" i="1" s="1"/>
  <c r="E24" i="21"/>
  <c r="G35" i="7"/>
  <c r="G36" i="7" s="1"/>
  <c r="G37" i="7" s="1"/>
  <c r="G38" i="7" s="1"/>
  <c r="G39" i="7" s="1"/>
  <c r="G40" i="7" s="1"/>
  <c r="G41" i="7" s="1"/>
  <c r="G42" i="7" s="1"/>
  <c r="G43" i="7" s="1"/>
  <c r="G44" i="7" s="1"/>
  <c r="H20" i="2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40" i="2" s="1"/>
  <c r="L20" i="2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40" i="2" s="1"/>
  <c r="H35" i="7"/>
  <c r="H36" i="7" s="1"/>
  <c r="H37" i="7" s="1"/>
  <c r="H38" i="7" s="1"/>
  <c r="H39" i="7" s="1"/>
  <c r="H40" i="7" s="1"/>
  <c r="H41" i="7" s="1"/>
  <c r="H42" i="7" s="1"/>
  <c r="H43" i="7" s="1"/>
  <c r="H44" i="7" s="1"/>
  <c r="K41" i="2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C88" i="20"/>
  <c r="E87" i="20"/>
  <c r="J20" i="2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40" i="2" s="1"/>
  <c r="I41" i="2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G41" i="2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J24" i="10"/>
  <c r="J25" i="10" s="1"/>
  <c r="J26" i="10" s="1"/>
  <c r="J27" i="10" s="1"/>
  <c r="J28" i="10" s="1"/>
  <c r="J33" i="10" s="1"/>
  <c r="I24" i="10"/>
  <c r="I25" i="10" s="1"/>
  <c r="I26" i="10" s="1"/>
  <c r="I27" i="10" s="1"/>
  <c r="I28" i="10" s="1"/>
  <c r="I33" i="10" s="1"/>
  <c r="H24" i="10"/>
  <c r="H25" i="10" s="1"/>
  <c r="H26" i="10" s="1"/>
  <c r="H27" i="10" s="1"/>
  <c r="H28" i="10" s="1"/>
  <c r="H33" i="10" s="1"/>
  <c r="G24" i="10"/>
  <c r="G25" i="10" s="1"/>
  <c r="G26" i="10" s="1"/>
  <c r="G27" i="10" s="1"/>
  <c r="G28" i="10" s="1"/>
  <c r="G33" i="10" s="1"/>
  <c r="G40" i="8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H40" i="8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E75" i="21"/>
  <c r="E50" i="20"/>
  <c r="J45" i="6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K45" i="6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I45" i="6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G45" i="6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L45" i="6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H45" i="6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G20" i="5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K20" i="5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41" i="5" s="1"/>
  <c r="J20" i="5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41" i="5" s="1"/>
  <c r="H20" i="5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41" i="5" s="1"/>
  <c r="I42" i="5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41" i="4" s="1"/>
  <c r="S5" i="4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T5" i="4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I20" i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G20" i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E24" i="17"/>
  <c r="E89" i="17"/>
  <c r="C58" i="5"/>
  <c r="E57" i="5"/>
  <c r="E42" i="2"/>
  <c r="E8" i="1"/>
  <c r="J34" i="10"/>
  <c r="J35" i="10" s="1"/>
  <c r="J36" i="10" s="1"/>
  <c r="J37" i="10" s="1"/>
  <c r="C83" i="10"/>
  <c r="E82" i="10"/>
  <c r="E63" i="10"/>
  <c r="C64" i="10"/>
  <c r="C65" i="10" s="1"/>
  <c r="C66" i="10" s="1"/>
  <c r="C67" i="10" s="1"/>
  <c r="C68" i="10" s="1"/>
  <c r="C69" i="10" s="1"/>
  <c r="C70" i="10" s="1"/>
  <c r="C8" i="10"/>
  <c r="C9" i="10" s="1"/>
  <c r="E50" i="10"/>
  <c r="C51" i="10"/>
  <c r="C52" i="10" s="1"/>
  <c r="C53" i="10" s="1"/>
  <c r="C54" i="10" s="1"/>
  <c r="C55" i="10" s="1"/>
  <c r="C56" i="10" s="1"/>
  <c r="E42" i="3"/>
  <c r="E9" i="5"/>
  <c r="C8" i="3"/>
  <c r="E7" i="3"/>
  <c r="E8" i="7"/>
  <c r="E93" i="10"/>
  <c r="C94" i="10"/>
  <c r="E48" i="6"/>
  <c r="C49" i="6"/>
  <c r="E7" i="6"/>
  <c r="C8" i="6"/>
  <c r="C43" i="8"/>
  <c r="E42" i="8"/>
  <c r="E36" i="10"/>
  <c r="E79" i="7"/>
  <c r="C80" i="7"/>
  <c r="E39" i="7"/>
  <c r="C40" i="7"/>
  <c r="C45" i="4"/>
  <c r="E44" i="4"/>
  <c r="C9" i="4"/>
  <c r="E8" i="4"/>
  <c r="E7" i="2"/>
  <c r="E43" i="2"/>
  <c r="C75" i="8"/>
  <c r="E74" i="8"/>
  <c r="C8" i="8"/>
  <c r="E7" i="8"/>
  <c r="C10" i="1"/>
  <c r="E9" i="1"/>
  <c r="C47" i="1" l="1"/>
  <c r="E46" i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I41" i="3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H41" i="3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G37" i="1"/>
  <c r="G38" i="1" s="1"/>
  <c r="G43" i="1" s="1"/>
  <c r="G44" i="1" s="1"/>
  <c r="I37" i="1"/>
  <c r="I38" i="1" s="1"/>
  <c r="I43" i="1" s="1"/>
  <c r="E64" i="10"/>
  <c r="I34" i="10"/>
  <c r="I35" i="10" s="1"/>
  <c r="I36" i="10" s="1"/>
  <c r="I37" i="10" s="1"/>
  <c r="I38" i="10" s="1"/>
  <c r="I39" i="10" s="1"/>
  <c r="I40" i="10" s="1"/>
  <c r="I41" i="10" s="1"/>
  <c r="I42" i="10" s="1"/>
  <c r="I47" i="10" s="1"/>
  <c r="E25" i="21"/>
  <c r="G57" i="2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M4" i="2" s="1"/>
  <c r="K57" i="2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Q4" i="2" s="1"/>
  <c r="L41" i="2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G45" i="7"/>
  <c r="G46" i="7" s="1"/>
  <c r="G47" i="7" s="1"/>
  <c r="G48" i="7" s="1"/>
  <c r="G49" i="7" s="1"/>
  <c r="G50" i="7" s="1"/>
  <c r="G51" i="7" s="1"/>
  <c r="G52" i="7" s="1"/>
  <c r="I57" i="2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O4" i="2" s="1"/>
  <c r="J41" i="2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C89" i="20"/>
  <c r="E88" i="20"/>
  <c r="H45" i="7"/>
  <c r="H46" i="7" s="1"/>
  <c r="H47" i="7" s="1"/>
  <c r="H48" i="7" s="1"/>
  <c r="H49" i="7" s="1"/>
  <c r="H50" i="7" s="1"/>
  <c r="H51" i="7" s="1"/>
  <c r="H52" i="7" s="1"/>
  <c r="E8" i="10"/>
  <c r="H41" i="2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34" i="10"/>
  <c r="H35" i="10" s="1"/>
  <c r="H36" i="10" s="1"/>
  <c r="H37" i="10" s="1"/>
  <c r="J38" i="10"/>
  <c r="J39" i="10" s="1"/>
  <c r="J40" i="10" s="1"/>
  <c r="J41" i="10" s="1"/>
  <c r="J42" i="10" s="1"/>
  <c r="J47" i="10" s="1"/>
  <c r="H38" i="10"/>
  <c r="H39" i="10" s="1"/>
  <c r="H40" i="10" s="1"/>
  <c r="H41" i="10" s="1"/>
  <c r="H42" i="10" s="1"/>
  <c r="H47" i="10" s="1"/>
  <c r="G34" i="10"/>
  <c r="G35" i="10" s="1"/>
  <c r="G36" i="10" s="1"/>
  <c r="G37" i="10" s="1"/>
  <c r="E76" i="21"/>
  <c r="E51" i="20"/>
  <c r="H64" i="6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N4" i="6" s="1"/>
  <c r="G64" i="6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K64" i="6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Q4" i="6" s="1"/>
  <c r="J64" i="6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P4" i="6" s="1"/>
  <c r="L64" i="6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R4" i="6" s="1"/>
  <c r="I64" i="6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O4" i="6" s="1"/>
  <c r="K42" i="5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P4" i="5" s="1"/>
  <c r="J42" i="5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O4" i="5" s="1"/>
  <c r="H42" i="5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M4" i="5" s="1"/>
  <c r="I59" i="5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N4" i="5" s="1"/>
  <c r="G59" i="5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L4" i="5" s="1"/>
  <c r="J44" i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N4" i="1" s="1"/>
  <c r="H44" i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L4" i="1" s="1"/>
  <c r="R20" i="4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41" i="4" s="1"/>
  <c r="Q20" i="4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41" i="4" s="1"/>
  <c r="N42" i="4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O20" i="4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41" i="4" s="1"/>
  <c r="S20" i="4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41" i="4" s="1"/>
  <c r="P20" i="4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41" i="4" s="1"/>
  <c r="T20" i="4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41" i="4" s="1"/>
  <c r="E25" i="17"/>
  <c r="E90" i="17"/>
  <c r="C59" i="5"/>
  <c r="E58" i="5"/>
  <c r="G51" i="8"/>
  <c r="G52" i="8" s="1"/>
  <c r="G53" i="8" s="1"/>
  <c r="G54" i="8" s="1"/>
  <c r="G55" i="8" s="1"/>
  <c r="G56" i="8" s="1"/>
  <c r="G57" i="8" s="1"/>
  <c r="G58" i="8" s="1"/>
  <c r="H51" i="8"/>
  <c r="H52" i="8" s="1"/>
  <c r="H53" i="8" s="1"/>
  <c r="H54" i="8" s="1"/>
  <c r="H55" i="8" s="1"/>
  <c r="H56" i="8" s="1"/>
  <c r="H57" i="8" s="1"/>
  <c r="H58" i="8" s="1"/>
  <c r="E83" i="10"/>
  <c r="C84" i="10"/>
  <c r="E84" i="10" s="1"/>
  <c r="E43" i="3"/>
  <c r="C41" i="7"/>
  <c r="E40" i="7"/>
  <c r="C95" i="10"/>
  <c r="E94" i="10"/>
  <c r="E10" i="5"/>
  <c r="C44" i="8"/>
  <c r="E43" i="8"/>
  <c r="E65" i="10"/>
  <c r="E9" i="7"/>
  <c r="C81" i="7"/>
  <c r="E80" i="7"/>
  <c r="E37" i="10"/>
  <c r="C9" i="6"/>
  <c r="E8" i="6"/>
  <c r="C50" i="6"/>
  <c r="E49" i="6"/>
  <c r="E9" i="10"/>
  <c r="C10" i="10"/>
  <c r="E51" i="10"/>
  <c r="C9" i="3"/>
  <c r="E8" i="3"/>
  <c r="C46" i="4"/>
  <c r="E45" i="4"/>
  <c r="C10" i="4"/>
  <c r="E9" i="4"/>
  <c r="E8" i="2"/>
  <c r="E44" i="2"/>
  <c r="E8" i="8"/>
  <c r="C9" i="8"/>
  <c r="C76" i="8"/>
  <c r="E75" i="8"/>
  <c r="C11" i="1"/>
  <c r="E10" i="1"/>
  <c r="C48" i="1" l="1"/>
  <c r="E47" i="1"/>
  <c r="J48" i="10"/>
  <c r="J49" i="10" s="1"/>
  <c r="J50" i="10" s="1"/>
  <c r="J51" i="10" s="1"/>
  <c r="J52" i="10" s="1"/>
  <c r="J53" i="10" s="1"/>
  <c r="J54" i="10" s="1"/>
  <c r="J55" i="10" s="1"/>
  <c r="J56" i="10" s="1"/>
  <c r="J61" i="10" s="1"/>
  <c r="I48" i="10"/>
  <c r="I49" i="10" s="1"/>
  <c r="I50" i="10" s="1"/>
  <c r="I51" i="10" s="1"/>
  <c r="E26" i="21"/>
  <c r="E27" i="21"/>
  <c r="H53" i="7"/>
  <c r="H54" i="7" s="1"/>
  <c r="H55" i="7" s="1"/>
  <c r="H56" i="7" s="1"/>
  <c r="H57" i="7" s="1"/>
  <c r="H58" i="7" s="1"/>
  <c r="H59" i="7" s="1"/>
  <c r="H60" i="7" s="1"/>
  <c r="G53" i="7"/>
  <c r="G54" i="7" s="1"/>
  <c r="G55" i="7" s="1"/>
  <c r="G56" i="7" s="1"/>
  <c r="G57" i="7" s="1"/>
  <c r="G58" i="7" s="1"/>
  <c r="G59" i="7" s="1"/>
  <c r="G60" i="7" s="1"/>
  <c r="C90" i="20"/>
  <c r="E89" i="20"/>
  <c r="Q5" i="2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H57" i="2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N4" i="2" s="1"/>
  <c r="J57" i="2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P4" i="2" s="1"/>
  <c r="O5" i="2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L57" i="2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R4" i="2" s="1"/>
  <c r="M5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I52" i="10"/>
  <c r="I53" i="10" s="1"/>
  <c r="I54" i="10" s="1"/>
  <c r="I55" i="10" s="1"/>
  <c r="I56" i="10" s="1"/>
  <c r="I61" i="10" s="1"/>
  <c r="H48" i="10"/>
  <c r="H49" i="10" s="1"/>
  <c r="H50" i="10" s="1"/>
  <c r="H51" i="10" s="1"/>
  <c r="G38" i="10"/>
  <c r="G39" i="10" s="1"/>
  <c r="G40" i="10" s="1"/>
  <c r="G41" i="10" s="1"/>
  <c r="G42" i="10" s="1"/>
  <c r="G47" i="10" s="1"/>
  <c r="E77" i="21"/>
  <c r="E52" i="20"/>
  <c r="I44" i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M4" i="1" s="1"/>
  <c r="G45" i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T42" i="4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P42" i="4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O42" i="4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Q42" i="4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R42" i="4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S42" i="4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N59" i="4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E26" i="17"/>
  <c r="E91" i="17"/>
  <c r="E59" i="5"/>
  <c r="C60" i="5"/>
  <c r="H59" i="8"/>
  <c r="H60" i="8" s="1"/>
  <c r="H61" i="8" s="1"/>
  <c r="H62" i="8" s="1"/>
  <c r="H63" i="8" s="1"/>
  <c r="H64" i="8" s="1"/>
  <c r="H65" i="8" s="1"/>
  <c r="H70" i="8" s="1"/>
  <c r="G59" i="8"/>
  <c r="G60" i="8" s="1"/>
  <c r="G61" i="8" s="1"/>
  <c r="G62" i="8" s="1"/>
  <c r="G63" i="8" s="1"/>
  <c r="G64" i="8" s="1"/>
  <c r="G65" i="8" s="1"/>
  <c r="G70" i="8" s="1"/>
  <c r="E44" i="3"/>
  <c r="C10" i="3"/>
  <c r="E9" i="3"/>
  <c r="E9" i="6"/>
  <c r="C10" i="6"/>
  <c r="C82" i="7"/>
  <c r="E81" i="7"/>
  <c r="C45" i="8"/>
  <c r="E44" i="8"/>
  <c r="C11" i="10"/>
  <c r="E10" i="10"/>
  <c r="E52" i="10"/>
  <c r="E50" i="6"/>
  <c r="C51" i="6"/>
  <c r="E10" i="7"/>
  <c r="E95" i="10"/>
  <c r="C96" i="10"/>
  <c r="E11" i="5"/>
  <c r="E41" i="7"/>
  <c r="C42" i="7"/>
  <c r="E46" i="4"/>
  <c r="C47" i="4"/>
  <c r="C11" i="4"/>
  <c r="E10" i="4"/>
  <c r="E9" i="2"/>
  <c r="E45" i="2"/>
  <c r="E76" i="8"/>
  <c r="C77" i="8"/>
  <c r="E9" i="8"/>
  <c r="C10" i="8"/>
  <c r="C12" i="1"/>
  <c r="E11" i="1"/>
  <c r="C49" i="1" l="1"/>
  <c r="E48" i="1"/>
  <c r="H61" i="7"/>
  <c r="H62" i="7" s="1"/>
  <c r="H63" i="7" s="1"/>
  <c r="H64" i="7" s="1"/>
  <c r="H65" i="7" s="1"/>
  <c r="H66" i="7" s="1"/>
  <c r="H67" i="7" s="1"/>
  <c r="H68" i="7" s="1"/>
  <c r="H69" i="7" s="1"/>
  <c r="H70" i="7" s="1"/>
  <c r="H75" i="7" s="1"/>
  <c r="G61" i="7"/>
  <c r="G62" i="7" s="1"/>
  <c r="G63" i="7" s="1"/>
  <c r="G64" i="7" s="1"/>
  <c r="G65" i="7" s="1"/>
  <c r="G66" i="7" s="1"/>
  <c r="G67" i="7" s="1"/>
  <c r="G68" i="7" s="1"/>
  <c r="G69" i="7" s="1"/>
  <c r="G70" i="7" s="1"/>
  <c r="G75" i="7" s="1"/>
  <c r="R5" i="2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Q20" i="2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40" i="2" s="1"/>
  <c r="M20" i="2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40" i="2" s="1"/>
  <c r="O20" i="2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40" i="2" s="1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C91" i="20"/>
  <c r="E90" i="20"/>
  <c r="J62" i="10"/>
  <c r="J63" i="10" s="1"/>
  <c r="J64" i="10" s="1"/>
  <c r="J65" i="10" s="1"/>
  <c r="I62" i="10"/>
  <c r="I63" i="10" s="1"/>
  <c r="I64" i="10" s="1"/>
  <c r="I65" i="10" s="1"/>
  <c r="H52" i="10"/>
  <c r="H53" i="10" s="1"/>
  <c r="H54" i="10" s="1"/>
  <c r="H55" i="10" s="1"/>
  <c r="H56" i="10" s="1"/>
  <c r="H61" i="10" s="1"/>
  <c r="G48" i="10"/>
  <c r="G49" i="10" s="1"/>
  <c r="G50" i="10" s="1"/>
  <c r="G51" i="10" s="1"/>
  <c r="G71" i="8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I4" i="8" s="1"/>
  <c r="H71" i="8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J4" i="8" s="1"/>
  <c r="E78" i="21"/>
  <c r="E20" i="20"/>
  <c r="E53" i="20"/>
  <c r="Q5" i="6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R5" i="6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N5" i="6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P5" i="6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O5" i="6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M5" i="6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P5" i="5"/>
  <c r="O5" i="5"/>
  <c r="N5" i="5"/>
  <c r="M5" i="5"/>
  <c r="L5" i="5"/>
  <c r="S59" i="4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Q59" i="4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P59" i="4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T59" i="4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R59" i="4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O59" i="4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E27" i="17"/>
  <c r="E92" i="17"/>
  <c r="E60" i="5"/>
  <c r="C61" i="5"/>
  <c r="E45" i="3"/>
  <c r="E66" i="10"/>
  <c r="E11" i="7"/>
  <c r="E51" i="6"/>
  <c r="C52" i="6"/>
  <c r="E10" i="6"/>
  <c r="C11" i="6"/>
  <c r="E53" i="10"/>
  <c r="C83" i="7"/>
  <c r="E82" i="7"/>
  <c r="C12" i="10"/>
  <c r="E11" i="10"/>
  <c r="C46" i="8"/>
  <c r="E45" i="8"/>
  <c r="E10" i="3"/>
  <c r="C11" i="3"/>
  <c r="C43" i="7"/>
  <c r="E42" i="7"/>
  <c r="E12" i="5"/>
  <c r="C97" i="10"/>
  <c r="E96" i="10"/>
  <c r="E38" i="10"/>
  <c r="C48" i="4"/>
  <c r="E47" i="4"/>
  <c r="C12" i="4"/>
  <c r="E11" i="4"/>
  <c r="E10" i="2"/>
  <c r="E46" i="2"/>
  <c r="C78" i="8"/>
  <c r="E77" i="8"/>
  <c r="C11" i="8"/>
  <c r="E10" i="8"/>
  <c r="C13" i="1"/>
  <c r="E12" i="1"/>
  <c r="C50" i="1" l="1"/>
  <c r="E49" i="1"/>
  <c r="H76" i="7"/>
  <c r="H77" i="7" s="1"/>
  <c r="H78" i="7" s="1"/>
  <c r="H79" i="7" s="1"/>
  <c r="H80" i="7" s="1"/>
  <c r="H81" i="7" s="1"/>
  <c r="H82" i="7" s="1"/>
  <c r="H83" i="7" s="1"/>
  <c r="H84" i="7" s="1"/>
  <c r="H85" i="7" s="1"/>
  <c r="G76" i="7"/>
  <c r="G77" i="7" s="1"/>
  <c r="G78" i="7" s="1"/>
  <c r="G79" i="7" s="1"/>
  <c r="G80" i="7" s="1"/>
  <c r="G81" i="7" s="1"/>
  <c r="G82" i="7" s="1"/>
  <c r="G83" i="7" s="1"/>
  <c r="G84" i="7" s="1"/>
  <c r="G85" i="7" s="1"/>
  <c r="C92" i="20"/>
  <c r="E91" i="20"/>
  <c r="O41" i="2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M41" i="2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P20" i="2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40" i="2" s="1"/>
  <c r="E95" i="21"/>
  <c r="N20" i="2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40" i="2" s="1"/>
  <c r="Q41" i="2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R20" i="2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40" i="2" s="1"/>
  <c r="J66" i="10"/>
  <c r="J67" i="10" s="1"/>
  <c r="J68" i="10" s="1"/>
  <c r="J69" i="10" s="1"/>
  <c r="J70" i="10" s="1"/>
  <c r="J75" i="10" s="1"/>
  <c r="I66" i="10"/>
  <c r="I67" i="10" s="1"/>
  <c r="I68" i="10" s="1"/>
  <c r="I69" i="10" s="1"/>
  <c r="I70" i="10" s="1"/>
  <c r="I75" i="10" s="1"/>
  <c r="H62" i="10"/>
  <c r="H63" i="10" s="1"/>
  <c r="H64" i="10" s="1"/>
  <c r="H65" i="10" s="1"/>
  <c r="G52" i="10"/>
  <c r="G53" i="10" s="1"/>
  <c r="G54" i="10" s="1"/>
  <c r="G55" i="10" s="1"/>
  <c r="G56" i="10" s="1"/>
  <c r="G61" i="10" s="1"/>
  <c r="E54" i="20"/>
  <c r="E21" i="20"/>
  <c r="P20" i="6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44" i="6" s="1"/>
  <c r="N20" i="6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44" i="6" s="1"/>
  <c r="R20" i="6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44" i="6" s="1"/>
  <c r="Q20" i="6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44" i="6" s="1"/>
  <c r="O20" i="6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44" i="6" s="1"/>
  <c r="M20" i="6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44" i="6" s="1"/>
  <c r="L6" i="5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M6" i="5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N6" i="5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O6" i="5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P6" i="5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E28" i="17"/>
  <c r="E93" i="17"/>
  <c r="E61" i="5"/>
  <c r="C62" i="5"/>
  <c r="E46" i="3"/>
  <c r="C13" i="10"/>
  <c r="E12" i="10"/>
  <c r="E54" i="10"/>
  <c r="E52" i="6"/>
  <c r="C53" i="6"/>
  <c r="E83" i="7"/>
  <c r="C84" i="7"/>
  <c r="E97" i="10"/>
  <c r="C98" i="10"/>
  <c r="E43" i="7"/>
  <c r="C44" i="7"/>
  <c r="C47" i="8"/>
  <c r="E46" i="8"/>
  <c r="E13" i="5"/>
  <c r="C12" i="3"/>
  <c r="E11" i="3"/>
  <c r="E11" i="6"/>
  <c r="C12" i="6"/>
  <c r="E39" i="10"/>
  <c r="E12" i="7"/>
  <c r="E67" i="10"/>
  <c r="C13" i="4"/>
  <c r="E12" i="4"/>
  <c r="C49" i="4"/>
  <c r="E48" i="4"/>
  <c r="E11" i="2"/>
  <c r="E47" i="2"/>
  <c r="C79" i="8"/>
  <c r="E78" i="8"/>
  <c r="C12" i="8"/>
  <c r="E11" i="8"/>
  <c r="C14" i="1"/>
  <c r="E13" i="1"/>
  <c r="C51" i="1" l="1"/>
  <c r="E50" i="1"/>
  <c r="H86" i="7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G86" i="7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J4" i="7" s="1"/>
  <c r="P41" i="2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O57" i="2"/>
  <c r="O58" i="2" s="1"/>
  <c r="O59" i="2" s="1"/>
  <c r="O60" i="2" s="1"/>
  <c r="R41" i="2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E96" i="21"/>
  <c r="Q57" i="2"/>
  <c r="Q58" i="2" s="1"/>
  <c r="Q59" i="2" s="1"/>
  <c r="Q60" i="2" s="1"/>
  <c r="N41" i="2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M57" i="2"/>
  <c r="M58" i="2" s="1"/>
  <c r="M59" i="2" s="1"/>
  <c r="M60" i="2" s="1"/>
  <c r="C93" i="20"/>
  <c r="E92" i="20"/>
  <c r="J76" i="10"/>
  <c r="J77" i="10" s="1"/>
  <c r="J78" i="10" s="1"/>
  <c r="J79" i="10" s="1"/>
  <c r="I76" i="10"/>
  <c r="I77" i="10" s="1"/>
  <c r="I78" i="10" s="1"/>
  <c r="I79" i="10" s="1"/>
  <c r="H66" i="10"/>
  <c r="H67" i="10" s="1"/>
  <c r="H68" i="10" s="1"/>
  <c r="H69" i="10" s="1"/>
  <c r="H70" i="10" s="1"/>
  <c r="H75" i="10" s="1"/>
  <c r="G62" i="10"/>
  <c r="G63" i="10" s="1"/>
  <c r="G64" i="10" s="1"/>
  <c r="G65" i="10" s="1"/>
  <c r="J5" i="8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E22" i="20"/>
  <c r="E55" i="20"/>
  <c r="M45" i="6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Q45" i="6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N45" i="6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P45" i="6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O45" i="6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R45" i="6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O20" i="5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41" i="5" s="1"/>
  <c r="M20" i="5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P20" i="5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41" i="5" s="1"/>
  <c r="N20" i="5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41" i="5" s="1"/>
  <c r="L20" i="5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41" i="5" s="1"/>
  <c r="L20" i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N20" i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40" i="3" s="1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40" i="3" s="1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40" i="3" s="1"/>
  <c r="E29" i="17"/>
  <c r="E94" i="17"/>
  <c r="C63" i="5"/>
  <c r="E62" i="5"/>
  <c r="E47" i="3"/>
  <c r="C48" i="8"/>
  <c r="E47" i="8"/>
  <c r="C14" i="10"/>
  <c r="E13" i="10"/>
  <c r="E13" i="7"/>
  <c r="E12" i="3"/>
  <c r="C13" i="3"/>
  <c r="C45" i="7"/>
  <c r="E44" i="7"/>
  <c r="E56" i="10"/>
  <c r="E55" i="10"/>
  <c r="C13" i="6"/>
  <c r="E12" i="6"/>
  <c r="E14" i="5"/>
  <c r="E68" i="10"/>
  <c r="E40" i="10"/>
  <c r="E98" i="10"/>
  <c r="C99" i="10"/>
  <c r="C85" i="7"/>
  <c r="E84" i="7"/>
  <c r="C54" i="6"/>
  <c r="E53" i="6"/>
  <c r="C50" i="4"/>
  <c r="E49" i="4"/>
  <c r="C14" i="4"/>
  <c r="E13" i="4"/>
  <c r="E12" i="2"/>
  <c r="E48" i="2"/>
  <c r="C80" i="8"/>
  <c r="E79" i="8"/>
  <c r="C13" i="8"/>
  <c r="E12" i="8"/>
  <c r="C15" i="1"/>
  <c r="E14" i="1"/>
  <c r="C52" i="1" l="1"/>
  <c r="E51" i="1"/>
  <c r="N37" i="1"/>
  <c r="N38" i="1" s="1"/>
  <c r="N43" i="1" s="1"/>
  <c r="L37" i="1"/>
  <c r="L38" i="1" s="1"/>
  <c r="L43" i="1" s="1"/>
  <c r="G100" i="7"/>
  <c r="J5" i="7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H100" i="7"/>
  <c r="K4" i="7"/>
  <c r="M61" i="2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Q61" i="2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O61" i="2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P57" i="2"/>
  <c r="P58" i="2" s="1"/>
  <c r="P59" i="2" s="1"/>
  <c r="P60" i="2" s="1"/>
  <c r="N57" i="2"/>
  <c r="N58" i="2" s="1"/>
  <c r="N59" i="2" s="1"/>
  <c r="N60" i="2" s="1"/>
  <c r="E97" i="21"/>
  <c r="C94" i="20"/>
  <c r="E93" i="20"/>
  <c r="R57" i="2"/>
  <c r="R58" i="2" s="1"/>
  <c r="R59" i="2" s="1"/>
  <c r="R60" i="2" s="1"/>
  <c r="J80" i="10"/>
  <c r="J81" i="10" s="1"/>
  <c r="J82" i="10" s="1"/>
  <c r="J83" i="10" s="1"/>
  <c r="J84" i="10" s="1"/>
  <c r="J89" i="10" s="1"/>
  <c r="I80" i="10"/>
  <c r="I81" i="10" s="1"/>
  <c r="I82" i="10" s="1"/>
  <c r="I83" i="10" s="1"/>
  <c r="I84" i="10" s="1"/>
  <c r="I89" i="10" s="1"/>
  <c r="H76" i="10"/>
  <c r="H77" i="10" s="1"/>
  <c r="H78" i="10" s="1"/>
  <c r="H79" i="10" s="1"/>
  <c r="G66" i="10"/>
  <c r="G67" i="10" s="1"/>
  <c r="G68" i="10" s="1"/>
  <c r="G69" i="10" s="1"/>
  <c r="G70" i="10" s="1"/>
  <c r="G75" i="10" s="1"/>
  <c r="I24" i="8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9" i="8" s="1"/>
  <c r="J24" i="8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9" i="8" s="1"/>
  <c r="E56" i="20"/>
  <c r="E57" i="20"/>
  <c r="E23" i="20"/>
  <c r="R64" i="6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P64" i="6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Q64" i="6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M64" i="6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O64" i="6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N64" i="6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L42" i="5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P42" i="5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O42" i="5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N42" i="5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M59" i="5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20" i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K20" i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E30" i="17"/>
  <c r="E95" i="17"/>
  <c r="C64" i="5"/>
  <c r="E63" i="5"/>
  <c r="E48" i="3"/>
  <c r="E69" i="10"/>
  <c r="E70" i="10"/>
  <c r="C86" i="7"/>
  <c r="E85" i="7"/>
  <c r="E13" i="6"/>
  <c r="C14" i="6"/>
  <c r="E45" i="7"/>
  <c r="C46" i="7"/>
  <c r="E14" i="7"/>
  <c r="E99" i="10"/>
  <c r="C100" i="10"/>
  <c r="E41" i="10"/>
  <c r="E42" i="10"/>
  <c r="C14" i="3"/>
  <c r="E13" i="3"/>
  <c r="E54" i="6"/>
  <c r="C55" i="6"/>
  <c r="E15" i="5"/>
  <c r="E14" i="10"/>
  <c r="C15" i="10"/>
  <c r="C49" i="8"/>
  <c r="E48" i="8"/>
  <c r="C15" i="4"/>
  <c r="E14" i="4"/>
  <c r="E50" i="4"/>
  <c r="C51" i="4"/>
  <c r="E13" i="2"/>
  <c r="E49" i="2"/>
  <c r="C14" i="8"/>
  <c r="E13" i="8"/>
  <c r="E80" i="8"/>
  <c r="C81" i="8"/>
  <c r="C16" i="1"/>
  <c r="E15" i="1"/>
  <c r="C53" i="1" l="1"/>
  <c r="E52" i="1"/>
  <c r="M37" i="1"/>
  <c r="M38" i="1" s="1"/>
  <c r="M43" i="1" s="1"/>
  <c r="K37" i="1"/>
  <c r="K38" i="1" s="1"/>
  <c r="K43" i="1" s="1"/>
  <c r="K5" i="7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J20" i="7"/>
  <c r="J21" i="7" s="1"/>
  <c r="J22" i="7" s="1"/>
  <c r="J23" i="7" s="1"/>
  <c r="J24" i="7" s="1"/>
  <c r="J25" i="7" s="1"/>
  <c r="J26" i="7" s="1"/>
  <c r="J27" i="7" s="1"/>
  <c r="J28" i="7" s="1"/>
  <c r="J29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C95" i="20"/>
  <c r="E94" i="20"/>
  <c r="E98" i="21"/>
  <c r="P61" i="2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R61" i="2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N61" i="2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J90" i="10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I90" i="10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H80" i="10"/>
  <c r="H81" i="10" s="1"/>
  <c r="H82" i="10" s="1"/>
  <c r="H83" i="10" s="1"/>
  <c r="H84" i="10" s="1"/>
  <c r="H89" i="10" s="1"/>
  <c r="G76" i="10"/>
  <c r="G77" i="10" s="1"/>
  <c r="G78" i="10" s="1"/>
  <c r="G79" i="10" s="1"/>
  <c r="I40" i="8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J40" i="8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E24" i="20"/>
  <c r="E25" i="20"/>
  <c r="G100" i="20"/>
  <c r="H100" i="20" s="1"/>
  <c r="P59" i="5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L44" i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N44" i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E96" i="17"/>
  <c r="E31" i="17"/>
  <c r="E64" i="5"/>
  <c r="C65" i="5"/>
  <c r="E49" i="3"/>
  <c r="E16" i="5"/>
  <c r="E55" i="6"/>
  <c r="C56" i="6"/>
  <c r="E15" i="7"/>
  <c r="E14" i="6"/>
  <c r="C15" i="6"/>
  <c r="C50" i="8"/>
  <c r="E49" i="8"/>
  <c r="C15" i="3"/>
  <c r="E14" i="3"/>
  <c r="C87" i="7"/>
  <c r="E86" i="7"/>
  <c r="E15" i="10"/>
  <c r="C16" i="10"/>
  <c r="C101" i="10"/>
  <c r="E100" i="10"/>
  <c r="C47" i="7"/>
  <c r="E46" i="7"/>
  <c r="C52" i="4"/>
  <c r="E51" i="4"/>
  <c r="C16" i="4"/>
  <c r="E15" i="4"/>
  <c r="E14" i="2"/>
  <c r="E50" i="2"/>
  <c r="C82" i="8"/>
  <c r="E81" i="8"/>
  <c r="C15" i="8"/>
  <c r="E14" i="8"/>
  <c r="C17" i="1"/>
  <c r="E16" i="1"/>
  <c r="C54" i="1" l="1"/>
  <c r="E53" i="1"/>
  <c r="K20" i="7"/>
  <c r="K21" i="7" s="1"/>
  <c r="K22" i="7" s="1"/>
  <c r="K23" i="7" s="1"/>
  <c r="K24" i="7" s="1"/>
  <c r="K25" i="7" s="1"/>
  <c r="K26" i="7" s="1"/>
  <c r="K27" i="7" s="1"/>
  <c r="K28" i="7" s="1"/>
  <c r="K29" i="7" s="1"/>
  <c r="K34" i="7" s="1"/>
  <c r="C96" i="20"/>
  <c r="E95" i="20"/>
  <c r="J45" i="7"/>
  <c r="J46" i="7" s="1"/>
  <c r="J47" i="7" s="1"/>
  <c r="J48" i="7" s="1"/>
  <c r="J49" i="7" s="1"/>
  <c r="J50" i="7" s="1"/>
  <c r="J51" i="7" s="1"/>
  <c r="J52" i="7" s="1"/>
  <c r="E99" i="21"/>
  <c r="N4" i="10"/>
  <c r="M4" i="10"/>
  <c r="H90" i="10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G80" i="10"/>
  <c r="G81" i="10" s="1"/>
  <c r="G82" i="10" s="1"/>
  <c r="G83" i="10" s="1"/>
  <c r="G84" i="10" s="1"/>
  <c r="G89" i="10" s="1"/>
  <c r="I51" i="8"/>
  <c r="I52" i="8" s="1"/>
  <c r="I53" i="8" s="1"/>
  <c r="I54" i="8" s="1"/>
  <c r="I55" i="8" s="1"/>
  <c r="I56" i="8" s="1"/>
  <c r="I57" i="8" s="1"/>
  <c r="I58" i="8" s="1"/>
  <c r="J51" i="8"/>
  <c r="J52" i="8" s="1"/>
  <c r="J53" i="8" s="1"/>
  <c r="J54" i="8" s="1"/>
  <c r="J55" i="8" s="1"/>
  <c r="J56" i="8" s="1"/>
  <c r="J57" i="8" s="1"/>
  <c r="J58" i="8" s="1"/>
  <c r="M44" i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K44" i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E32" i="17"/>
  <c r="E65" i="5"/>
  <c r="C66" i="5"/>
  <c r="E50" i="3"/>
  <c r="C17" i="10"/>
  <c r="E16" i="10"/>
  <c r="E15" i="6"/>
  <c r="C16" i="6"/>
  <c r="E56" i="6"/>
  <c r="C57" i="6"/>
  <c r="E47" i="7"/>
  <c r="C48" i="7"/>
  <c r="C51" i="8"/>
  <c r="E50" i="8"/>
  <c r="E17" i="5"/>
  <c r="E101" i="10"/>
  <c r="C102" i="10"/>
  <c r="E87" i="7"/>
  <c r="C88" i="7"/>
  <c r="C16" i="3"/>
  <c r="E15" i="3"/>
  <c r="E16" i="7"/>
  <c r="C17" i="4"/>
  <c r="E16" i="4"/>
  <c r="C53" i="4"/>
  <c r="E52" i="4"/>
  <c r="E15" i="2"/>
  <c r="E51" i="2"/>
  <c r="C83" i="8"/>
  <c r="E82" i="8"/>
  <c r="C16" i="8"/>
  <c r="E15" i="8"/>
  <c r="C18" i="1"/>
  <c r="E17" i="1"/>
  <c r="C55" i="1" l="1"/>
  <c r="E54" i="1"/>
  <c r="K35" i="7"/>
  <c r="K36" i="7" s="1"/>
  <c r="K37" i="7" s="1"/>
  <c r="K38" i="7" s="1"/>
  <c r="K39" i="7" s="1"/>
  <c r="K40" i="7" s="1"/>
  <c r="K41" i="7" s="1"/>
  <c r="K42" i="7" s="1"/>
  <c r="K43" i="7" s="1"/>
  <c r="K44" i="7" s="1"/>
  <c r="E100" i="21"/>
  <c r="C97" i="20"/>
  <c r="E96" i="20"/>
  <c r="J53" i="7"/>
  <c r="J54" i="7" s="1"/>
  <c r="J55" i="7" s="1"/>
  <c r="J56" i="7" s="1"/>
  <c r="J57" i="7" s="1"/>
  <c r="J58" i="7" s="1"/>
  <c r="J59" i="7" s="1"/>
  <c r="J60" i="7" s="1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M5" i="10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L4" i="10"/>
  <c r="G90" i="10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I59" i="8"/>
  <c r="I60" i="8" s="1"/>
  <c r="I61" i="8" s="1"/>
  <c r="I62" i="8" s="1"/>
  <c r="I63" i="8" s="1"/>
  <c r="I64" i="8" s="1"/>
  <c r="I65" i="8" s="1"/>
  <c r="I70" i="8" s="1"/>
  <c r="J59" i="8"/>
  <c r="J60" i="8" s="1"/>
  <c r="J61" i="8" s="1"/>
  <c r="J62" i="8" s="1"/>
  <c r="J63" i="8" s="1"/>
  <c r="J64" i="8" s="1"/>
  <c r="J65" i="8" s="1"/>
  <c r="J70" i="8" s="1"/>
  <c r="E33" i="17"/>
  <c r="E66" i="5"/>
  <c r="C67" i="5"/>
  <c r="E51" i="3"/>
  <c r="C89" i="7"/>
  <c r="E88" i="7"/>
  <c r="C58" i="6"/>
  <c r="E57" i="6"/>
  <c r="E17" i="7"/>
  <c r="E17" i="10"/>
  <c r="C18" i="10"/>
  <c r="E18" i="5"/>
  <c r="C103" i="10"/>
  <c r="E102" i="10"/>
  <c r="C49" i="7"/>
  <c r="E48" i="7"/>
  <c r="C17" i="6"/>
  <c r="E16" i="6"/>
  <c r="E16" i="3"/>
  <c r="C17" i="3"/>
  <c r="C52" i="8"/>
  <c r="E51" i="8"/>
  <c r="C54" i="4"/>
  <c r="E53" i="4"/>
  <c r="C18" i="4"/>
  <c r="E17" i="4"/>
  <c r="E16" i="2"/>
  <c r="E52" i="2"/>
  <c r="C17" i="8"/>
  <c r="E16" i="8"/>
  <c r="C84" i="8"/>
  <c r="E83" i="8"/>
  <c r="C19" i="1"/>
  <c r="E18" i="1"/>
  <c r="C56" i="1" l="1"/>
  <c r="E55" i="1"/>
  <c r="J41" i="3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L41" i="3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K41" i="3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45" i="7"/>
  <c r="K46" i="7" s="1"/>
  <c r="K47" i="7" s="1"/>
  <c r="K48" i="7" s="1"/>
  <c r="K49" i="7" s="1"/>
  <c r="K50" i="7" s="1"/>
  <c r="K51" i="7" s="1"/>
  <c r="K52" i="7" s="1"/>
  <c r="J61" i="7"/>
  <c r="J62" i="7" s="1"/>
  <c r="J63" i="7" s="1"/>
  <c r="J64" i="7" s="1"/>
  <c r="J65" i="7" s="1"/>
  <c r="J66" i="7" s="1"/>
  <c r="J67" i="7" s="1"/>
  <c r="J68" i="7" s="1"/>
  <c r="J69" i="7" s="1"/>
  <c r="J70" i="7" s="1"/>
  <c r="J75" i="7" s="1"/>
  <c r="C98" i="20"/>
  <c r="C100" i="20" s="1"/>
  <c r="E97" i="20"/>
  <c r="E101" i="21"/>
  <c r="N20" i="10"/>
  <c r="N21" i="10" s="1"/>
  <c r="N22" i="10" s="1"/>
  <c r="N23" i="10" s="1"/>
  <c r="M20" i="10"/>
  <c r="M21" i="10" s="1"/>
  <c r="M22" i="10" s="1"/>
  <c r="M23" i="10" s="1"/>
  <c r="L5" i="10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K4" i="10"/>
  <c r="I71" i="8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J71" i="8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E34" i="17"/>
  <c r="E67" i="5"/>
  <c r="C68" i="5"/>
  <c r="E52" i="3"/>
  <c r="C53" i="8"/>
  <c r="E52" i="8"/>
  <c r="E17" i="6"/>
  <c r="C18" i="6"/>
  <c r="E19" i="5"/>
  <c r="E18" i="7"/>
  <c r="C18" i="3"/>
  <c r="E17" i="3"/>
  <c r="E18" i="10"/>
  <c r="C19" i="10"/>
  <c r="E49" i="7"/>
  <c r="C50" i="7"/>
  <c r="C51" i="7" s="1"/>
  <c r="E103" i="10"/>
  <c r="C104" i="10"/>
  <c r="E104" i="10" s="1"/>
  <c r="E58" i="6"/>
  <c r="C59" i="6"/>
  <c r="C90" i="7"/>
  <c r="E89" i="7"/>
  <c r="C19" i="4"/>
  <c r="E18" i="4"/>
  <c r="C55" i="4"/>
  <c r="E54" i="4"/>
  <c r="E17" i="2"/>
  <c r="E53" i="2"/>
  <c r="E84" i="8"/>
  <c r="C85" i="8"/>
  <c r="C18" i="8"/>
  <c r="E17" i="8"/>
  <c r="C20" i="1"/>
  <c r="E19" i="1"/>
  <c r="C57" i="1" l="1"/>
  <c r="E56" i="1"/>
  <c r="K53" i="7"/>
  <c r="K54" i="7" s="1"/>
  <c r="K55" i="7" s="1"/>
  <c r="K56" i="7" s="1"/>
  <c r="K57" i="7" s="1"/>
  <c r="K58" i="7" s="1"/>
  <c r="K59" i="7" s="1"/>
  <c r="K60" i="7" s="1"/>
  <c r="I100" i="20"/>
  <c r="J100" i="20" s="1"/>
  <c r="E98" i="20"/>
  <c r="E102" i="21"/>
  <c r="J76" i="7"/>
  <c r="J77" i="7" s="1"/>
  <c r="J78" i="7" s="1"/>
  <c r="J79" i="7" s="1"/>
  <c r="J80" i="7" s="1"/>
  <c r="J81" i="7" s="1"/>
  <c r="J82" i="7" s="1"/>
  <c r="J83" i="7" s="1"/>
  <c r="J84" i="7" s="1"/>
  <c r="J85" i="7" s="1"/>
  <c r="N24" i="10"/>
  <c r="N25" i="10" s="1"/>
  <c r="N26" i="10" s="1"/>
  <c r="N27" i="10" s="1"/>
  <c r="N28" i="10" s="1"/>
  <c r="N33" i="10" s="1"/>
  <c r="M24" i="10"/>
  <c r="M25" i="10" s="1"/>
  <c r="M26" i="10" s="1"/>
  <c r="M27" i="10" s="1"/>
  <c r="M28" i="10" s="1"/>
  <c r="M33" i="10" s="1"/>
  <c r="L20" i="10"/>
  <c r="L21" i="10" s="1"/>
  <c r="L22" i="10" s="1"/>
  <c r="L23" i="10" s="1"/>
  <c r="K5" i="10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E35" i="17"/>
  <c r="E51" i="7"/>
  <c r="C52" i="7"/>
  <c r="E68" i="5"/>
  <c r="C69" i="5"/>
  <c r="E53" i="3"/>
  <c r="E59" i="6"/>
  <c r="C60" i="6"/>
  <c r="E50" i="7"/>
  <c r="E19" i="7"/>
  <c r="E18" i="3"/>
  <c r="C19" i="3"/>
  <c r="E19" i="10"/>
  <c r="C20" i="10"/>
  <c r="E18" i="6"/>
  <c r="C19" i="6"/>
  <c r="C91" i="7"/>
  <c r="E90" i="7"/>
  <c r="C54" i="8"/>
  <c r="E53" i="8"/>
  <c r="C20" i="4"/>
  <c r="E19" i="4"/>
  <c r="C56" i="4"/>
  <c r="E55" i="4"/>
  <c r="E18" i="2"/>
  <c r="E54" i="2"/>
  <c r="C86" i="8"/>
  <c r="E85" i="8"/>
  <c r="C19" i="8"/>
  <c r="E18" i="8"/>
  <c r="C21" i="1"/>
  <c r="E20" i="1"/>
  <c r="C58" i="1" l="1"/>
  <c r="E57" i="1"/>
  <c r="L100" i="20"/>
  <c r="K100" i="20"/>
  <c r="K61" i="7"/>
  <c r="K62" i="7" s="1"/>
  <c r="K63" i="7" s="1"/>
  <c r="K64" i="7" s="1"/>
  <c r="K65" i="7" s="1"/>
  <c r="K66" i="7" s="1"/>
  <c r="K67" i="7" s="1"/>
  <c r="K68" i="7" s="1"/>
  <c r="K69" i="7" s="1"/>
  <c r="K70" i="7" s="1"/>
  <c r="K75" i="7" s="1"/>
  <c r="E103" i="21"/>
  <c r="J86" i="7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N34" i="10"/>
  <c r="N35" i="10" s="1"/>
  <c r="N36" i="10" s="1"/>
  <c r="N37" i="10" s="1"/>
  <c r="M34" i="10"/>
  <c r="M35" i="10" s="1"/>
  <c r="M36" i="10" s="1"/>
  <c r="M37" i="10" s="1"/>
  <c r="L24" i="10"/>
  <c r="L25" i="10" s="1"/>
  <c r="L26" i="10" s="1"/>
  <c r="L27" i="10" s="1"/>
  <c r="L28" i="10" s="1"/>
  <c r="L33" i="10" s="1"/>
  <c r="K20" i="10"/>
  <c r="K21" i="10" s="1"/>
  <c r="K22" i="10" s="1"/>
  <c r="K23" i="10" s="1"/>
  <c r="E36" i="17"/>
  <c r="C53" i="7"/>
  <c r="E52" i="7"/>
  <c r="E69" i="5"/>
  <c r="C70" i="5"/>
  <c r="E54" i="3"/>
  <c r="E19" i="6"/>
  <c r="C20" i="6"/>
  <c r="C55" i="8"/>
  <c r="E54" i="8"/>
  <c r="E60" i="6"/>
  <c r="C61" i="6"/>
  <c r="C21" i="10"/>
  <c r="E20" i="10"/>
  <c r="C20" i="3"/>
  <c r="E19" i="3"/>
  <c r="E91" i="7"/>
  <c r="C92" i="7"/>
  <c r="E20" i="7"/>
  <c r="C57" i="4"/>
  <c r="E56" i="4"/>
  <c r="E20" i="4"/>
  <c r="C21" i="4"/>
  <c r="E19" i="2"/>
  <c r="E55" i="2"/>
  <c r="C20" i="8"/>
  <c r="E19" i="8"/>
  <c r="C87" i="8"/>
  <c r="E86" i="8"/>
  <c r="C22" i="1"/>
  <c r="E21" i="1"/>
  <c r="C59" i="1" l="1"/>
  <c r="E58" i="1"/>
  <c r="M100" i="20"/>
  <c r="N100" i="20" s="1"/>
  <c r="K76" i="7"/>
  <c r="K77" i="7" s="1"/>
  <c r="K78" i="7" s="1"/>
  <c r="K79" i="7" s="1"/>
  <c r="K80" i="7" s="1"/>
  <c r="K81" i="7" s="1"/>
  <c r="K82" i="7" s="1"/>
  <c r="K83" i="7" s="1"/>
  <c r="K84" i="7" s="1"/>
  <c r="K85" i="7" s="1"/>
  <c r="E104" i="21"/>
  <c r="N38" i="10"/>
  <c r="N39" i="10" s="1"/>
  <c r="N40" i="10" s="1"/>
  <c r="N41" i="10" s="1"/>
  <c r="N42" i="10" s="1"/>
  <c r="N47" i="10" s="1"/>
  <c r="M38" i="10"/>
  <c r="M39" i="10" s="1"/>
  <c r="M40" i="10" s="1"/>
  <c r="M41" i="10" s="1"/>
  <c r="M42" i="10" s="1"/>
  <c r="M47" i="10" s="1"/>
  <c r="L34" i="10"/>
  <c r="L35" i="10" s="1"/>
  <c r="L36" i="10" s="1"/>
  <c r="L37" i="10" s="1"/>
  <c r="K24" i="10"/>
  <c r="K25" i="10" s="1"/>
  <c r="K26" i="10" s="1"/>
  <c r="K27" i="10" s="1"/>
  <c r="K28" i="10" s="1"/>
  <c r="K33" i="10" s="1"/>
  <c r="E37" i="17"/>
  <c r="C71" i="5"/>
  <c r="E70" i="5"/>
  <c r="C54" i="7"/>
  <c r="E53" i="7"/>
  <c r="E55" i="3"/>
  <c r="C21" i="3"/>
  <c r="E20" i="3"/>
  <c r="C93" i="7"/>
  <c r="E92" i="7"/>
  <c r="C62" i="6"/>
  <c r="E61" i="6"/>
  <c r="E21" i="7"/>
  <c r="C21" i="6"/>
  <c r="E20" i="6"/>
  <c r="C22" i="10"/>
  <c r="C23" i="10" s="1"/>
  <c r="C24" i="10" s="1"/>
  <c r="C25" i="10" s="1"/>
  <c r="C26" i="10" s="1"/>
  <c r="C27" i="10" s="1"/>
  <c r="C28" i="10" s="1"/>
  <c r="C106" i="10" s="1"/>
  <c r="G106" i="10" s="1"/>
  <c r="E21" i="10"/>
  <c r="C56" i="8"/>
  <c r="E55" i="8"/>
  <c r="C58" i="4"/>
  <c r="E57" i="4"/>
  <c r="E21" i="4"/>
  <c r="C22" i="4"/>
  <c r="E20" i="2"/>
  <c r="E56" i="2"/>
  <c r="C88" i="8"/>
  <c r="E87" i="8"/>
  <c r="C21" i="8"/>
  <c r="E20" i="8"/>
  <c r="C23" i="1"/>
  <c r="E22" i="1"/>
  <c r="O100" i="20" l="1"/>
  <c r="C60" i="1"/>
  <c r="E59" i="1"/>
  <c r="K86" i="7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E105" i="21"/>
  <c r="N48" i="10"/>
  <c r="N49" i="10" s="1"/>
  <c r="N50" i="10" s="1"/>
  <c r="N51" i="10" s="1"/>
  <c r="M48" i="10"/>
  <c r="M49" i="10" s="1"/>
  <c r="M50" i="10" s="1"/>
  <c r="M51" i="10" s="1"/>
  <c r="L38" i="10"/>
  <c r="L39" i="10" s="1"/>
  <c r="L40" i="10" s="1"/>
  <c r="L41" i="10" s="1"/>
  <c r="L42" i="10" s="1"/>
  <c r="L47" i="10" s="1"/>
  <c r="K34" i="10"/>
  <c r="K35" i="10" s="1"/>
  <c r="K36" i="10" s="1"/>
  <c r="K37" i="10" s="1"/>
  <c r="E38" i="17"/>
  <c r="C55" i="7"/>
  <c r="E54" i="7"/>
  <c r="E71" i="5"/>
  <c r="C72" i="5"/>
  <c r="E56" i="3"/>
  <c r="E22" i="7"/>
  <c r="C94" i="7"/>
  <c r="E93" i="7"/>
  <c r="C22" i="3"/>
  <c r="E21" i="3"/>
  <c r="C57" i="8"/>
  <c r="E56" i="8"/>
  <c r="E22" i="10"/>
  <c r="E21" i="6"/>
  <c r="C22" i="6"/>
  <c r="E20" i="5"/>
  <c r="E62" i="6"/>
  <c r="C63" i="6"/>
  <c r="E58" i="4"/>
  <c r="C59" i="4"/>
  <c r="C23" i="4"/>
  <c r="E22" i="4"/>
  <c r="E21" i="2"/>
  <c r="E57" i="2"/>
  <c r="E88" i="8"/>
  <c r="C89" i="8"/>
  <c r="E89" i="8" s="1"/>
  <c r="C22" i="8"/>
  <c r="E21" i="8"/>
  <c r="C24" i="1"/>
  <c r="E23" i="1"/>
  <c r="C61" i="1" l="1"/>
  <c r="E60" i="1"/>
  <c r="E106" i="21"/>
  <c r="N52" i="10"/>
  <c r="N53" i="10" s="1"/>
  <c r="N54" i="10" s="1"/>
  <c r="N55" i="10" s="1"/>
  <c r="N56" i="10" s="1"/>
  <c r="N61" i="10" s="1"/>
  <c r="M52" i="10"/>
  <c r="M53" i="10" s="1"/>
  <c r="M54" i="10" s="1"/>
  <c r="M55" i="10" s="1"/>
  <c r="M56" i="10" s="1"/>
  <c r="M61" i="10" s="1"/>
  <c r="L48" i="10"/>
  <c r="L49" i="10" s="1"/>
  <c r="L50" i="10" s="1"/>
  <c r="L51" i="10" s="1"/>
  <c r="K38" i="10"/>
  <c r="K39" i="10" s="1"/>
  <c r="K40" i="10" s="1"/>
  <c r="K41" i="10" s="1"/>
  <c r="K42" i="10" s="1"/>
  <c r="K47" i="10" s="1"/>
  <c r="E39" i="17"/>
  <c r="E72" i="5"/>
  <c r="C73" i="5"/>
  <c r="C56" i="7"/>
  <c r="E55" i="7"/>
  <c r="E57" i="3"/>
  <c r="E63" i="6"/>
  <c r="C64" i="6"/>
  <c r="E22" i="6"/>
  <c r="C23" i="6"/>
  <c r="E23" i="7"/>
  <c r="C58" i="8"/>
  <c r="E57" i="8"/>
  <c r="C95" i="7"/>
  <c r="E94" i="7"/>
  <c r="E21" i="5"/>
  <c r="E22" i="3"/>
  <c r="C23" i="3"/>
  <c r="E23" i="4"/>
  <c r="C24" i="4"/>
  <c r="E59" i="4"/>
  <c r="C60" i="4"/>
  <c r="E22" i="2"/>
  <c r="E58" i="2"/>
  <c r="C23" i="8"/>
  <c r="E22" i="8"/>
  <c r="C25" i="1"/>
  <c r="E24" i="1"/>
  <c r="C62" i="1" l="1"/>
  <c r="E61" i="1"/>
  <c r="G75" i="5"/>
  <c r="C75" i="5"/>
  <c r="E107" i="21"/>
  <c r="N62" i="10"/>
  <c r="N63" i="10" s="1"/>
  <c r="N64" i="10" s="1"/>
  <c r="N65" i="10" s="1"/>
  <c r="M62" i="10"/>
  <c r="M63" i="10" s="1"/>
  <c r="M64" i="10" s="1"/>
  <c r="M65" i="10" s="1"/>
  <c r="L52" i="10"/>
  <c r="L53" i="10" s="1"/>
  <c r="L54" i="10" s="1"/>
  <c r="L55" i="10" s="1"/>
  <c r="L56" i="10" s="1"/>
  <c r="L61" i="10" s="1"/>
  <c r="K48" i="10"/>
  <c r="K49" i="10" s="1"/>
  <c r="K50" i="10" s="1"/>
  <c r="K51" i="10" s="1"/>
  <c r="E40" i="17"/>
  <c r="E73" i="5"/>
  <c r="C57" i="7"/>
  <c r="E56" i="7"/>
  <c r="E58" i="3"/>
  <c r="C24" i="3"/>
  <c r="E23" i="3"/>
  <c r="E22" i="5"/>
  <c r="E23" i="6"/>
  <c r="C24" i="6"/>
  <c r="C59" i="8"/>
  <c r="E58" i="8"/>
  <c r="E64" i="6"/>
  <c r="C65" i="6"/>
  <c r="E23" i="10"/>
  <c r="E95" i="7"/>
  <c r="C96" i="7"/>
  <c r="E24" i="7"/>
  <c r="E60" i="4"/>
  <c r="C61" i="4"/>
  <c r="E24" i="4"/>
  <c r="C25" i="4"/>
  <c r="E23" i="2"/>
  <c r="E59" i="2"/>
  <c r="C24" i="8"/>
  <c r="E23" i="8"/>
  <c r="C26" i="1"/>
  <c r="E25" i="1"/>
  <c r="C63" i="1" l="1"/>
  <c r="E62" i="1"/>
  <c r="E108" i="21"/>
  <c r="N66" i="10"/>
  <c r="N67" i="10" s="1"/>
  <c r="N68" i="10" s="1"/>
  <c r="N69" i="10" s="1"/>
  <c r="N70" i="10" s="1"/>
  <c r="N75" i="10" s="1"/>
  <c r="M66" i="10"/>
  <c r="M67" i="10" s="1"/>
  <c r="M68" i="10" s="1"/>
  <c r="M69" i="10" s="1"/>
  <c r="M70" i="10" s="1"/>
  <c r="M75" i="10" s="1"/>
  <c r="L62" i="10"/>
  <c r="L63" i="10" s="1"/>
  <c r="L64" i="10" s="1"/>
  <c r="L65" i="10" s="1"/>
  <c r="K52" i="10"/>
  <c r="K53" i="10" s="1"/>
  <c r="K54" i="10" s="1"/>
  <c r="K55" i="10" s="1"/>
  <c r="K56" i="10" s="1"/>
  <c r="K61" i="10" s="1"/>
  <c r="E41" i="17"/>
  <c r="H98" i="17"/>
  <c r="J98" i="17" s="1"/>
  <c r="C58" i="7"/>
  <c r="E57" i="7"/>
  <c r="E59" i="3"/>
  <c r="E25" i="7"/>
  <c r="C66" i="6"/>
  <c r="E65" i="6"/>
  <c r="E24" i="3"/>
  <c r="C25" i="3"/>
  <c r="C25" i="6"/>
  <c r="E24" i="6"/>
  <c r="E23" i="5"/>
  <c r="C97" i="7"/>
  <c r="E96" i="7"/>
  <c r="E24" i="10"/>
  <c r="C60" i="8"/>
  <c r="E59" i="8"/>
  <c r="E25" i="4"/>
  <c r="C26" i="4"/>
  <c r="C62" i="4"/>
  <c r="E61" i="4"/>
  <c r="E24" i="2"/>
  <c r="E60" i="2"/>
  <c r="C25" i="8"/>
  <c r="E24" i="8"/>
  <c r="C27" i="1"/>
  <c r="E26" i="1"/>
  <c r="C64" i="1" l="1"/>
  <c r="E63" i="1"/>
  <c r="E109" i="21"/>
  <c r="K98" i="17"/>
  <c r="N76" i="10"/>
  <c r="N77" i="10" s="1"/>
  <c r="N78" i="10" s="1"/>
  <c r="N79" i="10" s="1"/>
  <c r="M76" i="10"/>
  <c r="M77" i="10" s="1"/>
  <c r="M78" i="10" s="1"/>
  <c r="M79" i="10" s="1"/>
  <c r="L66" i="10"/>
  <c r="L67" i="10" s="1"/>
  <c r="L68" i="10" s="1"/>
  <c r="L69" i="10" s="1"/>
  <c r="L70" i="10" s="1"/>
  <c r="L75" i="10" s="1"/>
  <c r="K62" i="10"/>
  <c r="K63" i="10" s="1"/>
  <c r="K64" i="10" s="1"/>
  <c r="K65" i="10" s="1"/>
  <c r="E42" i="17"/>
  <c r="C59" i="7"/>
  <c r="E58" i="7"/>
  <c r="E60" i="3"/>
  <c r="E25" i="10"/>
  <c r="C26" i="3"/>
  <c r="E25" i="3"/>
  <c r="C98" i="7"/>
  <c r="E97" i="7"/>
  <c r="E24" i="5"/>
  <c r="C61" i="8"/>
  <c r="E60" i="8"/>
  <c r="E25" i="6"/>
  <c r="C26" i="6"/>
  <c r="E66" i="6"/>
  <c r="C67" i="6"/>
  <c r="E26" i="7"/>
  <c r="E62" i="4"/>
  <c r="C63" i="4"/>
  <c r="E26" i="4"/>
  <c r="C27" i="4"/>
  <c r="E25" i="2"/>
  <c r="E61" i="2"/>
  <c r="C26" i="8"/>
  <c r="E25" i="8"/>
  <c r="C28" i="1"/>
  <c r="E27" i="1"/>
  <c r="C65" i="1" l="1"/>
  <c r="E64" i="1"/>
  <c r="E110" i="21"/>
  <c r="H112" i="21"/>
  <c r="N80" i="10"/>
  <c r="N81" i="10" s="1"/>
  <c r="N82" i="10" s="1"/>
  <c r="N83" i="10" s="1"/>
  <c r="N84" i="10" s="1"/>
  <c r="N89" i="10" s="1"/>
  <c r="M80" i="10"/>
  <c r="M81" i="10" s="1"/>
  <c r="M82" i="10" s="1"/>
  <c r="M83" i="10" s="1"/>
  <c r="M84" i="10" s="1"/>
  <c r="M89" i="10" s="1"/>
  <c r="L76" i="10"/>
  <c r="L77" i="10" s="1"/>
  <c r="L78" i="10" s="1"/>
  <c r="L79" i="10" s="1"/>
  <c r="K66" i="10"/>
  <c r="K67" i="10" s="1"/>
  <c r="K68" i="10" s="1"/>
  <c r="K69" i="10" s="1"/>
  <c r="K70" i="10" s="1"/>
  <c r="K75" i="10" s="1"/>
  <c r="E43" i="17"/>
  <c r="C60" i="7"/>
  <c r="E59" i="7"/>
  <c r="E61" i="3"/>
  <c r="E27" i="7"/>
  <c r="E25" i="5"/>
  <c r="C62" i="8"/>
  <c r="E61" i="8"/>
  <c r="C27" i="3"/>
  <c r="E26" i="3"/>
  <c r="E67" i="6"/>
  <c r="C68" i="6"/>
  <c r="E26" i="6"/>
  <c r="C27" i="6"/>
  <c r="E26" i="10"/>
  <c r="C99" i="7"/>
  <c r="E98" i="7"/>
  <c r="C64" i="4"/>
  <c r="E63" i="4"/>
  <c r="E27" i="4"/>
  <c r="C28" i="4"/>
  <c r="E26" i="2"/>
  <c r="E62" i="2"/>
  <c r="C27" i="8"/>
  <c r="E26" i="8"/>
  <c r="C29" i="1"/>
  <c r="E28" i="1"/>
  <c r="C66" i="1" l="1"/>
  <c r="E65" i="1"/>
  <c r="I112" i="21"/>
  <c r="J112" i="21" s="1"/>
  <c r="K112" i="21"/>
  <c r="L112" i="21"/>
  <c r="M112" i="21" s="1"/>
  <c r="N112" i="21" s="1"/>
  <c r="N90" i="10"/>
  <c r="N91" i="10" s="1"/>
  <c r="N92" i="10" s="1"/>
  <c r="N93" i="10" s="1"/>
  <c r="N94" i="10" s="1"/>
  <c r="N95" i="10" s="1"/>
  <c r="N96" i="10" s="1"/>
  <c r="N97" i="10" s="1"/>
  <c r="N98" i="10" s="1"/>
  <c r="N99" i="10" s="1"/>
  <c r="N100" i="10" s="1"/>
  <c r="N101" i="10" s="1"/>
  <c r="N102" i="10" s="1"/>
  <c r="N103" i="10" s="1"/>
  <c r="N104" i="10" s="1"/>
  <c r="M90" i="10"/>
  <c r="M91" i="10" s="1"/>
  <c r="M92" i="10" s="1"/>
  <c r="M93" i="10" s="1"/>
  <c r="M94" i="10" s="1"/>
  <c r="M95" i="10" s="1"/>
  <c r="M96" i="10" s="1"/>
  <c r="M97" i="10" s="1"/>
  <c r="M98" i="10" s="1"/>
  <c r="M99" i="10" s="1"/>
  <c r="M100" i="10" s="1"/>
  <c r="M101" i="10" s="1"/>
  <c r="M102" i="10" s="1"/>
  <c r="M103" i="10" s="1"/>
  <c r="M104" i="10" s="1"/>
  <c r="L80" i="10"/>
  <c r="L81" i="10" s="1"/>
  <c r="L82" i="10" s="1"/>
  <c r="L83" i="10" s="1"/>
  <c r="L84" i="10" s="1"/>
  <c r="L89" i="10" s="1"/>
  <c r="K76" i="10"/>
  <c r="K77" i="10" s="1"/>
  <c r="K78" i="10" s="1"/>
  <c r="K79" i="10" s="1"/>
  <c r="E45" i="17"/>
  <c r="E44" i="17"/>
  <c r="C61" i="7"/>
  <c r="E60" i="7"/>
  <c r="E62" i="3"/>
  <c r="E27" i="10"/>
  <c r="E27" i="6"/>
  <c r="C28" i="6"/>
  <c r="E99" i="7"/>
  <c r="C100" i="7"/>
  <c r="E100" i="7" s="1"/>
  <c r="C28" i="3"/>
  <c r="E27" i="3"/>
  <c r="E26" i="5"/>
  <c r="E68" i="6"/>
  <c r="C69" i="6"/>
  <c r="C63" i="8"/>
  <c r="E62" i="8"/>
  <c r="E28" i="7"/>
  <c r="C29" i="4"/>
  <c r="E28" i="4"/>
  <c r="E64" i="4"/>
  <c r="C65" i="4"/>
  <c r="E27" i="2"/>
  <c r="E63" i="2"/>
  <c r="C28" i="8"/>
  <c r="E27" i="8"/>
  <c r="C30" i="1"/>
  <c r="E29" i="1"/>
  <c r="O112" i="21" l="1"/>
  <c r="C67" i="1"/>
  <c r="E66" i="1"/>
  <c r="L90" i="10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K80" i="10"/>
  <c r="K81" i="10" s="1"/>
  <c r="K82" i="10" s="1"/>
  <c r="K83" i="10" s="1"/>
  <c r="K84" i="10" s="1"/>
  <c r="K89" i="10" s="1"/>
  <c r="C62" i="7"/>
  <c r="E61" i="7"/>
  <c r="E63" i="3"/>
  <c r="E29" i="7"/>
  <c r="E27" i="5"/>
  <c r="C29" i="6"/>
  <c r="E28" i="6"/>
  <c r="C64" i="8"/>
  <c r="E63" i="8"/>
  <c r="C70" i="6"/>
  <c r="E69" i="6"/>
  <c r="E28" i="3"/>
  <c r="C29" i="3"/>
  <c r="H106" i="10"/>
  <c r="I106" i="10" s="1"/>
  <c r="J106" i="10" s="1"/>
  <c r="K106" i="10" s="1"/>
  <c r="E28" i="10"/>
  <c r="C66" i="4"/>
  <c r="E65" i="4"/>
  <c r="E29" i="4"/>
  <c r="C30" i="4"/>
  <c r="E28" i="2"/>
  <c r="E64" i="2"/>
  <c r="C29" i="8"/>
  <c r="E28" i="8"/>
  <c r="C31" i="1"/>
  <c r="E30" i="1"/>
  <c r="C68" i="1" l="1"/>
  <c r="E67" i="1"/>
  <c r="K90" i="10"/>
  <c r="K91" i="10" s="1"/>
  <c r="K92" i="10" s="1"/>
  <c r="K93" i="10" s="1"/>
  <c r="K94" i="10" s="1"/>
  <c r="K95" i="10" s="1"/>
  <c r="K96" i="10" s="1"/>
  <c r="K97" i="10" s="1"/>
  <c r="K98" i="10" s="1"/>
  <c r="K99" i="10" s="1"/>
  <c r="K100" i="10" s="1"/>
  <c r="K101" i="10" s="1"/>
  <c r="K102" i="10" s="1"/>
  <c r="K103" i="10" s="1"/>
  <c r="K104" i="10" s="1"/>
  <c r="L106" i="10"/>
  <c r="M106" i="10" s="1"/>
  <c r="N106" i="10" s="1"/>
  <c r="C63" i="7"/>
  <c r="E62" i="7"/>
  <c r="E64" i="3"/>
  <c r="C30" i="3"/>
  <c r="E29" i="3"/>
  <c r="C65" i="8"/>
  <c r="E65" i="8" s="1"/>
  <c r="E64" i="8"/>
  <c r="E70" i="6"/>
  <c r="C71" i="6"/>
  <c r="E29" i="6"/>
  <c r="C30" i="6"/>
  <c r="E30" i="4"/>
  <c r="C31" i="4"/>
  <c r="C67" i="4"/>
  <c r="E66" i="4"/>
  <c r="E29" i="2"/>
  <c r="E65" i="2"/>
  <c r="C30" i="8"/>
  <c r="E29" i="8"/>
  <c r="C32" i="1"/>
  <c r="E31" i="1"/>
  <c r="C69" i="1" l="1"/>
  <c r="E68" i="1"/>
  <c r="O106" i="10"/>
  <c r="C64" i="7"/>
  <c r="E63" i="7"/>
  <c r="E65" i="3"/>
  <c r="E30" i="6"/>
  <c r="C31" i="6"/>
  <c r="C72" i="6"/>
  <c r="E71" i="6"/>
  <c r="E28" i="5"/>
  <c r="C31" i="3"/>
  <c r="E30" i="3"/>
  <c r="C32" i="4"/>
  <c r="E31" i="4"/>
  <c r="E67" i="4"/>
  <c r="C68" i="4"/>
  <c r="E30" i="2"/>
  <c r="E66" i="2"/>
  <c r="C31" i="8"/>
  <c r="E30" i="8"/>
  <c r="C33" i="1"/>
  <c r="E32" i="1"/>
  <c r="C70" i="1" l="1"/>
  <c r="E69" i="1"/>
  <c r="C65" i="7"/>
  <c r="E64" i="7"/>
  <c r="E66" i="3"/>
  <c r="C32" i="3"/>
  <c r="E31" i="3"/>
  <c r="E72" i="6"/>
  <c r="C73" i="6"/>
  <c r="E31" i="6"/>
  <c r="C32" i="6"/>
  <c r="E29" i="5"/>
  <c r="C69" i="4"/>
  <c r="E68" i="4"/>
  <c r="E32" i="4"/>
  <c r="C33" i="4"/>
  <c r="E31" i="2"/>
  <c r="E67" i="2"/>
  <c r="C32" i="8"/>
  <c r="E31" i="8"/>
  <c r="C34" i="1"/>
  <c r="E33" i="1"/>
  <c r="C71" i="1" l="1"/>
  <c r="E70" i="1"/>
  <c r="C66" i="7"/>
  <c r="E65" i="7"/>
  <c r="E67" i="3"/>
  <c r="C33" i="6"/>
  <c r="E32" i="6"/>
  <c r="E30" i="5"/>
  <c r="C74" i="6"/>
  <c r="E73" i="6"/>
  <c r="E32" i="3"/>
  <c r="C33" i="3"/>
  <c r="C34" i="3" s="1"/>
  <c r="C35" i="3" s="1"/>
  <c r="C34" i="4"/>
  <c r="E33" i="4"/>
  <c r="C70" i="4"/>
  <c r="E69" i="4"/>
  <c r="E32" i="2"/>
  <c r="E68" i="2"/>
  <c r="C33" i="8"/>
  <c r="E32" i="8"/>
  <c r="C35" i="1"/>
  <c r="E34" i="1"/>
  <c r="C72" i="1" l="1"/>
  <c r="E71" i="1"/>
  <c r="C67" i="7"/>
  <c r="E66" i="7"/>
  <c r="E68" i="3"/>
  <c r="E74" i="6"/>
  <c r="C75" i="6"/>
  <c r="E33" i="3"/>
  <c r="E31" i="5"/>
  <c r="E33" i="6"/>
  <c r="C34" i="6"/>
  <c r="E70" i="4"/>
  <c r="C71" i="4"/>
  <c r="C35" i="4"/>
  <c r="E34" i="4"/>
  <c r="E33" i="2"/>
  <c r="E69" i="2"/>
  <c r="C34" i="8"/>
  <c r="C91" i="8" s="1"/>
  <c r="G91" i="8" s="1"/>
  <c r="E33" i="8"/>
  <c r="C36" i="1"/>
  <c r="C37" i="1" s="1"/>
  <c r="E35" i="1"/>
  <c r="E37" i="1" l="1"/>
  <c r="C38" i="1"/>
  <c r="C73" i="1"/>
  <c r="E72" i="1"/>
  <c r="C68" i="7"/>
  <c r="E67" i="7"/>
  <c r="E69" i="3"/>
  <c r="E34" i="6"/>
  <c r="C35" i="6"/>
  <c r="E34" i="8"/>
  <c r="H91" i="8"/>
  <c r="I91" i="8" s="1"/>
  <c r="E34" i="3"/>
  <c r="E32" i="5"/>
  <c r="C76" i="6"/>
  <c r="E75" i="6"/>
  <c r="C36" i="4"/>
  <c r="E35" i="4"/>
  <c r="E71" i="4"/>
  <c r="C72" i="4"/>
  <c r="E34" i="2"/>
  <c r="E35" i="2"/>
  <c r="E70" i="2"/>
  <c r="E36" i="1"/>
  <c r="C74" i="1" l="1"/>
  <c r="E73" i="1"/>
  <c r="G73" i="3"/>
  <c r="E38" i="1"/>
  <c r="J91" i="8"/>
  <c r="K91" i="8" s="1"/>
  <c r="C69" i="7"/>
  <c r="E68" i="7"/>
  <c r="E35" i="3"/>
  <c r="E70" i="3"/>
  <c r="E71" i="3"/>
  <c r="E35" i="6"/>
  <c r="C36" i="6"/>
  <c r="E76" i="6"/>
  <c r="C77" i="6"/>
  <c r="E33" i="5"/>
  <c r="E72" i="4"/>
  <c r="C73" i="4"/>
  <c r="E73" i="4" s="1"/>
  <c r="E36" i="4"/>
  <c r="E71" i="2"/>
  <c r="I73" i="2"/>
  <c r="J73" i="2" s="1"/>
  <c r="C75" i="1" l="1"/>
  <c r="E74" i="1"/>
  <c r="C75" i="4"/>
  <c r="G75" i="4" s="1"/>
  <c r="H75" i="4" s="1"/>
  <c r="I75" i="4" s="1"/>
  <c r="J75" i="4" s="1"/>
  <c r="K75" i="4" s="1"/>
  <c r="L75" i="4" s="1"/>
  <c r="M75" i="4" s="1"/>
  <c r="N75" i="4" s="1"/>
  <c r="C70" i="7"/>
  <c r="C102" i="7" s="1"/>
  <c r="E69" i="7"/>
  <c r="H73" i="3"/>
  <c r="I73" i="3" s="1"/>
  <c r="J73" i="3" s="1"/>
  <c r="H75" i="5"/>
  <c r="I75" i="5" s="1"/>
  <c r="J75" i="5" s="1"/>
  <c r="C37" i="6"/>
  <c r="E36" i="6"/>
  <c r="C78" i="6"/>
  <c r="E78" i="6" s="1"/>
  <c r="E77" i="6"/>
  <c r="M73" i="2"/>
  <c r="K73" i="2"/>
  <c r="L73" i="2" s="1"/>
  <c r="N73" i="2" l="1"/>
  <c r="O73" i="2" s="1"/>
  <c r="P73" i="2" s="1"/>
  <c r="Q73" i="2" s="1"/>
  <c r="R73" i="2" s="1"/>
  <c r="C76" i="1"/>
  <c r="E75" i="1"/>
  <c r="O75" i="4"/>
  <c r="P75" i="4" s="1"/>
  <c r="Q75" i="4" s="1"/>
  <c r="R75" i="4" s="1"/>
  <c r="S75" i="4" s="1"/>
  <c r="T75" i="4" s="1"/>
  <c r="E70" i="7"/>
  <c r="G102" i="7"/>
  <c r="K73" i="3"/>
  <c r="L73" i="3" s="1"/>
  <c r="K75" i="5"/>
  <c r="L75" i="5" s="1"/>
  <c r="E37" i="6"/>
  <c r="C38" i="6"/>
  <c r="C77" i="1" l="1"/>
  <c r="E76" i="1"/>
  <c r="U75" i="4"/>
  <c r="S73" i="2"/>
  <c r="M73" i="3"/>
  <c r="C80" i="6"/>
  <c r="G80" i="6" s="1"/>
  <c r="H80" i="6" s="1"/>
  <c r="I80" i="6" s="1"/>
  <c r="J80" i="6" s="1"/>
  <c r="K80" i="6" s="1"/>
  <c r="L80" i="6" s="1"/>
  <c r="M80" i="6" s="1"/>
  <c r="M75" i="5"/>
  <c r="N75" i="5" s="1"/>
  <c r="O75" i="5" s="1"/>
  <c r="P75" i="5" s="1"/>
  <c r="E38" i="6"/>
  <c r="E77" i="1" l="1"/>
  <c r="C79" i="1"/>
  <c r="G79" i="1" s="1"/>
  <c r="H79" i="1" s="1"/>
  <c r="I79" i="1" s="1"/>
  <c r="J79" i="1" s="1"/>
  <c r="K79" i="1" s="1"/>
  <c r="N80" i="6"/>
  <c r="O80" i="6" s="1"/>
  <c r="P80" i="6" s="1"/>
  <c r="Q80" i="6" s="1"/>
  <c r="R80" i="6" s="1"/>
  <c r="Q75" i="5"/>
  <c r="H102" i="7"/>
  <c r="J102" i="7" s="1"/>
  <c r="L79" i="1" l="1"/>
  <c r="M79" i="1" s="1"/>
  <c r="N79" i="1" s="1"/>
  <c r="S80" i="6"/>
  <c r="K102" i="7"/>
  <c r="M102" i="7" s="1"/>
</calcChain>
</file>

<file path=xl/sharedStrings.xml><?xml version="1.0" encoding="utf-8"?>
<sst xmlns="http://schemas.openxmlformats.org/spreadsheetml/2006/main" count="2449" uniqueCount="515">
  <si>
    <t>KM</t>
  </si>
  <si>
    <t>Total Km</t>
  </si>
  <si>
    <t>Time</t>
  </si>
  <si>
    <t>Fare</t>
  </si>
  <si>
    <t>HLT</t>
  </si>
  <si>
    <t>First Trip Bus-1</t>
  </si>
  <si>
    <t>First 
Trip
 Bus-2</t>
  </si>
  <si>
    <t>First 
Trip 
 Bus-3</t>
  </si>
  <si>
    <t xml:space="preserve"> First 
Trip
 Bus-4</t>
  </si>
  <si>
    <t>Second Trip 
Bus-1</t>
  </si>
  <si>
    <t>Second Trip 
Bus-2</t>
  </si>
  <si>
    <t>Second Trip
 Bus-3</t>
  </si>
  <si>
    <t>Second Trip 
Bus-4</t>
  </si>
  <si>
    <t>MIRZAMURAD BAZAR</t>
  </si>
  <si>
    <t>KIT</t>
  </si>
  <si>
    <t>SADHU KI KUTIYA</t>
  </si>
  <si>
    <t>RAKHAUNA</t>
  </si>
  <si>
    <t>RAJATALAB</t>
  </si>
  <si>
    <t>MOHANSARAI</t>
  </si>
  <si>
    <t>SAHABABAD</t>
  </si>
  <si>
    <t>JAGATPUR</t>
  </si>
  <si>
    <t>ROHANIA</t>
  </si>
  <si>
    <t>BHULLANPUR</t>
  </si>
  <si>
    <t>MODHAILA</t>
  </si>
  <si>
    <t>BOULIA</t>
  </si>
  <si>
    <t>LAHARTARA</t>
  </si>
  <si>
    <t>CANTT BUS STAND</t>
  </si>
  <si>
    <t>NADESHAR</t>
  </si>
  <si>
    <t>KACHAHARI</t>
  </si>
  <si>
    <t>GILAT BAZAR</t>
  </si>
  <si>
    <t>AGRASEN MOD</t>
  </si>
  <si>
    <t>TARNA</t>
  </si>
  <si>
    <t>B.H.E.L.</t>
  </si>
  <si>
    <t>VYASBAGH</t>
  </si>
  <si>
    <t>HARHUA</t>
  </si>
  <si>
    <t>KAAZI SARAI</t>
  </si>
  <si>
    <t>SATOMAHUA</t>
  </si>
  <si>
    <t>RTO</t>
  </si>
  <si>
    <t>SANMUKH HOSPITAL</t>
  </si>
  <si>
    <t>AIRPORT ROAD</t>
  </si>
  <si>
    <t>LBS AIRPORT</t>
  </si>
  <si>
    <t>First Trip Bus-2</t>
  </si>
  <si>
    <t>First Trip Bus-3</t>
  </si>
  <si>
    <t>First Trip Bus-4</t>
  </si>
  <si>
    <t>First Trip Bus-5</t>
  </si>
  <si>
    <t>First Trip Bus-6</t>
  </si>
  <si>
    <t>First Trip Bus-7</t>
  </si>
  <si>
    <t>Second Trip 
Bus-3</t>
  </si>
  <si>
    <t>Second Trip 
Bus-5</t>
  </si>
  <si>
    <t>Second Trip 
Bus-6</t>
  </si>
  <si>
    <t>Second Trip 
Bus-7</t>
  </si>
  <si>
    <t>BABATPUR CHAURAHA</t>
  </si>
  <si>
    <t>LALPUR CHATTI</t>
  </si>
  <si>
    <t>RUPAPUR</t>
  </si>
  <si>
    <t>KHOCHAWAN</t>
  </si>
  <si>
    <t>VIDYAPEETH</t>
  </si>
  <si>
    <t>SIGRA</t>
  </si>
  <si>
    <t>RATHYATRA</t>
  </si>
  <si>
    <t>RAVINDERPURI</t>
  </si>
  <si>
    <t>DURGA KUND</t>
  </si>
  <si>
    <t>RAVIDAS GATE</t>
  </si>
  <si>
    <t>LANKA</t>
  </si>
  <si>
    <t>MIRZAMURAD E STATION</t>
  </si>
  <si>
    <t>MALDAHIYA</t>
  </si>
  <si>
    <t>LAHURABIR</t>
  </si>
  <si>
    <t>CHAUKAGHAT</t>
  </si>
  <si>
    <t>KHAJURI</t>
  </si>
  <si>
    <t>POLICE LINE</t>
  </si>
  <si>
    <t>PANDEYPUR</t>
  </si>
  <si>
    <t>LALPUR</t>
  </si>
  <si>
    <t>BELWABABA</t>
  </si>
  <si>
    <t>BANIYAPUR</t>
  </si>
  <si>
    <t>MAHAVIR</t>
  </si>
  <si>
    <t>ALLOPUR</t>
  </si>
  <si>
    <t>CHAMRAHA</t>
  </si>
  <si>
    <t>GOSHIPUR</t>
  </si>
  <si>
    <t>MOHAV</t>
  </si>
  <si>
    <t>CHOLAPUR</t>
  </si>
  <si>
    <t>DHARSAUNA</t>
  </si>
  <si>
    <t>PAHARIYA</t>
  </si>
  <si>
    <t>PURANA RTO</t>
  </si>
  <si>
    <t>ASAPUR</t>
  </si>
  <si>
    <t>LEDHUPUR</t>
  </si>
  <si>
    <t>CHIRAIGAON BLOCK</t>
  </si>
  <si>
    <t>UMARAHA</t>
  </si>
  <si>
    <t>SWARVED MANDIR</t>
  </si>
  <si>
    <t>DUBKIYA</t>
  </si>
  <si>
    <t>SAHAPUR</t>
  </si>
  <si>
    <t>CHUBEYPUR</t>
  </si>
  <si>
    <t>UGAPUR</t>
  </si>
  <si>
    <t>CHANDRAWATI</t>
  </si>
  <si>
    <t>DHAKHAWA</t>
  </si>
  <si>
    <t>KAITHI</t>
  </si>
  <si>
    <t>MARKANDEY MAHADEV</t>
  </si>
  <si>
    <t>HAVELIYA CHAURAHA</t>
  </si>
  <si>
    <t>SARNATH MUSEAM</t>
  </si>
  <si>
    <t>SARNATH RLY</t>
  </si>
  <si>
    <t>BHELUPUR</t>
  </si>
  <si>
    <t>Second Trip Bus-1</t>
  </si>
  <si>
    <t>Second 
Trip
 Bus-2</t>
  </si>
  <si>
    <t>KARNADADI</t>
  </si>
  <si>
    <t>HERITAGE INSTITUTE</t>
  </si>
  <si>
    <t>SMS</t>
  </si>
  <si>
    <t>DPS</t>
  </si>
  <si>
    <t>AKHARI</t>
  </si>
  <si>
    <t>AWALESHPUR</t>
  </si>
  <si>
    <t>KANDWA</t>
  </si>
  <si>
    <t>CHITAIPUR</t>
  </si>
  <si>
    <t>BHIKARIPUR CROSSING</t>
  </si>
  <si>
    <t>DLW</t>
  </si>
  <si>
    <t>MANDUADIH</t>
  </si>
  <si>
    <t>NARIA</t>
  </si>
  <si>
    <t>SUNDERPUR</t>
  </si>
  <si>
    <t>Second Trip Bus-2</t>
  </si>
  <si>
    <t>CITY RAILWAY STATION</t>
  </si>
  <si>
    <t>GOLGADDA</t>
  </si>
  <si>
    <t>KAZZAKPURA</t>
  </si>
  <si>
    <t>BHADAU CHOURAHA</t>
  </si>
  <si>
    <t>RAJGHAT</t>
  </si>
  <si>
    <t>Mirzamurad-Mohansarai-Cantt- Rathyatra- Girjaghar-  Lahurabir- Chaukaghat- Cantt</t>
  </si>
  <si>
    <t>CHETGANJ</t>
  </si>
  <si>
    <t>TALIYABHAG</t>
  </si>
  <si>
    <t>KABIR CHAURA</t>
  </si>
  <si>
    <t>MAIDAGIN</t>
  </si>
  <si>
    <t>PILIKOTHI</t>
  </si>
  <si>
    <t>Cantt- Rathyatra- Girjaghar-  Lahurabir- Chaukaghat- Cantt</t>
  </si>
  <si>
    <t>GIRJAGHAR CHAURAHA</t>
  </si>
  <si>
    <t>CIRCUIT HOUSE</t>
  </si>
  <si>
    <t>CANTT RLY STATION</t>
  </si>
  <si>
    <t>25.284666, 82.780556</t>
  </si>
  <si>
    <t>25.285235, 82.776484</t>
  </si>
  <si>
    <t>25.282433, 82.791429</t>
  </si>
  <si>
    <t>25.279515, 82.799523</t>
  </si>
  <si>
    <t>25.271347, 82.821820</t>
  </si>
  <si>
    <t>25.277839, 82.896804</t>
  </si>
  <si>
    <t>25.296004, 82.942333</t>
  </si>
  <si>
    <t>25.300350, 82.949829</t>
  </si>
  <si>
    <t>CHANDPUR CHAURAHA</t>
  </si>
  <si>
    <t>CHANDMARI</t>
  </si>
  <si>
    <t>BELWARIYA</t>
  </si>
  <si>
    <t>MURDAHA</t>
  </si>
  <si>
    <t>AYAR</t>
  </si>
  <si>
    <t>AHIRAULI</t>
  </si>
  <si>
    <t>GOSAIPUR</t>
  </si>
  <si>
    <t>PALAHI PATTI</t>
  </si>
  <si>
    <t>GARTHAMA</t>
  </si>
  <si>
    <t>SARAIYA</t>
  </si>
  <si>
    <t>MARUEE</t>
  </si>
  <si>
    <t>SINDHORA</t>
  </si>
  <si>
    <t>25.315731, 82.964375</t>
  </si>
  <si>
    <t>25.359381, 82.961490</t>
  </si>
  <si>
    <t>25.372259, 82.921516</t>
  </si>
  <si>
    <t>25.398689, 82.892036</t>
  </si>
  <si>
    <t>25.423781, 82.873366</t>
  </si>
  <si>
    <t>25.411883, 82.885072</t>
  </si>
  <si>
    <t>25.430282, 82.861283</t>
  </si>
  <si>
    <t>Latitude
Longitude</t>
  </si>
  <si>
    <t>NATINIYA DAI</t>
  </si>
  <si>
    <t>25.346452, 82.976760</t>
  </si>
  <si>
    <t>25.351253, 82.975320</t>
  </si>
  <si>
    <t>25.326856, 82.988038</t>
  </si>
  <si>
    <t>25.332849, 82.989394</t>
  </si>
  <si>
    <t>25.342079, 82.980296</t>
  </si>
  <si>
    <t>25.371781, 82.971898</t>
  </si>
  <si>
    <t>25.382641, 82.970325</t>
  </si>
  <si>
    <t>25.387120, 82.970070</t>
  </si>
  <si>
    <t>25.402500, 82.968196</t>
  </si>
  <si>
    <t>25.418970, 82.964414</t>
  </si>
  <si>
    <t>25.449881, 82.958754</t>
  </si>
  <si>
    <t>25.459545, 82.954779</t>
  </si>
  <si>
    <t>25.475932, 82.947134</t>
  </si>
  <si>
    <t>25.484003, 82.942105</t>
  </si>
  <si>
    <t>25.507592, 82.938385</t>
  </si>
  <si>
    <t>25.520773, 82.933470</t>
  </si>
  <si>
    <t>25.533394, 82.931607</t>
  </si>
  <si>
    <t>25.438934, 82.962277</t>
  </si>
  <si>
    <t>25.352169, 82.975592</t>
  </si>
  <si>
    <t>25.282121, 82.791342</t>
  </si>
  <si>
    <t>25.279853, 82.799645</t>
  </si>
  <si>
    <t>25.271908, 82.821388</t>
  </si>
  <si>
    <t>25.269400, 82.846250</t>
  </si>
  <si>
    <t>25.269067, 82.846402</t>
  </si>
  <si>
    <t>25.274509, 82.871995</t>
  </si>
  <si>
    <t>25.274152, 82.871959</t>
  </si>
  <si>
    <t>25.281725, 82.910749</t>
  </si>
  <si>
    <t>25.289157, 82.927639</t>
  </si>
  <si>
    <t>25.277763, 82.896476</t>
  </si>
  <si>
    <t>25.281660, 82.910796</t>
  </si>
  <si>
    <t>25.289050, 82.927672</t>
  </si>
  <si>
    <t>25.305132, 82.953530</t>
  </si>
  <si>
    <t>25.305357, 82.953541</t>
  </si>
  <si>
    <t>25.315663, 82.964456</t>
  </si>
  <si>
    <t>25.316134, 82.968069</t>
  </si>
  <si>
    <t>25.316023, 82.968195</t>
  </si>
  <si>
    <t>25.324556, 82.986666</t>
  </si>
  <si>
    <t>25.332815, 82.989755</t>
  </si>
  <si>
    <t>25.382532, 82.970416</t>
  </si>
  <si>
    <t>25.351797, 82.975614</t>
  </si>
  <si>
    <t>25.346475, 82.976838</t>
  </si>
  <si>
    <t>25.342208, 82.981180</t>
  </si>
  <si>
    <t>25.335649, 82.978108</t>
  </si>
  <si>
    <t>25.285933, 82.758890</t>
  </si>
  <si>
    <t>25.285747, 82.758968</t>
  </si>
  <si>
    <t>25.276819, 82.739552</t>
  </si>
  <si>
    <t>25.284976, 82.776331</t>
  </si>
  <si>
    <t>25.273865, 82.733218</t>
  </si>
  <si>
    <t>25.273404, 82.731176</t>
  </si>
  <si>
    <t>25.277103, 82.739305</t>
  </si>
  <si>
    <t>25.268715, 82.710718</t>
  </si>
  <si>
    <t>25.324827, 82.987013</t>
  </si>
  <si>
    <t>25.320114, 82.987956</t>
  </si>
  <si>
    <t>25.314349, 82.988871</t>
  </si>
  <si>
    <t>25.307052, 82.991704</t>
  </si>
  <si>
    <t>25.293114, 83.002371</t>
  </si>
  <si>
    <t>25.289499, 83.001588</t>
  </si>
  <si>
    <t>25.281901, 83.003148</t>
  </si>
  <si>
    <t>25.278082, 83.002378</t>
  </si>
  <si>
    <t>25.281853, 83.002946</t>
  </si>
  <si>
    <t>25.289244, 83.001410</t>
  </si>
  <si>
    <t>25.292702, 83.002165</t>
  </si>
  <si>
    <t>25.299944, 83.001372</t>
  </si>
  <si>
    <t>25.300187, 82.998772</t>
  </si>
  <si>
    <t>25.306779, 82.991665</t>
  </si>
  <si>
    <t>25.314412, 82.988710</t>
  </si>
  <si>
    <t>25.320125, 82.987830</t>
  </si>
  <si>
    <t>25.333562, 82.996338</t>
  </si>
  <si>
    <t>25.343457, 82.988704</t>
  </si>
  <si>
    <t>25.345785, 82.984015</t>
  </si>
  <si>
    <t>25.349638, 82.993703</t>
  </si>
  <si>
    <t>25.356487, 83.005602</t>
  </si>
  <si>
    <t>25.359351, 83.017771</t>
  </si>
  <si>
    <t>25.359289, 83.018014</t>
  </si>
  <si>
    <t>25.360576, 83.023306</t>
  </si>
  <si>
    <t>25.360452, 83.023231</t>
  </si>
  <si>
    <t>25.361263, 83.025708</t>
  </si>
  <si>
    <t>25.361442, 83.026109</t>
  </si>
  <si>
    <t>25.369426, 83.046128</t>
  </si>
  <si>
    <t>25.380311, 83.055474</t>
  </si>
  <si>
    <t>25.380280, 83.055755</t>
  </si>
  <si>
    <t>25.389908, 83.065974</t>
  </si>
  <si>
    <t>25.389970, 83.066180</t>
  </si>
  <si>
    <t>25.401574, 83.071623</t>
  </si>
  <si>
    <t>25.401494, 83.071812</t>
  </si>
  <si>
    <t>25.414124, 83.078017</t>
  </si>
  <si>
    <t>25.414096, 83.078202</t>
  </si>
  <si>
    <t>25.428298, 83.087744</t>
  </si>
  <si>
    <t>25.428110, 83.087831</t>
  </si>
  <si>
    <t>25.445294, 83.097036</t>
  </si>
  <si>
    <t>25.445258, 83.097098</t>
  </si>
  <si>
    <t>25.461347, 83.114311</t>
  </si>
  <si>
    <t>25.461177, 83.114465</t>
  </si>
  <si>
    <t>25.468449, 83.125812</t>
  </si>
  <si>
    <t>25.468458, 83.126088</t>
  </si>
  <si>
    <t>25.501533, 83.162245</t>
  </si>
  <si>
    <t>25.492536, 83.159742</t>
  </si>
  <si>
    <t>25.480221, 83.138688</t>
  </si>
  <si>
    <t>25.480111, 83.138839</t>
  </si>
  <si>
    <t>25.356323, 83.005512</t>
  </si>
  <si>
    <t>25.349491, 82.993769</t>
  </si>
  <si>
    <t>25.345664, 82.984128</t>
  </si>
  <si>
    <t>25.343618, 82.988586</t>
  </si>
  <si>
    <t>25.333538, 82.996469</t>
  </si>
  <si>
    <t>25.369041, 83.025433</t>
  </si>
  <si>
    <t>25.371595, 83.025259</t>
  </si>
  <si>
    <t>25.376479, 83.032093</t>
  </si>
  <si>
    <t>25.277940, 83.002496</t>
  </si>
  <si>
    <t>25.351406, 82.975131</t>
  </si>
  <si>
    <t>25.353975, 82.965737</t>
  </si>
  <si>
    <t>25.354024, 82.965971</t>
  </si>
  <si>
    <t>25.359541, 82.961465</t>
  </si>
  <si>
    <t>25.362446, 82.939019</t>
  </si>
  <si>
    <t>25.362675, 82.939038</t>
  </si>
  <si>
    <t>25.367355, 82.928917</t>
  </si>
  <si>
    <t>25.367641, 82.928782</t>
  </si>
  <si>
    <t>25.372437, 82.921591</t>
  </si>
  <si>
    <t>25.381284, 82.905533</t>
  </si>
  <si>
    <t>25.381367, 82.905753</t>
  </si>
  <si>
    <t>25.398988, 82.892121</t>
  </si>
  <si>
    <t>25.411770, 82.884780</t>
  </si>
  <si>
    <t>25.424209, 82.873184</t>
  </si>
  <si>
    <t>25.430080, 82.861047</t>
  </si>
  <si>
    <t>25.436178, 82.854178</t>
  </si>
  <si>
    <t>25.436152, 82.854317</t>
  </si>
  <si>
    <t>25.444765, 82.855196</t>
  </si>
  <si>
    <t>25.448526, 82.847216</t>
  </si>
  <si>
    <t>25.386564, 82.996331</t>
  </si>
  <si>
    <t>25.403110, 82.998310</t>
  </si>
  <si>
    <t>25.419304, 83.000383</t>
  </si>
  <si>
    <t>25.431596, 83.002056</t>
  </si>
  <si>
    <t>25.431965, 83.002266</t>
  </si>
  <si>
    <t>25.442326, 82.999970</t>
  </si>
  <si>
    <t>25.442309, 83.000153</t>
  </si>
  <si>
    <t>25.457653, 83.001434</t>
  </si>
  <si>
    <t>25.457598, 83.001885</t>
  </si>
  <si>
    <t>25.473812, 83.001464</t>
  </si>
  <si>
    <t>25.489102, 82.998801</t>
  </si>
  <si>
    <t>25.359222, 82.992919</t>
  </si>
  <si>
    <t>25.359216, 82.992991</t>
  </si>
  <si>
    <t>25.378169, 82.994193</t>
  </si>
  <si>
    <t>25.378190, 82.994269</t>
  </si>
  <si>
    <t>25.378209, 82.994276</t>
  </si>
  <si>
    <t>25.386581, 82.996509</t>
  </si>
  <si>
    <t>25.419279, 83.000236</t>
  </si>
  <si>
    <t>25.349608, 82.993380</t>
  </si>
  <si>
    <t>25.349654, 82.993593</t>
  </si>
  <si>
    <t>25.274435, 82.872292</t>
  </si>
  <si>
    <t>25.269038, 82.893159</t>
  </si>
  <si>
    <t>25.268732, 82.893173</t>
  </si>
  <si>
    <t>25.261273, 82.909104</t>
  </si>
  <si>
    <t>25.261037, 82.908887</t>
  </si>
  <si>
    <t>25.254607, 82.919924</t>
  </si>
  <si>
    <t>25.254107, 82.920122</t>
  </si>
  <si>
    <t>25.249628, 82.940724</t>
  </si>
  <si>
    <t>25.249412, 82.940700</t>
  </si>
  <si>
    <t>25.248675, 82.953645</t>
  </si>
  <si>
    <t>25.248664, 82.953822</t>
  </si>
  <si>
    <t>25.270659, 82.967211</t>
  </si>
  <si>
    <t>25.270667, 82.967334</t>
  </si>
  <si>
    <t>25.260747, 82.963517</t>
  </si>
  <si>
    <t>25.260704, 82.963634</t>
  </si>
  <si>
    <t>25.256474, 82.960388</t>
  </si>
  <si>
    <t>25.256379, 82.960468</t>
  </si>
  <si>
    <t>25.284189, 82.968460</t>
  </si>
  <si>
    <t>25.284093, 82.968565</t>
  </si>
  <si>
    <t>25.286327, 82.968834</t>
  </si>
  <si>
    <t>25.286299, 82.968964</t>
  </si>
  <si>
    <t>25.296811, 82.970031</t>
  </si>
  <si>
    <t>25.296828, 82.970106</t>
  </si>
  <si>
    <t>25.282525, 82.984378</t>
  </si>
  <si>
    <t>25.282569, 82.984126</t>
  </si>
  <si>
    <t>25.284229, 82.968980</t>
  </si>
  <si>
    <t>25.284133, 82.968871</t>
  </si>
  <si>
    <t>25.278859, 82.994634</t>
  </si>
  <si>
    <t>25.278836, 82.994837</t>
  </si>
  <si>
    <t>25.332978, 82.996814</t>
  </si>
  <si>
    <t>25.334144, 83.013450</t>
  </si>
  <si>
    <t>25.334054, 83.013294</t>
  </si>
  <si>
    <t>25.332675, 82.996539</t>
  </si>
  <si>
    <t>25.331218, 83.017859</t>
  </si>
  <si>
    <t>25.331222, 83.017558</t>
  </si>
  <si>
    <t>25.330582, 83.024987</t>
  </si>
  <si>
    <t>25.330456, 83.024902</t>
  </si>
  <si>
    <t>25.326889, 83.029549</t>
  </si>
  <si>
    <t>25.326876, 83.029824</t>
  </si>
  <si>
    <t>25.326709, 83.034785</t>
  </si>
  <si>
    <t>25.326766, 83.034534</t>
  </si>
  <si>
    <t>25.309626, 83.005344</t>
  </si>
  <si>
    <t>25.323975, 82.999791</t>
  </si>
  <si>
    <t>25.317436, 83.002466</t>
  </si>
  <si>
    <t>25.327688, 82.995952</t>
  </si>
  <si>
    <t>25.332438, 82.996325</t>
  </si>
  <si>
    <t>25.324263, 82.991282</t>
  </si>
  <si>
    <t>25.323550, 83.000255</t>
  </si>
  <si>
    <t>25.319730, 83.009175</t>
  </si>
  <si>
    <t>25.318957, 83.013142</t>
  </si>
  <si>
    <t>25.326473, 83.017572</t>
  </si>
  <si>
    <t>25.331221, 83.017562</t>
  </si>
  <si>
    <t>25.288032, 82.848076</t>
  </si>
  <si>
    <t>25.322686, 82.836290</t>
  </si>
  <si>
    <t>25.269465, 82.846141</t>
  </si>
  <si>
    <t>25.294336, 82.846622</t>
  </si>
  <si>
    <t>25.315449, 82.835247</t>
  </si>
  <si>
    <t>25.302596, 82.841693</t>
  </si>
  <si>
    <t>25.319119, 82.857713</t>
  </si>
  <si>
    <t>25.317093, 82.882339</t>
  </si>
  <si>
    <t>25.316808, 82.894841</t>
  </si>
  <si>
    <t>25.316938, 82.904642</t>
  </si>
  <si>
    <t>25.316003, 82.916072</t>
  </si>
  <si>
    <t>25.308973, 82.934252</t>
  </si>
  <si>
    <t>25.317422, 82.870249</t>
  </si>
  <si>
    <t>UP65LT
 1394</t>
  </si>
  <si>
    <t>UP65LT
 1407</t>
  </si>
  <si>
    <t>NADESAR</t>
  </si>
  <si>
    <t>Mirzamurad-Mohansarai-Chandpur-Cantt-Nadesar-JHV Mall- Kachahari- LBS Babatpur Airport</t>
  </si>
  <si>
    <t xml:space="preserve">LBS Babatpur Airport- Kachahari-JHV Mall-Nadesar-Cantt-Chandpur-Mohansarai-Mirzamurad </t>
  </si>
  <si>
    <t>Mirzamurad-Mohansarai-Chandpur-Cantt-Kachahari- Babatpur</t>
  </si>
  <si>
    <t xml:space="preserve">Babatpur-Kachahari- Cantt-Chandpur-Mohansarai-Mirzamurad </t>
  </si>
  <si>
    <t>Mirzamurad-Mohansarai-Chandpur-Cantt-Kachahari- Bhojubeer-Sindhora</t>
  </si>
  <si>
    <t xml:space="preserve">Sindhora-Kachahari- Cantt-Chandpur-Mohansarai-Mirzamurad </t>
  </si>
  <si>
    <t>Mirzamurad-Mohansarai-Chandpur-Cantt-Pandeypur-Chubeypur-Markandey Mahadev</t>
  </si>
  <si>
    <t>Markandey Mahadev-Chubeypur-Pandeypur-Cantt-Chandpur-Mohansarai-Mirzamurad</t>
  </si>
  <si>
    <t>Mirzamurad-Mohansarai-Chandpur-Cantt-Khajuri-Pandeypur-Ashapur-Sarnath RLY</t>
  </si>
  <si>
    <t>Sarnath-Ashapur-Pandeypur- Khajuri- Cantt-Chandpur- Mirzamurad</t>
  </si>
  <si>
    <t>Sarnath-Ashapur-Pandeypur-PoliceLine-Kachahari-JHV Mall-Cantt-Bhelupur-Lanka-Sundarpur-DLW-Cantt</t>
  </si>
  <si>
    <t>Cantt-DLW-Akhri-Mohansari-Mirzamurad</t>
  </si>
  <si>
    <t>Cantt- Maldahiya- Lahurabir- Maidagin- Pilikothi- Golgadda-Chaukaghat-Cantt</t>
  </si>
  <si>
    <t xml:space="preserve">Cantt-Chandpur-Mohansarai-Mirzamurad </t>
  </si>
  <si>
    <t>BHOJUBEER</t>
  </si>
  <si>
    <t>UP65LT
1409</t>
  </si>
  <si>
    <t>UP32PN
8716</t>
  </si>
  <si>
    <t>UP32PN
6687</t>
  </si>
  <si>
    <t>UP65KT
 5038</t>
  </si>
  <si>
    <t>UP65LT
1393</t>
  </si>
  <si>
    <t>UP65LT
1401</t>
  </si>
  <si>
    <t>UP65KT
 5040</t>
  </si>
  <si>
    <t>JHV MALL</t>
  </si>
  <si>
    <t>KACHHAWAN ROAD</t>
  </si>
  <si>
    <t>B.H.E.L</t>
  </si>
  <si>
    <t>LALPUR   T.F.C.</t>
  </si>
  <si>
    <t>ASHAPUR</t>
  </si>
  <si>
    <r>
      <t xml:space="preserve">Route NO.
</t>
    </r>
    <r>
      <rPr>
        <b/>
        <sz val="14"/>
        <color rgb="FF000000"/>
        <rFont val="Times New Roman"/>
        <family val="1"/>
      </rPr>
      <t>(E103)</t>
    </r>
  </si>
  <si>
    <r>
      <t xml:space="preserve">Route NO.
</t>
    </r>
    <r>
      <rPr>
        <b/>
        <sz val="12"/>
        <color rgb="FF000000"/>
        <rFont val="Times New Roman"/>
        <family val="1"/>
      </rPr>
      <t>(E101)</t>
    </r>
  </si>
  <si>
    <r>
      <t xml:space="preserve">Route NO.
</t>
    </r>
    <r>
      <rPr>
        <b/>
        <sz val="14"/>
        <color rgb="FF000000"/>
        <rFont val="Times New Roman"/>
        <family val="1"/>
      </rPr>
      <t>(E102)</t>
    </r>
  </si>
  <si>
    <r>
      <t xml:space="preserve">Route NO.
</t>
    </r>
    <r>
      <rPr>
        <b/>
        <sz val="14"/>
        <color rgb="FF000000"/>
        <rFont val="Times New Roman"/>
        <family val="1"/>
      </rPr>
      <t>(E104)</t>
    </r>
  </si>
  <si>
    <r>
      <t xml:space="preserve">Route No.
</t>
    </r>
    <r>
      <rPr>
        <b/>
        <sz val="14"/>
        <color rgb="FF000000"/>
        <rFont val="Times New Roman"/>
        <family val="1"/>
      </rPr>
      <t>(E105)</t>
    </r>
  </si>
  <si>
    <r>
      <t xml:space="preserve">Route No.
</t>
    </r>
    <r>
      <rPr>
        <b/>
        <sz val="16"/>
        <color rgb="FF000000"/>
        <rFont val="Times New Roman"/>
        <family val="1"/>
      </rPr>
      <t>(E106)</t>
    </r>
  </si>
  <si>
    <r>
      <t xml:space="preserve">Route No.
</t>
    </r>
    <r>
      <rPr>
        <b/>
        <sz val="14"/>
        <color rgb="FF000000"/>
        <rFont val="Times New Roman"/>
        <family val="1"/>
      </rPr>
      <t>(E107)</t>
    </r>
  </si>
  <si>
    <r>
      <t xml:space="preserve">Route No.
</t>
    </r>
    <r>
      <rPr>
        <b/>
        <sz val="14"/>
        <color rgb="FF000000"/>
        <rFont val="Times New Roman"/>
        <family val="1"/>
      </rPr>
      <t>(E108)</t>
    </r>
  </si>
  <si>
    <r>
      <t xml:space="preserve">Route No.
</t>
    </r>
    <r>
      <rPr>
        <b/>
        <sz val="14"/>
        <color rgb="FF000000"/>
        <rFont val="Times New Roman"/>
        <family val="1"/>
      </rPr>
      <t>(E109)</t>
    </r>
  </si>
  <si>
    <r>
      <t>Route No.
(</t>
    </r>
    <r>
      <rPr>
        <b/>
        <sz val="14"/>
        <color rgb="FF000000"/>
        <rFont val="Times New Roman"/>
        <family val="1"/>
      </rPr>
      <t>E110)</t>
    </r>
  </si>
  <si>
    <r>
      <t>Route No.
(</t>
    </r>
    <r>
      <rPr>
        <b/>
        <sz val="14"/>
        <color rgb="FF000000"/>
        <rFont val="Times New Roman"/>
        <family val="1"/>
      </rPr>
      <t>E111)</t>
    </r>
  </si>
  <si>
    <t>AHSAPUR</t>
  </si>
  <si>
    <t>Mirzamurad- Mohansarai-Akhari-DLW-Cantt-Nadesar-JHV Mall- Kachahari- PoliceLine-Pandeypur-Ashapur- Sarnath RLY</t>
  </si>
  <si>
    <t>Mirzamurad-Kachhawan-Mohansarai-Chandpur-Cantt- Bhelupur-Lanka</t>
  </si>
  <si>
    <t>Lanka- Bhelupur-Cantt- Chandpur-Mohansarai-Kachhawan-Mirzamurad</t>
  </si>
  <si>
    <t>E101</t>
  </si>
  <si>
    <t>Route Name</t>
  </si>
  <si>
    <t>S.No</t>
  </si>
  <si>
    <t>Bus</t>
  </si>
  <si>
    <t>Route No.</t>
  </si>
  <si>
    <t>Route Leght</t>
  </si>
  <si>
    <t>Trip</t>
  </si>
  <si>
    <t>Total Trip</t>
  </si>
  <si>
    <t>Total KM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</si>
  <si>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</si>
  <si>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</si>
  <si>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</si>
  <si>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</si>
  <si>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</si>
  <si>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</si>
  <si>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</si>
  <si>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</si>
  <si>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</si>
  <si>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</si>
  <si>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RLY Sarnath- Ashapur- Pandeypur- Khajuri- Cantt- Bhelupur- Lanka</t>
  </si>
  <si>
    <t>Rajghat-Golgadda-Cantt-DLW-Sundarpur-Lanka-Bhelupur-Cantt-Golgadda-Rajghat</t>
  </si>
  <si>
    <t>UP65KT5041</t>
  </si>
  <si>
    <t>UP65LT
1405</t>
  </si>
  <si>
    <t>UP65LT
1397</t>
  </si>
  <si>
    <t>UP65LT
1399</t>
  </si>
  <si>
    <t>First 
Trip
 Bus-1</t>
  </si>
  <si>
    <t>First 
Trip 
 Bus-2</t>
  </si>
  <si>
    <t>Mirzamurad-Kachhawan-Mohansarai- Cantt- Bhelupur-Lanka</t>
  </si>
  <si>
    <t>Mirzamurad- Akhari-DLW-Cantt-JHV Mall- Kachahari- Ashapur- Sarnath- Cantt-Bhelupur- Lanka-DLW- Cantt</t>
  </si>
  <si>
    <t>Mirzamurad-Mohansari-Cantt-Golgadda-Rajghat-Cantt- Bhelupur- Lanka</t>
  </si>
  <si>
    <t>Mirzamurad-Mohansarai-Cantt- Bhojubeer-Sindhora</t>
  </si>
  <si>
    <t>Mirzamurad-Mohansarai-Cantt-Pandeypur-Chubeypur-Markandey Mahadev</t>
  </si>
  <si>
    <t xml:space="preserve">Mirzamurad-Mohansarai-Cantt-Ashapur-Sarnath -Lanka </t>
  </si>
  <si>
    <t>Mirzamurad-Mohansarai-Cantt- Girjaghar-  Lahurabir- Chaukaghat- Cantt- Maldahiya- Lahurabir- Maidagin-Golgadda-Cantt</t>
  </si>
  <si>
    <t>KATARI</t>
  </si>
  <si>
    <t>BALRAMGANJ</t>
  </si>
  <si>
    <t>25.497829, 82.997216</t>
  </si>
  <si>
    <t>25.519567, 82.997938</t>
  </si>
  <si>
    <t>25.548014, 83.003782</t>
  </si>
  <si>
    <t>25.519603, 82.998117</t>
  </si>
  <si>
    <t>Mirzamurad-Mohansarai-Cantt-Pandaypur-Dharsauna-Danganj</t>
  </si>
  <si>
    <t>Mirzamurad-Mohansarai-Chandpur-Cantt-Pandaypur-Cholapur-Dharsauna- Danganj</t>
  </si>
  <si>
    <t>DANGANJ</t>
  </si>
  <si>
    <t xml:space="preserve">Danganj-Dharsauna-Cholapur-Pandeypur-Cantt-Chandpur-Mohansarai-Mirzamurad </t>
  </si>
  <si>
    <t>First  Trip 
Bus-1</t>
  </si>
  <si>
    <t>First
 Trip Bus-1</t>
  </si>
  <si>
    <t xml:space="preserve"> </t>
  </si>
  <si>
    <t>Mirzamurad-Mohansarai-Chandpur-Cantt-Bhelupur-Lanka -Cantt-Sarnath RLY</t>
  </si>
  <si>
    <t>Lanka-Bhelupur-Cantt-Chandpur-Mohansarai-Mirzamurad</t>
  </si>
  <si>
    <t>Mirzamurad-Mohansarai-Chandpur-Cantt-Golgadda-Rajghat</t>
  </si>
  <si>
    <t>Rajghat-Golgadda-Cantt-Chandpur-Lanka-DLW-Cantt-Chandpur-Mohansarai-Mirzamurad</t>
  </si>
  <si>
    <t>Mirzamurad-Mohansarai-Cantt-Lanka</t>
  </si>
  <si>
    <t>Lanka-Cantt- Rathyatra- Girjaghar-  Lahurabir- Chaukaghat- Cantt</t>
  </si>
  <si>
    <t xml:space="preserve">Cantt-Lanka-Cantt- Rathyatra- Girjaghar-  Lahurabir- Chaukaghat- Cantt-Chandpur-Mohansarai-Mirzamurad </t>
  </si>
  <si>
    <t>UP32LT
 1406</t>
  </si>
  <si>
    <t>UP32PN
6056</t>
  </si>
  <si>
    <t>UP65LT
1395</t>
  </si>
  <si>
    <t>UP65KT
5046</t>
  </si>
  <si>
    <t>UP32LT
1799</t>
  </si>
  <si>
    <t>UP65LT
1398</t>
  </si>
  <si>
    <t>UP65KT
 5045</t>
  </si>
  <si>
    <t>UP32PN 
8723</t>
  </si>
  <si>
    <t>UP65LT
5043</t>
  </si>
  <si>
    <t>UP65PN
 8725</t>
  </si>
  <si>
    <t>UP65LT
1408</t>
  </si>
  <si>
    <t>UP65PN
5822</t>
  </si>
  <si>
    <t>UP65LT 
1390</t>
  </si>
  <si>
    <t>UP65PN
 5826</t>
  </si>
  <si>
    <t>UP32LT
1797</t>
  </si>
  <si>
    <t>UP65LT 
1396</t>
  </si>
  <si>
    <t>UP65KT
5037</t>
  </si>
  <si>
    <t>UP65PN
 8715</t>
  </si>
  <si>
    <t>UP65LT 
1403</t>
  </si>
  <si>
    <t>UP65LT
 1391</t>
  </si>
  <si>
    <t>UP65PN
5823</t>
  </si>
  <si>
    <t>UP65PN8726</t>
  </si>
  <si>
    <t>UP65PN
 8717</t>
  </si>
  <si>
    <t>UP65LT
1402</t>
  </si>
  <si>
    <t>UP65LT
 1404</t>
  </si>
  <si>
    <t>UP65PN
5827</t>
  </si>
  <si>
    <t>UP65LT
 1795</t>
  </si>
  <si>
    <t>UP32KT
 5039</t>
  </si>
  <si>
    <t>UP32LT
 1389</t>
  </si>
  <si>
    <t>UP32LT
 1392</t>
  </si>
  <si>
    <t>UP65PN
9630</t>
  </si>
  <si>
    <t>UP32KT
 5047</t>
  </si>
  <si>
    <t>UP32PN
 8724</t>
  </si>
  <si>
    <t>UP65KT5042</t>
  </si>
  <si>
    <t>UP65KT
5044</t>
  </si>
  <si>
    <t xml:space="preserve">Mirzamurad-Mohansarai-Cantt-Ashapur-Lanka -Sarnath </t>
  </si>
  <si>
    <t>No Shift</t>
  </si>
  <si>
    <t>Total KM
(UP &amp;Down)</t>
  </si>
  <si>
    <t>Total Shift</t>
  </si>
  <si>
    <t>Mirzamurad-Mohansarai-Cantt-Rajghat-Cantt-DLW-Lanka-Bhelupur-Cantt</t>
  </si>
  <si>
    <t>E-Station KM
(UP &amp;Down)</t>
  </si>
  <si>
    <t>First 
Trip
 Bus-3</t>
  </si>
  <si>
    <t>UP65LT 1796</t>
  </si>
  <si>
    <t>Mirzamurad-Mohansarai-Cantt-LBS Airport- Babatpur Chauraha</t>
  </si>
  <si>
    <t>Mirzamurad-Mohansarai-Cantt-Babatpur Chauraha</t>
  </si>
  <si>
    <t>Electric Bus Route Detail Varanasi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</si>
</sst>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3">
    <font>
      <sz val="11"/>
      <name val="Calibri"/>
    </font>
    <font>
      <b/>
      <sz val="14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name val="Calibri"/>
      <family val="2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Calibri"/>
      <family val="2"/>
    </font>
    <font>
      <b/>
      <sz val="11"/>
      <name val="Calibri"/>
      <family val="2"/>
    </font>
    <font>
      <b/>
      <sz val="9"/>
      <color rgb="FF000000"/>
      <name val="Times New Roman"/>
      <family val="1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Times New Roman"/>
      <family val="1"/>
    </font>
    <font>
      <sz val="9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8"/>
      <color rgb="FF000000"/>
      <name val="Times New Roman"/>
      <family val="1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3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name val="Calibri"/>
      <family val="2"/>
    </font>
    <font>
      <sz val="16"/>
      <name val="Kruti Dev 010"/>
    </font>
    <font>
      <sz val="11"/>
      <name val="Kruti Dev 010"/>
    </font>
    <font>
      <sz val="14"/>
      <name val="Times New Roman"/>
      <family val="1"/>
    </font>
    <font>
      <b/>
      <sz val="16"/>
      <name val="Calibri"/>
      <family val="2"/>
    </font>
    <font>
      <sz val="16"/>
      <name val="Calibri"/>
      <family val="2"/>
    </font>
    <font>
      <b/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1"/>
      <color rgb="FF000000"/>
      <name val="Calibri"/>
      <family val="2"/>
    </font>
    <font>
      <b/>
      <sz val="11"/>
      <color rgb="FF002060"/>
      <name val="Calibri"/>
      <family val="2"/>
    </font>
    <font>
      <b/>
      <sz val="10"/>
      <color rgb="FF002060"/>
      <name val="Calibri"/>
      <family val="2"/>
    </font>
    <font>
      <b/>
      <sz val="12"/>
      <color rgb="FF002060"/>
      <name val="Calibri"/>
      <family val="2"/>
    </font>
    <font>
      <b/>
      <sz val="11"/>
      <color rgb="FF002060"/>
      <name val="Arial"/>
      <family val="2"/>
    </font>
    <font>
      <sz val="10"/>
      <color rgb="FFFF0000"/>
      <name val="Times New Roman"/>
      <family val="1"/>
    </font>
    <font>
      <b/>
      <sz val="10"/>
      <color rgb="FF023813"/>
      <name val="Times New Roman"/>
      <family val="1"/>
    </font>
    <font>
      <b/>
      <sz val="10"/>
      <color rgb="FF023813"/>
      <name val="Calibri"/>
      <family val="2"/>
    </font>
    <font>
      <b/>
      <sz val="11"/>
      <color rgb="FF1C01BF"/>
      <name val="Calibri"/>
      <family val="2"/>
    </font>
    <font>
      <b/>
      <sz val="12"/>
      <name val="Times New Roman"/>
      <family val="1"/>
    </font>
    <font>
      <sz val="14"/>
      <color theme="1"/>
      <name val="Times New Roman"/>
      <family val="1"/>
    </font>
    <font>
      <b/>
      <sz val="12"/>
      <color rgb="FF1C01BF"/>
      <name val="Times New Roman"/>
      <family val="1"/>
    </font>
    <font>
      <b/>
      <sz val="14"/>
      <color rgb="FF1C01BF"/>
      <name val="Times New Roman"/>
      <family val="1"/>
    </font>
    <font>
      <b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5" fillId="0" borderId="0">
      <protection locked="0"/>
    </xf>
    <xf numFmtId="0" fontId="16" fillId="0" borderId="0">
      <protection locked="0"/>
    </xf>
    <xf numFmtId="43" fontId="30" fillId="0" borderId="0" applyFont="0" applyFill="0" applyBorder="0" applyAlignment="0" applyProtection="0"/>
    <xf numFmtId="0" fontId="39" fillId="0" borderId="0">
      <protection locked="0"/>
    </xf>
  </cellStyleXfs>
  <cellXfs count="191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0" xfId="0" applyFont="1" applyBorder="1" applyAlignment="1"/>
    <xf numFmtId="0" fontId="4" fillId="0" borderId="2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20" fontId="3" fillId="0" borderId="4" xfId="0" applyNumberFormat="1" applyFont="1" applyBorder="1" applyAlignment="1">
      <alignment horizontal="center"/>
    </xf>
    <xf numFmtId="20" fontId="3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20" fontId="9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9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20" fontId="4" fillId="0" borderId="4" xfId="0" applyNumberFormat="1" applyFont="1" applyBorder="1" applyAlignment="1">
      <alignment horizontal="center"/>
    </xf>
    <xf numFmtId="20" fontId="10" fillId="0" borderId="4" xfId="0" applyNumberFormat="1" applyFont="1" applyBorder="1" applyAlignment="1">
      <alignment horizontal="center"/>
    </xf>
    <xf numFmtId="0" fontId="11" fillId="0" borderId="0" xfId="0" applyFont="1">
      <alignment vertical="center"/>
    </xf>
    <xf numFmtId="0" fontId="2" fillId="0" borderId="4" xfId="0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vertical="top" wrapText="1"/>
    </xf>
    <xf numFmtId="1" fontId="6" fillId="0" borderId="4" xfId="0" applyNumberFormat="1" applyFont="1" applyBorder="1" applyAlignment="1">
      <alignment horizontal="center"/>
    </xf>
    <xf numFmtId="1" fontId="5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0" xfId="1" applyAlignment="1" applyProtection="1">
      <alignment vertical="center"/>
    </xf>
    <xf numFmtId="0" fontId="1" fillId="0" borderId="1" xfId="1" applyFont="1" applyBorder="1" applyAlignment="1" applyProtection="1"/>
    <xf numFmtId="0" fontId="1" fillId="0" borderId="0" xfId="1" applyFont="1" applyBorder="1" applyAlignment="1" applyProtection="1"/>
    <xf numFmtId="0" fontId="3" fillId="0" borderId="2" xfId="1" applyFont="1" applyBorder="1" applyAlignment="1" applyProtection="1">
      <alignment horizontal="center" wrapText="1"/>
    </xf>
    <xf numFmtId="0" fontId="3" fillId="0" borderId="4" xfId="1" applyFont="1" applyBorder="1" applyAlignment="1" applyProtection="1">
      <alignment horizontal="center" wrapText="1"/>
    </xf>
    <xf numFmtId="0" fontId="3" fillId="0" borderId="2" xfId="1" applyFont="1" applyBorder="1" applyAlignment="1" applyProtection="1">
      <alignment horizontal="center" vertical="top" wrapText="1"/>
    </xf>
    <xf numFmtId="0" fontId="3" fillId="0" borderId="4" xfId="1" applyFont="1" applyBorder="1" applyAlignment="1" applyProtection="1">
      <alignment horizontal="center" vertical="top" wrapText="1"/>
    </xf>
    <xf numFmtId="0" fontId="5" fillId="0" borderId="4" xfId="1" applyFont="1" applyBorder="1" applyAlignment="1" applyProtection="1">
      <alignment horizontal="left"/>
    </xf>
    <xf numFmtId="0" fontId="9" fillId="0" borderId="4" xfId="1" applyFont="1" applyBorder="1" applyAlignment="1" applyProtection="1">
      <alignment horizontal="center" vertical="top" wrapText="1"/>
    </xf>
    <xf numFmtId="0" fontId="5" fillId="0" borderId="4" xfId="1" applyFont="1" applyBorder="1" applyAlignment="1" applyProtection="1">
      <alignment horizontal="center"/>
    </xf>
    <xf numFmtId="2" fontId="6" fillId="0" borderId="4" xfId="1" applyNumberFormat="1" applyFont="1" applyBorder="1" applyAlignment="1" applyProtection="1">
      <alignment horizontal="center"/>
    </xf>
    <xf numFmtId="0" fontId="16" fillId="0" borderId="4" xfId="2" applyBorder="1" applyAlignment="1" applyProtection="1">
      <alignment horizontal="center" vertical="center"/>
    </xf>
    <xf numFmtId="1" fontId="6" fillId="0" borderId="4" xfId="1" applyNumberFormat="1" applyFont="1" applyBorder="1" applyAlignment="1" applyProtection="1">
      <alignment horizontal="center"/>
    </xf>
    <xf numFmtId="20" fontId="3" fillId="0" borderId="4" xfId="1" applyNumberFormat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/>
    </xf>
    <xf numFmtId="20" fontId="17" fillId="0" borderId="4" xfId="1" applyNumberFormat="1" applyFont="1" applyBorder="1" applyAlignment="1" applyProtection="1">
      <alignment horizontal="center"/>
    </xf>
    <xf numFmtId="20" fontId="3" fillId="0" borderId="4" xfId="1" applyNumberFormat="1" applyFont="1" applyBorder="1" applyAlignment="1" applyProtection="1">
      <alignment horizontal="center"/>
    </xf>
    <xf numFmtId="0" fontId="9" fillId="0" borderId="4" xfId="1" applyFont="1" applyBorder="1" applyAlignment="1" applyProtection="1">
      <alignment horizontal="center" vertical="center" wrapText="1"/>
    </xf>
    <xf numFmtId="0" fontId="6" fillId="0" borderId="4" xfId="2" applyFont="1" applyBorder="1" applyAlignment="1" applyProtection="1">
      <alignment horizontal="left"/>
    </xf>
    <xf numFmtId="0" fontId="9" fillId="0" borderId="4" xfId="2" applyFont="1" applyBorder="1" applyAlignment="1" applyProtection="1">
      <alignment horizontal="center" vertical="center" wrapText="1"/>
    </xf>
    <xf numFmtId="0" fontId="5" fillId="0" borderId="4" xfId="2" applyFont="1" applyBorder="1" applyAlignment="1" applyProtection="1">
      <alignment horizontal="left"/>
    </xf>
    <xf numFmtId="0" fontId="6" fillId="0" borderId="0" xfId="1" applyFont="1" applyBorder="1" applyAlignment="1" applyProtection="1">
      <alignment horizontal="left"/>
    </xf>
    <xf numFmtId="0" fontId="9" fillId="0" borderId="0" xfId="1" applyFont="1" applyBorder="1" applyAlignment="1" applyProtection="1">
      <alignment horizontal="center" vertical="center" wrapText="1"/>
    </xf>
    <xf numFmtId="0" fontId="5" fillId="0" borderId="0" xfId="1" applyFont="1" applyBorder="1" applyAlignment="1" applyProtection="1">
      <alignment horizontal="center"/>
    </xf>
    <xf numFmtId="2" fontId="6" fillId="0" borderId="0" xfId="1" applyNumberFormat="1" applyFont="1" applyBorder="1" applyAlignment="1" applyProtection="1">
      <alignment horizontal="center"/>
    </xf>
    <xf numFmtId="1" fontId="6" fillId="0" borderId="0" xfId="1" applyNumberFormat="1" applyFont="1" applyBorder="1" applyAlignment="1" applyProtection="1">
      <alignment horizontal="center"/>
    </xf>
    <xf numFmtId="20" fontId="17" fillId="0" borderId="0" xfId="1" applyNumberFormat="1" applyFont="1" applyBorder="1" applyAlignment="1" applyProtection="1">
      <alignment horizontal="center"/>
    </xf>
    <xf numFmtId="20" fontId="4" fillId="0" borderId="4" xfId="2" applyNumberFormat="1" applyFont="1" applyBorder="1" applyAlignment="1" applyProtection="1">
      <alignment horizontal="center"/>
    </xf>
    <xf numFmtId="0" fontId="12" fillId="0" borderId="4" xfId="1" applyFont="1" applyFill="1" applyBorder="1" applyAlignment="1" applyProtection="1">
      <alignment horizontal="center"/>
    </xf>
    <xf numFmtId="0" fontId="13" fillId="0" borderId="4" xfId="1" applyFont="1" applyBorder="1" applyAlignment="1" applyProtection="1">
      <alignment horizontal="center"/>
    </xf>
    <xf numFmtId="0" fontId="14" fillId="0" borderId="4" xfId="1" applyFont="1" applyBorder="1" applyAlignment="1" applyProtection="1">
      <alignment horizontal="center"/>
    </xf>
    <xf numFmtId="0" fontId="16" fillId="0" borderId="0" xfId="2" applyAlignment="1" applyProtection="1">
      <alignment vertical="center"/>
    </xf>
    <xf numFmtId="0" fontId="1" fillId="0" borderId="1" xfId="2" applyFont="1" applyBorder="1" applyAlignment="1" applyProtection="1"/>
    <xf numFmtId="0" fontId="1" fillId="0" borderId="0" xfId="2" applyFont="1" applyBorder="1" applyAlignment="1" applyProtection="1"/>
    <xf numFmtId="0" fontId="3" fillId="0" borderId="2" xfId="2" applyFont="1" applyBorder="1" applyAlignment="1" applyProtection="1">
      <alignment horizontal="center" vertical="center" wrapText="1"/>
    </xf>
    <xf numFmtId="0" fontId="3" fillId="0" borderId="4" xfId="2" applyFont="1" applyBorder="1" applyAlignment="1" applyProtection="1">
      <alignment horizontal="center" vertical="top" wrapText="1"/>
    </xf>
    <xf numFmtId="0" fontId="12" fillId="0" borderId="2" xfId="2" applyFont="1" applyBorder="1" applyAlignment="1" applyProtection="1">
      <alignment horizontal="center" vertical="top" wrapText="1"/>
    </xf>
    <xf numFmtId="0" fontId="18" fillId="0" borderId="4" xfId="2" applyFont="1" applyBorder="1" applyAlignment="1" applyProtection="1">
      <alignment horizontal="left"/>
    </xf>
    <xf numFmtId="0" fontId="5" fillId="0" borderId="4" xfId="2" applyFont="1" applyBorder="1" applyAlignment="1" applyProtection="1">
      <alignment horizontal="center"/>
    </xf>
    <xf numFmtId="2" fontId="6" fillId="0" borderId="4" xfId="2" applyNumberFormat="1" applyFont="1" applyBorder="1" applyAlignment="1" applyProtection="1">
      <alignment horizontal="center"/>
    </xf>
    <xf numFmtId="1" fontId="6" fillId="0" borderId="4" xfId="2" applyNumberFormat="1" applyFont="1" applyBorder="1" applyAlignment="1" applyProtection="1">
      <alignment horizontal="center"/>
    </xf>
    <xf numFmtId="20" fontId="3" fillId="0" borderId="4" xfId="2" applyNumberFormat="1" applyFont="1" applyBorder="1" applyAlignment="1" applyProtection="1">
      <alignment horizontal="center" vertical="center"/>
    </xf>
    <xf numFmtId="20" fontId="3" fillId="0" borderId="4" xfId="2" applyNumberFormat="1" applyFont="1" applyBorder="1" applyAlignment="1" applyProtection="1">
      <alignment horizontal="center"/>
    </xf>
    <xf numFmtId="20" fontId="17" fillId="0" borderId="0" xfId="2" applyNumberFormat="1" applyFont="1" applyAlignment="1" applyProtection="1"/>
    <xf numFmtId="20" fontId="17" fillId="0" borderId="4" xfId="2" applyNumberFormat="1" applyFont="1" applyBorder="1" applyAlignment="1" applyProtection="1">
      <alignment horizontal="center"/>
    </xf>
    <xf numFmtId="0" fontId="5" fillId="0" borderId="0" xfId="2" applyFont="1" applyBorder="1" applyAlignment="1" applyProtection="1">
      <alignment horizontal="left"/>
    </xf>
    <xf numFmtId="0" fontId="9" fillId="0" borderId="0" xfId="2" applyFont="1" applyBorder="1" applyAlignment="1" applyProtection="1">
      <alignment horizontal="center" vertical="center" wrapText="1"/>
    </xf>
    <xf numFmtId="0" fontId="5" fillId="0" borderId="0" xfId="2" applyFont="1" applyBorder="1" applyAlignment="1" applyProtection="1">
      <alignment horizontal="center"/>
    </xf>
    <xf numFmtId="2" fontId="6" fillId="0" borderId="0" xfId="2" applyNumberFormat="1" applyFont="1" applyBorder="1" applyAlignment="1" applyProtection="1">
      <alignment horizontal="center"/>
    </xf>
    <xf numFmtId="1" fontId="6" fillId="0" borderId="0" xfId="2" applyNumberFormat="1" applyFont="1" applyBorder="1" applyAlignment="1" applyProtection="1">
      <alignment horizontal="center"/>
    </xf>
    <xf numFmtId="20" fontId="3" fillId="0" borderId="0" xfId="2" applyNumberFormat="1" applyFont="1" applyBorder="1" applyAlignment="1" applyProtection="1">
      <alignment horizontal="center"/>
    </xf>
    <xf numFmtId="20" fontId="10" fillId="0" borderId="4" xfId="2" applyNumberFormat="1" applyFont="1" applyBorder="1" applyAlignment="1" applyProtection="1">
      <alignment horizontal="center"/>
    </xf>
    <xf numFmtId="0" fontId="11" fillId="0" borderId="0" xfId="2" applyFont="1" applyAlignment="1" applyProtection="1">
      <alignment vertical="center"/>
    </xf>
    <xf numFmtId="0" fontId="2" fillId="0" borderId="4" xfId="2" applyFont="1" applyBorder="1" applyAlignment="1" applyProtection="1">
      <alignment horizontal="center" vertical="center" wrapText="1"/>
    </xf>
    <xf numFmtId="2" fontId="5" fillId="0" borderId="4" xfId="2" applyNumberFormat="1" applyFont="1" applyBorder="1" applyAlignment="1" applyProtection="1">
      <alignment horizontal="center"/>
    </xf>
    <xf numFmtId="0" fontId="11" fillId="0" borderId="4" xfId="2" applyFont="1" applyBorder="1" applyAlignment="1" applyProtection="1">
      <alignment horizontal="center" vertical="center"/>
    </xf>
    <xf numFmtId="1" fontId="5" fillId="0" borderId="4" xfId="2" applyNumberFormat="1" applyFont="1" applyBorder="1" applyAlignment="1" applyProtection="1">
      <alignment horizontal="center"/>
    </xf>
    <xf numFmtId="0" fontId="12" fillId="0" borderId="4" xfId="2" applyFont="1" applyFill="1" applyBorder="1" applyAlignment="1" applyProtection="1">
      <alignment horizontal="center"/>
    </xf>
    <xf numFmtId="0" fontId="13" fillId="0" borderId="4" xfId="2" applyFont="1" applyBorder="1" applyAlignment="1" applyProtection="1">
      <alignment horizontal="center"/>
    </xf>
    <xf numFmtId="0" fontId="14" fillId="0" borderId="4" xfId="2" applyFont="1" applyBorder="1" applyAlignment="1" applyProtection="1">
      <alignment horizontal="center"/>
    </xf>
    <xf numFmtId="0" fontId="3" fillId="0" borderId="2" xfId="2" applyFont="1" applyBorder="1" applyAlignment="1" applyProtection="1">
      <alignment horizontal="center" vertical="top" wrapText="1"/>
    </xf>
    <xf numFmtId="0" fontId="3" fillId="0" borderId="2" xfId="2" applyFont="1" applyBorder="1" applyAlignment="1" applyProtection="1">
      <alignment horizontal="center" wrapText="1"/>
    </xf>
    <xf numFmtId="0" fontId="18" fillId="0" borderId="4" xfId="2" applyFont="1" applyBorder="1" applyAlignment="1" applyProtection="1">
      <alignment horizontal="left" vertical="center"/>
    </xf>
    <xf numFmtId="0" fontId="5" fillId="0" borderId="4" xfId="2" applyFont="1" applyBorder="1" applyAlignment="1" applyProtection="1">
      <alignment horizontal="center" vertical="center"/>
    </xf>
    <xf numFmtId="2" fontId="6" fillId="0" borderId="4" xfId="2" applyNumberFormat="1" applyFont="1" applyBorder="1" applyAlignment="1" applyProtection="1">
      <alignment horizontal="center" vertical="center"/>
    </xf>
    <xf numFmtId="1" fontId="6" fillId="0" borderId="4" xfId="2" applyNumberFormat="1" applyFont="1" applyBorder="1" applyAlignment="1" applyProtection="1">
      <alignment horizontal="center" vertical="center"/>
    </xf>
    <xf numFmtId="0" fontId="8" fillId="0" borderId="4" xfId="2" applyFont="1" applyBorder="1" applyAlignment="1" applyProtection="1">
      <alignment horizontal="left"/>
    </xf>
    <xf numFmtId="0" fontId="16" fillId="0" borderId="0" xfId="2" applyBorder="1" applyAlignment="1" applyProtection="1">
      <alignment horizontal="center" vertical="center"/>
    </xf>
    <xf numFmtId="0" fontId="12" fillId="0" borderId="4" xfId="2" applyFont="1" applyBorder="1" applyAlignment="1" applyProtection="1">
      <alignment horizontal="left"/>
    </xf>
    <xf numFmtId="20" fontId="17" fillId="0" borderId="0" xfId="2" applyNumberFormat="1" applyFont="1" applyBorder="1" applyAlignment="1" applyProtection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top" wrapText="1"/>
    </xf>
    <xf numFmtId="0" fontId="18" fillId="0" borderId="4" xfId="0" applyFont="1" applyBorder="1" applyAlignment="1">
      <alignment horizontal="left" vertical="center"/>
    </xf>
    <xf numFmtId="20" fontId="4" fillId="0" borderId="4" xfId="0" applyNumberFormat="1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19" fillId="0" borderId="4" xfId="0" applyFont="1" applyBorder="1" applyAlignment="1">
      <alignment horizontal="left"/>
    </xf>
    <xf numFmtId="0" fontId="6" fillId="0" borderId="5" xfId="0" applyFont="1" applyBorder="1" applyAlignment="1"/>
    <xf numFmtId="0" fontId="6" fillId="0" borderId="0" xfId="0" applyFont="1" applyBorder="1" applyAlignment="1"/>
    <xf numFmtId="0" fontId="6" fillId="0" borderId="1" xfId="0" applyFont="1" applyBorder="1" applyAlignment="1"/>
    <xf numFmtId="20" fontId="5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top" wrapText="1"/>
    </xf>
    <xf numFmtId="20" fontId="17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 vertical="center" wrapText="1"/>
    </xf>
    <xf numFmtId="20" fontId="17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 vertical="top" wrapText="1"/>
    </xf>
    <xf numFmtId="1" fontId="5" fillId="0" borderId="4" xfId="1" applyNumberFormat="1" applyFont="1" applyBorder="1" applyAlignment="1" applyProtection="1">
      <alignment horizontal="center"/>
    </xf>
    <xf numFmtId="1" fontId="1" fillId="0" borderId="0" xfId="2" applyNumberFormat="1" applyFont="1" applyBorder="1" applyAlignment="1" applyProtection="1">
      <alignment horizontal="left"/>
    </xf>
    <xf numFmtId="20" fontId="16" fillId="0" borderId="0" xfId="2" applyNumberFormat="1" applyAlignment="1" applyProtection="1">
      <alignment vertical="center"/>
    </xf>
    <xf numFmtId="1" fontId="20" fillId="0" borderId="0" xfId="2" applyNumberFormat="1" applyFont="1" applyBorder="1" applyAlignment="1" applyProtection="1">
      <alignment horizontal="left"/>
    </xf>
    <xf numFmtId="20" fontId="21" fillId="0" borderId="4" xfId="0" applyNumberFormat="1" applyFont="1" applyBorder="1" applyAlignment="1">
      <alignment horizontal="center"/>
    </xf>
    <xf numFmtId="0" fontId="22" fillId="0" borderId="4" xfId="0" applyFont="1" applyBorder="1" applyAlignment="1">
      <alignment horizontal="left"/>
    </xf>
    <xf numFmtId="0" fontId="23" fillId="0" borderId="4" xfId="0" applyFont="1" applyBorder="1" applyAlignment="1">
      <alignment horizontal="left"/>
    </xf>
    <xf numFmtId="0" fontId="24" fillId="0" borderId="0" xfId="0" applyFont="1" applyFill="1" applyBorder="1" applyAlignment="1">
      <alignment horizontal="center" vertical="top" wrapText="1"/>
    </xf>
    <xf numFmtId="0" fontId="25" fillId="0" borderId="4" xfId="2" applyFont="1" applyBorder="1" applyAlignment="1" applyProtection="1">
      <alignment horizontal="left"/>
    </xf>
    <xf numFmtId="0" fontId="26" fillId="0" borderId="0" xfId="0" applyFont="1">
      <alignment vertical="center"/>
    </xf>
    <xf numFmtId="0" fontId="26" fillId="0" borderId="0" xfId="2" applyFont="1" applyAlignment="1" applyProtection="1">
      <alignment vertical="center"/>
    </xf>
    <xf numFmtId="0" fontId="26" fillId="0" borderId="0" xfId="1" applyFont="1" applyAlignment="1" applyProtection="1">
      <alignment vertical="center"/>
    </xf>
    <xf numFmtId="0" fontId="4" fillId="0" borderId="4" xfId="0" applyFont="1" applyBorder="1" applyAlignment="1">
      <alignment horizontal="center" vertical="top" wrapText="1"/>
    </xf>
    <xf numFmtId="0" fontId="7" fillId="0" borderId="0" xfId="2" applyFont="1" applyAlignment="1" applyProtection="1">
      <alignment vertical="center"/>
    </xf>
    <xf numFmtId="0" fontId="27" fillId="0" borderId="0" xfId="2" applyFont="1" applyAlignment="1" applyProtection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8" fillId="0" borderId="1" xfId="0" applyFont="1" applyBorder="1" applyAlignment="1"/>
    <xf numFmtId="2" fontId="5" fillId="0" borderId="4" xfId="1" applyNumberFormat="1" applyFont="1" applyBorder="1" applyAlignment="1" applyProtection="1">
      <alignment horizontal="center"/>
    </xf>
    <xf numFmtId="164" fontId="17" fillId="0" borderId="0" xfId="3" applyNumberFormat="1" applyFont="1" applyAlignment="1" applyProtection="1"/>
    <xf numFmtId="164" fontId="10" fillId="0" borderId="0" xfId="3" applyNumberFormat="1" applyFont="1" applyAlignment="1" applyProtection="1"/>
    <xf numFmtId="0" fontId="4" fillId="0" borderId="6" xfId="0" applyFont="1" applyFill="1" applyBorder="1" applyAlignment="1">
      <alignment horizont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3" fillId="0" borderId="4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 wrapText="1"/>
    </xf>
    <xf numFmtId="0" fontId="35" fillId="0" borderId="0" xfId="0" applyFont="1">
      <alignment vertical="center"/>
    </xf>
    <xf numFmtId="0" fontId="36" fillId="0" borderId="4" xfId="0" applyFont="1" applyBorder="1" applyAlignment="1">
      <alignment horizontal="center" vertical="top" wrapText="1"/>
    </xf>
    <xf numFmtId="0" fontId="33" fillId="0" borderId="4" xfId="0" applyFont="1" applyBorder="1" applyAlignment="1">
      <alignment horizontal="center" vertical="center" wrapText="1"/>
    </xf>
    <xf numFmtId="0" fontId="33" fillId="0" borderId="4" xfId="0" applyFont="1" applyBorder="1" applyAlignment="1">
      <alignment vertical="center" wrapText="1"/>
    </xf>
    <xf numFmtId="20" fontId="3" fillId="2" borderId="4" xfId="2" applyNumberFormat="1" applyFont="1" applyFill="1" applyBorder="1" applyAlignment="1" applyProtection="1">
      <alignment horizontal="center"/>
    </xf>
    <xf numFmtId="2" fontId="5" fillId="0" borderId="4" xfId="2" applyNumberFormat="1" applyFont="1" applyBorder="1" applyAlignment="1" applyProtection="1">
      <alignment horizontal="center" vertical="center"/>
    </xf>
    <xf numFmtId="20" fontId="11" fillId="0" borderId="0" xfId="2" applyNumberFormat="1" applyFont="1" applyAlignment="1" applyProtection="1">
      <alignment vertical="center"/>
    </xf>
    <xf numFmtId="20" fontId="2" fillId="0" borderId="4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40" fillId="0" borderId="0" xfId="0" applyFont="1">
      <alignment vertical="center"/>
    </xf>
    <xf numFmtId="0" fontId="41" fillId="0" borderId="0" xfId="0" applyFont="1" applyFill="1" applyBorder="1" applyAlignment="1">
      <alignment horizontal="center" vertical="top" wrapText="1"/>
    </xf>
    <xf numFmtId="0" fontId="40" fillId="0" borderId="0" xfId="2" applyFont="1" applyAlignment="1" applyProtection="1">
      <alignment vertical="center"/>
    </xf>
    <xf numFmtId="0" fontId="42" fillId="0" borderId="0" xfId="1" applyFont="1" applyAlignment="1" applyProtection="1">
      <alignment vertical="center"/>
    </xf>
    <xf numFmtId="0" fontId="42" fillId="0" borderId="0" xfId="1" applyFont="1" applyAlignment="1" applyProtection="1">
      <alignment horizontal="center" vertical="center" wrapText="1"/>
    </xf>
    <xf numFmtId="0" fontId="42" fillId="0" borderId="0" xfId="0" applyFont="1">
      <alignment vertical="center"/>
    </xf>
    <xf numFmtId="0" fontId="42" fillId="0" borderId="0" xfId="2" applyFont="1" applyAlignment="1" applyProtection="1">
      <alignment vertical="center"/>
    </xf>
    <xf numFmtId="0" fontId="43" fillId="0" borderId="0" xfId="0" applyFont="1">
      <alignment vertical="center"/>
    </xf>
    <xf numFmtId="2" fontId="6" fillId="0" borderId="0" xfId="2" applyNumberFormat="1" applyFont="1" applyBorder="1" applyAlignment="1" applyProtection="1">
      <alignment horizontal="center" vertical="center"/>
    </xf>
    <xf numFmtId="0" fontId="42" fillId="0" borderId="0" xfId="0" applyFont="1" applyFill="1" applyBorder="1" applyAlignment="1">
      <alignment horizontal="center" vertical="top" wrapText="1"/>
    </xf>
    <xf numFmtId="20" fontId="44" fillId="0" borderId="0" xfId="0" applyNumberFormat="1" applyFont="1" applyBorder="1" applyAlignment="1"/>
    <xf numFmtId="20" fontId="0" fillId="0" borderId="0" xfId="0" applyNumberFormat="1">
      <alignment vertical="center"/>
    </xf>
    <xf numFmtId="20" fontId="45" fillId="0" borderId="4" xfId="0" applyNumberFormat="1" applyFont="1" applyBorder="1" applyAlignment="1">
      <alignment horizontal="center"/>
    </xf>
    <xf numFmtId="20" fontId="46" fillId="0" borderId="4" xfId="0" applyNumberFormat="1" applyFont="1" applyBorder="1" applyAlignment="1">
      <alignment horizontal="center"/>
    </xf>
    <xf numFmtId="20" fontId="46" fillId="0" borderId="4" xfId="0" applyNumberFormat="1" applyFont="1" applyBorder="1" applyAlignment="1">
      <alignment horizontal="center" vertical="center"/>
    </xf>
    <xf numFmtId="0" fontId="38" fillId="0" borderId="4" xfId="0" applyFont="1" applyBorder="1" applyAlignment="1">
      <alignment horizontal="center" vertical="top" wrapText="1"/>
    </xf>
    <xf numFmtId="0" fontId="48" fillId="0" borderId="4" xfId="0" applyFont="1" applyBorder="1" applyAlignment="1">
      <alignment horizontal="center" vertical="top" wrapText="1"/>
    </xf>
    <xf numFmtId="0" fontId="49" fillId="0" borderId="4" xfId="0" applyFont="1" applyBorder="1" applyAlignment="1">
      <alignment horizontal="center" vertical="center" wrapText="1"/>
    </xf>
    <xf numFmtId="0" fontId="49" fillId="0" borderId="4" xfId="0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top" wrapText="1"/>
    </xf>
    <xf numFmtId="0" fontId="51" fillId="0" borderId="4" xfId="0" applyFont="1" applyBorder="1" applyAlignment="1">
      <alignment horizontal="center" vertical="center"/>
    </xf>
    <xf numFmtId="0" fontId="47" fillId="0" borderId="0" xfId="0" applyFont="1">
      <alignment vertical="center"/>
    </xf>
    <xf numFmtId="0" fontId="52" fillId="0" borderId="4" xfId="0" applyFont="1" applyBorder="1" applyAlignment="1">
      <alignment horizontal="center" vertical="center" wrapText="1"/>
    </xf>
    <xf numFmtId="1" fontId="35" fillId="0" borderId="0" xfId="0" applyNumberFormat="1" applyFont="1">
      <alignment vertical="center"/>
    </xf>
    <xf numFmtId="0" fontId="37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2" xfId="1" applyFont="1" applyBorder="1" applyAlignment="1" applyProtection="1">
      <alignment horizontal="center" vertical="top" wrapText="1"/>
    </xf>
    <xf numFmtId="0" fontId="2" fillId="0" borderId="3" xfId="1" applyFont="1" applyBorder="1" applyAlignment="1" applyProtection="1">
      <alignment horizontal="center" vertical="top" wrapText="1"/>
    </xf>
    <xf numFmtId="0" fontId="2" fillId="0" borderId="2" xfId="2" applyFont="1" applyBorder="1" applyAlignment="1" applyProtection="1">
      <alignment horizontal="center" vertical="top" wrapText="1"/>
    </xf>
    <xf numFmtId="0" fontId="2" fillId="0" borderId="3" xfId="2" applyFont="1" applyBorder="1" applyAlignment="1" applyProtection="1">
      <alignment horizontal="center" vertical="top" wrapText="1"/>
    </xf>
    <xf numFmtId="0" fontId="2" fillId="0" borderId="2" xfId="1" applyFont="1" applyBorder="1" applyAlignment="1" applyProtection="1">
      <alignment horizontal="center" vertical="top"/>
    </xf>
    <xf numFmtId="0" fontId="2" fillId="0" borderId="3" xfId="1" applyFont="1" applyBorder="1" applyAlignment="1" applyProtection="1">
      <alignment horizontal="center" vertical="top"/>
    </xf>
  </cellXfs>
  <cellStyles count="5">
    <cellStyle name="Comma" xfId="3" builtinId="3"/>
    <cellStyle name="Normal" xfId="0" builtinId="0"/>
    <cellStyle name="Normal 2" xfId="1"/>
    <cellStyle name="Normal 2 2" xfId="4"/>
    <cellStyle name="Normal 3" xfId="2"/>
  </cellStyles>
  <dxfs count="0"/>
  <tableStyles count="0" defaultTableStyle="TableStyleMedium9" defaultPivotStyle="PivotStyleLight16"/>
  <colors>
    <mruColors>
      <color rgb="FF1C01BF"/>
      <color rgb="FF023813"/>
      <color rgb="FFF9A7F3"/>
      <color rgb="FF501019"/>
      <color rgb="FF660066"/>
      <color rgb="FFCCFFCC"/>
      <color rgb="FFFFFFCC"/>
      <color rgb="FF0000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topLeftCell="A3" workbookViewId="0">
      <selection activeCell="O10" sqref="O10"/>
    </sheetView>
  </sheetViews>
  <sheetFormatPr defaultColWidth="9.140625" defaultRowHeight="15"/>
  <cols>
    <col min="1" max="1" width="5.140625" customWidth="1"/>
    <col min="2" max="2" width="60.5703125" customWidth="1"/>
    <col min="3" max="3" width="9.28515625" customWidth="1"/>
    <col min="4" max="4" width="7.140625" customWidth="1"/>
    <col min="5" max="5" width="8.140625" customWidth="1"/>
    <col min="6" max="6" width="6.42578125" customWidth="1"/>
    <col min="7" max="7" width="7.7109375" customWidth="1"/>
    <col min="8" max="8" width="11.42578125" style="176" customWidth="1"/>
    <col min="9" max="9" width="7.28515625" customWidth="1"/>
    <col min="10" max="10" width="9.7109375" customWidth="1"/>
    <col min="11" max="11" width="7.42578125" customWidth="1"/>
    <col min="12" max="12" width="8.28515625" customWidth="1"/>
    <col min="13" max="13" width="6" bestFit="1" customWidth="1"/>
  </cols>
  <sheetData>
    <row r="1" spans="1:22" ht="21.75" customHeight="1">
      <c r="A1" s="179" t="s">
        <v>514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41"/>
      <c r="N1" s="141"/>
      <c r="O1" s="141"/>
      <c r="P1" s="141"/>
      <c r="Q1" s="141"/>
      <c r="R1" s="141"/>
      <c r="S1" s="141"/>
      <c r="T1" s="142"/>
      <c r="U1" s="142"/>
      <c r="V1" s="142"/>
    </row>
    <row r="2" spans="1:22" ht="63">
      <c r="A2" s="147" t="s">
        <v>417</v>
      </c>
      <c r="B2" s="147" t="s">
        <v>416</v>
      </c>
      <c r="C2" s="147" t="s">
        <v>419</v>
      </c>
      <c r="D2" s="147" t="s">
        <v>418</v>
      </c>
      <c r="E2" s="170" t="s">
        <v>420</v>
      </c>
      <c r="F2" s="170" t="s">
        <v>421</v>
      </c>
      <c r="G2" s="170" t="s">
        <v>422</v>
      </c>
      <c r="H2" s="174" t="s">
        <v>509</v>
      </c>
      <c r="I2" s="171" t="s">
        <v>505</v>
      </c>
      <c r="J2" s="174" t="s">
        <v>506</v>
      </c>
      <c r="K2" s="171" t="s">
        <v>507</v>
      </c>
      <c r="L2" s="170" t="s">
        <v>423</v>
      </c>
      <c r="M2" s="141"/>
      <c r="N2" s="141"/>
      <c r="O2" s="141"/>
      <c r="P2" s="141"/>
      <c r="Q2" s="141"/>
      <c r="R2" s="141"/>
      <c r="S2" s="141"/>
      <c r="T2" s="142"/>
      <c r="U2" s="142"/>
      <c r="V2" s="142"/>
    </row>
    <row r="3" spans="1:22" ht="36" customHeight="1">
      <c r="A3" s="148">
        <v>1</v>
      </c>
      <c r="B3" s="149" t="s">
        <v>512</v>
      </c>
      <c r="C3" s="172" t="s">
        <v>415</v>
      </c>
      <c r="D3" s="173">
        <v>4</v>
      </c>
      <c r="E3" s="173">
        <v>53</v>
      </c>
      <c r="F3" s="173">
        <v>4</v>
      </c>
      <c r="G3" s="173">
        <f>D3*F3</f>
        <v>16</v>
      </c>
      <c r="H3" s="175">
        <v>106</v>
      </c>
      <c r="I3" s="173">
        <v>2</v>
      </c>
      <c r="J3" s="175">
        <f>H3*I3</f>
        <v>212</v>
      </c>
      <c r="K3" s="173">
        <f>I3*D3</f>
        <v>8</v>
      </c>
      <c r="L3" s="173">
        <f>J3*D3</f>
        <v>848</v>
      </c>
      <c r="M3" s="141"/>
      <c r="N3" s="141"/>
      <c r="O3" s="141"/>
      <c r="P3" s="141"/>
      <c r="Q3" s="141"/>
      <c r="R3" s="141"/>
      <c r="S3" s="141"/>
      <c r="T3" s="142"/>
      <c r="U3" s="142"/>
      <c r="V3" s="142"/>
    </row>
    <row r="4" spans="1:22" ht="32.25" customHeight="1">
      <c r="A4" s="148">
        <v>2</v>
      </c>
      <c r="B4" s="149" t="s">
        <v>513</v>
      </c>
      <c r="C4" s="148" t="s">
        <v>424</v>
      </c>
      <c r="D4" s="143">
        <v>6</v>
      </c>
      <c r="E4" s="143">
        <v>49</v>
      </c>
      <c r="F4" s="143">
        <v>4</v>
      </c>
      <c r="G4" s="173">
        <f>D4*F4</f>
        <v>24</v>
      </c>
      <c r="H4" s="175">
        <v>98</v>
      </c>
      <c r="I4" s="143">
        <v>2</v>
      </c>
      <c r="J4" s="175">
        <f t="shared" ref="J4:J14" si="0">H4*I4</f>
        <v>196</v>
      </c>
      <c r="K4" s="143">
        <f t="shared" ref="K4:K14" si="1">I4*D4</f>
        <v>12</v>
      </c>
      <c r="L4" s="143">
        <f t="shared" ref="L4:L14" si="2">J4*D4</f>
        <v>1176</v>
      </c>
      <c r="M4" s="141"/>
      <c r="N4" s="141"/>
      <c r="O4" s="141"/>
      <c r="P4" s="141"/>
      <c r="Q4" s="141"/>
      <c r="R4" s="141"/>
      <c r="S4" s="141"/>
      <c r="T4" s="142"/>
      <c r="U4" s="142"/>
      <c r="V4" s="142"/>
    </row>
    <row r="5" spans="1:22" ht="37.5">
      <c r="A5" s="148">
        <v>3</v>
      </c>
      <c r="B5" s="149" t="s">
        <v>442</v>
      </c>
      <c r="C5" s="148" t="s">
        <v>425</v>
      </c>
      <c r="D5" s="143">
        <v>3</v>
      </c>
      <c r="E5" s="143">
        <v>48</v>
      </c>
      <c r="F5" s="143">
        <v>4</v>
      </c>
      <c r="G5" s="173">
        <f t="shared" ref="G5:G14" si="3">D5*F5</f>
        <v>12</v>
      </c>
      <c r="H5" s="175">
        <v>96</v>
      </c>
      <c r="I5" s="143">
        <v>2</v>
      </c>
      <c r="J5" s="175">
        <f t="shared" si="0"/>
        <v>192</v>
      </c>
      <c r="K5" s="143">
        <f t="shared" si="1"/>
        <v>6</v>
      </c>
      <c r="L5" s="143">
        <f t="shared" si="2"/>
        <v>576</v>
      </c>
      <c r="M5" s="141"/>
      <c r="N5" s="141"/>
      <c r="O5" s="141"/>
      <c r="P5" s="141"/>
      <c r="Q5" s="141"/>
      <c r="R5" s="141"/>
      <c r="S5" s="141"/>
      <c r="T5" s="142"/>
      <c r="U5" s="142"/>
      <c r="V5" s="142"/>
    </row>
    <row r="6" spans="1:22" ht="29.25" customHeight="1">
      <c r="A6" s="148">
        <v>4</v>
      </c>
      <c r="B6" s="149" t="s">
        <v>445</v>
      </c>
      <c r="C6" s="148" t="s">
        <v>426</v>
      </c>
      <c r="D6" s="143">
        <v>7</v>
      </c>
      <c r="E6" s="143">
        <v>54</v>
      </c>
      <c r="F6" s="143">
        <v>4</v>
      </c>
      <c r="G6" s="173">
        <f t="shared" si="3"/>
        <v>28</v>
      </c>
      <c r="H6" s="175">
        <v>108</v>
      </c>
      <c r="I6" s="143">
        <v>2</v>
      </c>
      <c r="J6" s="175">
        <f t="shared" si="0"/>
        <v>216</v>
      </c>
      <c r="K6" s="143">
        <f t="shared" si="1"/>
        <v>14</v>
      </c>
      <c r="L6" s="143">
        <f t="shared" si="2"/>
        <v>1512</v>
      </c>
      <c r="M6" s="141"/>
      <c r="N6" s="141"/>
      <c r="O6" s="141"/>
      <c r="P6" s="141"/>
      <c r="Q6" s="141"/>
      <c r="R6" s="141"/>
      <c r="S6" s="141"/>
      <c r="T6" s="142"/>
      <c r="U6" s="142"/>
      <c r="V6" s="142"/>
    </row>
    <row r="7" spans="1:22" ht="37.5">
      <c r="A7" s="148">
        <v>5</v>
      </c>
      <c r="B7" s="149" t="s">
        <v>455</v>
      </c>
      <c r="C7" s="148" t="s">
        <v>427</v>
      </c>
      <c r="D7" s="143">
        <v>5</v>
      </c>
      <c r="E7" s="143">
        <v>53</v>
      </c>
      <c r="F7" s="143">
        <v>4</v>
      </c>
      <c r="G7" s="173">
        <f t="shared" si="3"/>
        <v>20</v>
      </c>
      <c r="H7" s="175">
        <v>106</v>
      </c>
      <c r="I7" s="143">
        <v>2</v>
      </c>
      <c r="J7" s="175">
        <f t="shared" si="0"/>
        <v>212</v>
      </c>
      <c r="K7" s="143">
        <f t="shared" si="1"/>
        <v>10</v>
      </c>
      <c r="L7" s="143">
        <f t="shared" si="2"/>
        <v>1060</v>
      </c>
      <c r="M7" s="141"/>
      <c r="N7" s="141"/>
      <c r="O7" s="141"/>
      <c r="P7" s="141"/>
      <c r="Q7" s="141"/>
      <c r="R7" s="141"/>
      <c r="S7" s="141"/>
      <c r="T7" s="142"/>
      <c r="U7" s="142"/>
      <c r="V7" s="142"/>
    </row>
    <row r="8" spans="1:22" ht="37.5">
      <c r="A8" s="148">
        <v>6</v>
      </c>
      <c r="B8" s="149" t="s">
        <v>446</v>
      </c>
      <c r="C8" s="148" t="s">
        <v>428</v>
      </c>
      <c r="D8" s="143">
        <v>6</v>
      </c>
      <c r="E8" s="143">
        <v>57</v>
      </c>
      <c r="F8" s="143">
        <v>4</v>
      </c>
      <c r="G8" s="173">
        <f t="shared" si="3"/>
        <v>24</v>
      </c>
      <c r="H8" s="175">
        <v>114</v>
      </c>
      <c r="I8" s="143">
        <v>2</v>
      </c>
      <c r="J8" s="175">
        <f t="shared" si="0"/>
        <v>228</v>
      </c>
      <c r="K8" s="143">
        <f t="shared" si="1"/>
        <v>12</v>
      </c>
      <c r="L8" s="143">
        <f t="shared" si="2"/>
        <v>1368</v>
      </c>
      <c r="M8" s="141"/>
      <c r="N8" s="141"/>
      <c r="O8" s="141"/>
      <c r="P8" s="141"/>
      <c r="Q8" s="141"/>
      <c r="R8" s="141"/>
      <c r="S8" s="141"/>
      <c r="T8" s="142"/>
      <c r="U8" s="142"/>
      <c r="V8" s="142"/>
    </row>
    <row r="9" spans="1:22" ht="29.25" customHeight="1">
      <c r="A9" s="180">
        <v>7</v>
      </c>
      <c r="B9" s="149" t="s">
        <v>447</v>
      </c>
      <c r="C9" s="180" t="s">
        <v>429</v>
      </c>
      <c r="D9" s="143">
        <v>3</v>
      </c>
      <c r="E9" s="143">
        <v>45</v>
      </c>
      <c r="F9" s="143">
        <v>8</v>
      </c>
      <c r="G9" s="173">
        <f t="shared" si="3"/>
        <v>24</v>
      </c>
      <c r="H9" s="175">
        <v>112</v>
      </c>
      <c r="I9" s="143">
        <v>2</v>
      </c>
      <c r="J9" s="175">
        <f t="shared" si="0"/>
        <v>224</v>
      </c>
      <c r="K9" s="143">
        <f t="shared" si="1"/>
        <v>6</v>
      </c>
      <c r="L9" s="143">
        <f t="shared" si="2"/>
        <v>672</v>
      </c>
      <c r="M9" s="141"/>
      <c r="N9" s="141"/>
      <c r="O9" s="141"/>
      <c r="P9" s="141"/>
      <c r="Q9" s="141"/>
      <c r="R9" s="141"/>
      <c r="S9" s="141"/>
      <c r="T9" s="142"/>
      <c r="U9" s="142"/>
      <c r="V9" s="142"/>
    </row>
    <row r="10" spans="1:22" ht="30" customHeight="1">
      <c r="A10" s="181"/>
      <c r="B10" s="149" t="s">
        <v>504</v>
      </c>
      <c r="C10" s="181"/>
      <c r="D10" s="143">
        <v>3</v>
      </c>
      <c r="E10" s="143">
        <v>45</v>
      </c>
      <c r="F10" s="143">
        <v>8</v>
      </c>
      <c r="G10" s="173">
        <f t="shared" si="3"/>
        <v>24</v>
      </c>
      <c r="H10" s="175">
        <v>106</v>
      </c>
      <c r="I10" s="143">
        <v>2</v>
      </c>
      <c r="J10" s="175">
        <f t="shared" si="0"/>
        <v>212</v>
      </c>
      <c r="K10" s="143">
        <f t="shared" si="1"/>
        <v>6</v>
      </c>
      <c r="L10" s="143">
        <f t="shared" si="2"/>
        <v>636</v>
      </c>
      <c r="M10" s="141"/>
      <c r="N10" s="141"/>
      <c r="O10" s="141"/>
      <c r="P10" s="141"/>
      <c r="Q10" s="141"/>
      <c r="R10" s="141"/>
      <c r="S10" s="141"/>
      <c r="T10" s="142"/>
      <c r="U10" s="142"/>
      <c r="V10" s="142"/>
    </row>
    <row r="11" spans="1:22" ht="42.75" customHeight="1">
      <c r="A11" s="148">
        <v>8</v>
      </c>
      <c r="B11" s="149" t="s">
        <v>443</v>
      </c>
      <c r="C11" s="148" t="s">
        <v>430</v>
      </c>
      <c r="D11" s="143">
        <v>2</v>
      </c>
      <c r="E11" s="143">
        <v>54</v>
      </c>
      <c r="F11" s="143">
        <v>4</v>
      </c>
      <c r="G11" s="173">
        <f t="shared" si="3"/>
        <v>8</v>
      </c>
      <c r="H11" s="175">
        <v>106</v>
      </c>
      <c r="I11" s="143">
        <v>2</v>
      </c>
      <c r="J11" s="175">
        <f t="shared" si="0"/>
        <v>212</v>
      </c>
      <c r="K11" s="143">
        <f t="shared" si="1"/>
        <v>4</v>
      </c>
      <c r="L11" s="143">
        <f t="shared" si="2"/>
        <v>424</v>
      </c>
      <c r="M11" s="141"/>
      <c r="N11" s="141"/>
      <c r="O11" s="141"/>
      <c r="P11" s="141"/>
      <c r="Q11" s="141"/>
      <c r="R11" s="141"/>
      <c r="S11" s="141"/>
      <c r="T11" s="142"/>
      <c r="U11" s="142"/>
      <c r="V11" s="142"/>
    </row>
    <row r="12" spans="1:22" ht="43.5" customHeight="1">
      <c r="A12" s="148">
        <v>9</v>
      </c>
      <c r="B12" s="149" t="s">
        <v>508</v>
      </c>
      <c r="C12" s="148" t="s">
        <v>431</v>
      </c>
      <c r="D12" s="143">
        <v>3</v>
      </c>
      <c r="E12" s="143">
        <v>42</v>
      </c>
      <c r="F12" s="143">
        <v>8</v>
      </c>
      <c r="G12" s="173">
        <f t="shared" si="3"/>
        <v>24</v>
      </c>
      <c r="H12" s="175">
        <v>111</v>
      </c>
      <c r="I12" s="143">
        <v>2</v>
      </c>
      <c r="J12" s="175">
        <f t="shared" si="0"/>
        <v>222</v>
      </c>
      <c r="K12" s="143">
        <f t="shared" si="1"/>
        <v>6</v>
      </c>
      <c r="L12" s="143">
        <f t="shared" si="2"/>
        <v>666</v>
      </c>
      <c r="M12" s="141"/>
      <c r="N12" s="141"/>
      <c r="O12" s="141"/>
      <c r="P12" s="141"/>
      <c r="Q12" s="141"/>
      <c r="R12" s="141"/>
      <c r="S12" s="141"/>
      <c r="T12" s="142"/>
      <c r="U12" s="142"/>
      <c r="V12" s="142"/>
    </row>
    <row r="13" spans="1:22" ht="56.25">
      <c r="A13" s="148">
        <v>10</v>
      </c>
      <c r="B13" s="149" t="s">
        <v>448</v>
      </c>
      <c r="C13" s="148" t="s">
        <v>432</v>
      </c>
      <c r="D13" s="143">
        <v>4</v>
      </c>
      <c r="E13" s="143">
        <v>42</v>
      </c>
      <c r="F13" s="143">
        <v>12</v>
      </c>
      <c r="G13" s="173">
        <f t="shared" si="3"/>
        <v>48</v>
      </c>
      <c r="H13" s="175">
        <v>92</v>
      </c>
      <c r="I13" s="143">
        <v>2</v>
      </c>
      <c r="J13" s="175">
        <f t="shared" si="0"/>
        <v>184</v>
      </c>
      <c r="K13" s="143">
        <f t="shared" si="1"/>
        <v>8</v>
      </c>
      <c r="L13" s="143">
        <f t="shared" si="2"/>
        <v>736</v>
      </c>
      <c r="M13" s="141"/>
      <c r="N13" s="141"/>
      <c r="O13" s="141"/>
      <c r="P13" s="141"/>
      <c r="Q13" s="141"/>
      <c r="R13" s="141"/>
      <c r="S13" s="141"/>
      <c r="T13" s="142"/>
      <c r="U13" s="142"/>
      <c r="V13" s="142"/>
    </row>
    <row r="14" spans="1:22" ht="37.5">
      <c r="A14" s="148">
        <v>11</v>
      </c>
      <c r="B14" s="149" t="s">
        <v>444</v>
      </c>
      <c r="C14" s="148" t="s">
        <v>433</v>
      </c>
      <c r="D14" s="143">
        <v>4</v>
      </c>
      <c r="E14" s="143">
        <v>42</v>
      </c>
      <c r="F14" s="143">
        <v>12</v>
      </c>
      <c r="G14" s="173">
        <f t="shared" si="3"/>
        <v>48</v>
      </c>
      <c r="H14" s="175">
        <v>116</v>
      </c>
      <c r="I14" s="143">
        <v>2</v>
      </c>
      <c r="J14" s="175">
        <f t="shared" si="0"/>
        <v>232</v>
      </c>
      <c r="K14" s="143">
        <f t="shared" si="1"/>
        <v>8</v>
      </c>
      <c r="L14" s="143">
        <f t="shared" si="2"/>
        <v>928</v>
      </c>
      <c r="M14" s="141"/>
      <c r="N14" s="141"/>
      <c r="O14" s="141"/>
      <c r="P14" s="141"/>
      <c r="Q14" s="141"/>
      <c r="R14" s="141"/>
      <c r="S14" s="141"/>
      <c r="T14" s="142"/>
      <c r="U14" s="142"/>
      <c r="V14" s="142"/>
    </row>
    <row r="15" spans="1:22" ht="23.25" customHeight="1">
      <c r="A15" s="144"/>
      <c r="B15" s="144"/>
      <c r="C15" s="144"/>
      <c r="D15" s="145">
        <f t="shared" ref="D15:L15" si="4">SUM(D3:D14)</f>
        <v>50</v>
      </c>
      <c r="E15" s="145">
        <f t="shared" si="4"/>
        <v>584</v>
      </c>
      <c r="F15" s="145">
        <f t="shared" si="4"/>
        <v>76</v>
      </c>
      <c r="G15" s="145">
        <f t="shared" si="4"/>
        <v>300</v>
      </c>
      <c r="H15" s="145">
        <f t="shared" si="4"/>
        <v>1271</v>
      </c>
      <c r="I15" s="145">
        <f t="shared" si="4"/>
        <v>24</v>
      </c>
      <c r="J15" s="145">
        <f t="shared" si="4"/>
        <v>2542</v>
      </c>
      <c r="K15" s="145">
        <f t="shared" si="4"/>
        <v>100</v>
      </c>
      <c r="L15" s="177">
        <f t="shared" si="4"/>
        <v>10602</v>
      </c>
      <c r="M15" s="178"/>
      <c r="N15" s="146"/>
      <c r="O15" s="146"/>
      <c r="P15" s="146"/>
      <c r="Q15" s="146"/>
      <c r="R15" s="146"/>
      <c r="S15" s="146"/>
    </row>
  </sheetData>
  <mergeCells count="3">
    <mergeCell ref="A1:L1"/>
    <mergeCell ref="A9:A10"/>
    <mergeCell ref="C9:C10"/>
  </mergeCells>
  <pageMargins left="0.7" right="0.7" top="0.75" bottom="0.75" header="0.3" footer="0.3"/>
  <pageSetup paperSize="9" scale="85" fitToWidth="0" fitToHeight="0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91"/>
  <sheetViews>
    <sheetView view="pageBreakPreview" topLeftCell="A73" zoomScale="60" zoomScaleNormal="130" workbookViewId="0">
      <selection activeCell="M51" sqref="M51"/>
    </sheetView>
  </sheetViews>
  <sheetFormatPr defaultColWidth="10" defaultRowHeight="15"/>
  <cols>
    <col min="1" max="1" width="22.28515625" customWidth="1"/>
    <col min="2" max="2" width="6.7109375" customWidth="1"/>
    <col min="3" max="3" width="6.140625" customWidth="1"/>
    <col min="4" max="5" width="6" customWidth="1"/>
    <col min="6" max="6" width="5" customWidth="1"/>
    <col min="7" max="7" width="7.7109375" customWidth="1"/>
    <col min="8" max="9" width="8" customWidth="1"/>
    <col min="10" max="10" width="8.140625" bestFit="1" customWidth="1"/>
    <col min="11" max="11" width="7.42578125" customWidth="1"/>
    <col min="12" max="12" width="22.85546875" customWidth="1"/>
  </cols>
  <sheetData>
    <row r="1" spans="1:12" ht="18.75">
      <c r="A1" s="136" t="s">
        <v>412</v>
      </c>
      <c r="B1" s="1"/>
      <c r="C1" s="1"/>
      <c r="D1" s="2"/>
      <c r="E1" s="2"/>
      <c r="F1" s="2"/>
      <c r="G1" s="2"/>
    </row>
    <row r="2" spans="1:12" ht="45">
      <c r="A2" s="183" t="s">
        <v>407</v>
      </c>
      <c r="B2" s="183" t="s">
        <v>0</v>
      </c>
      <c r="C2" s="183" t="s">
        <v>1</v>
      </c>
      <c r="D2" s="183" t="s">
        <v>2</v>
      </c>
      <c r="E2" s="183" t="s">
        <v>3</v>
      </c>
      <c r="F2" s="183" t="s">
        <v>4</v>
      </c>
      <c r="G2" s="99" t="s">
        <v>5</v>
      </c>
      <c r="H2" s="100" t="s">
        <v>6</v>
      </c>
      <c r="I2" s="99" t="s">
        <v>98</v>
      </c>
      <c r="J2" s="100" t="s">
        <v>99</v>
      </c>
      <c r="L2" s="126" t="s">
        <v>156</v>
      </c>
    </row>
    <row r="3" spans="1:12" ht="38.25" customHeight="1">
      <c r="A3" s="184"/>
      <c r="B3" s="184"/>
      <c r="C3" s="184"/>
      <c r="D3" s="184"/>
      <c r="E3" s="184"/>
      <c r="F3" s="184"/>
      <c r="G3" s="134" t="s">
        <v>438</v>
      </c>
      <c r="H3" s="135" t="s">
        <v>496</v>
      </c>
      <c r="I3" s="134" t="str">
        <f>G3</f>
        <v>UP65LT
1397</v>
      </c>
      <c r="J3" s="134" t="str">
        <f>H3</f>
        <v>UP32KT
 5039</v>
      </c>
    </row>
    <row r="4" spans="1:12" ht="15.75">
      <c r="A4" s="102" t="s">
        <v>62</v>
      </c>
      <c r="B4" s="111">
        <v>0</v>
      </c>
      <c r="C4" s="5">
        <f>B4</f>
        <v>0</v>
      </c>
      <c r="D4" s="6">
        <f>60/25*B4</f>
        <v>0</v>
      </c>
      <c r="E4" s="7" t="str">
        <f>IF(C4&lt;=0,"0",IF(C4&lt;=3,"10",IF(C4&lt;=6,"15",IF(C4&lt;=10,"20",IF(C4&lt;=14,"25",IF(C4&lt;=19,"30",IF(C4&lt;=24,"35",IF(C4&lt;=30,"40",IF(C4&lt;=36,"45",IF(C4&lt;=42,"50",IF(C4&lt;=48,"55",IF(C4&lt;=54,"60",IF(C4&lt;=60,"65",IF(C4&lt;=66,"70"))))))))))))))</f>
        <v>0</v>
      </c>
      <c r="F4" s="26">
        <v>0</v>
      </c>
      <c r="G4" s="9">
        <v>0.26041666666666669</v>
      </c>
      <c r="H4" s="9">
        <v>0.32291666666666669</v>
      </c>
      <c r="I4" s="9">
        <f>G89+TIME(0,99,0)</f>
        <v>0.54166666666666596</v>
      </c>
      <c r="J4" s="9">
        <f>H89+TIME(0,99,0)</f>
        <v>0.60416666666666596</v>
      </c>
      <c r="L4" s="158" t="s">
        <v>129</v>
      </c>
    </row>
    <row r="5" spans="1:12" ht="15.75">
      <c r="A5" s="10" t="s">
        <v>13</v>
      </c>
      <c r="B5" s="111">
        <v>1</v>
      </c>
      <c r="C5" s="5">
        <f t="shared" ref="C5:C34" si="0">B5+C4</f>
        <v>1</v>
      </c>
      <c r="D5" s="6">
        <f t="shared" ref="D5:D34" si="1">60/25*B5</f>
        <v>2.4</v>
      </c>
      <c r="E5" s="7" t="str">
        <f>IF(C5&lt;=0,"0",IF(C5&lt;=3,"10",IF(C5&lt;=6,"15",IF(C5&lt;=10,"20",IF(C5&lt;=14,"25",IF(C5&lt;=19,"30",IF(C5&lt;=24,"35",IF(C5&lt;=30,"40",IF(C5&lt;=36,"45",IF(C5&lt;=42,"50",IF(C5&lt;=48,"55",IF(C5&lt;=54,"60",IF(C5&lt;=60,"65",IF(C5&lt;=66,"70"))))))))))))))</f>
        <v>10</v>
      </c>
      <c r="F5" s="26">
        <v>5</v>
      </c>
      <c r="G5" s="112">
        <f t="shared" ref="G5:J5" si="2">G4+TIME(0,$D5,0)+TIME(0,$F5,0)</f>
        <v>0.26527777777777778</v>
      </c>
      <c r="H5" s="112">
        <f t="shared" si="2"/>
        <v>0.32777777777777778</v>
      </c>
      <c r="I5" s="112">
        <f t="shared" si="2"/>
        <v>0.54652777777777706</v>
      </c>
      <c r="J5" s="112">
        <f t="shared" si="2"/>
        <v>0.60902777777777706</v>
      </c>
      <c r="L5" s="158" t="s">
        <v>130</v>
      </c>
    </row>
    <row r="6" spans="1:12" ht="15.75">
      <c r="A6" s="12" t="s">
        <v>14</v>
      </c>
      <c r="B6" s="111">
        <v>2</v>
      </c>
      <c r="C6" s="5">
        <f t="shared" si="0"/>
        <v>3</v>
      </c>
      <c r="D6" s="6">
        <f t="shared" si="1"/>
        <v>4.8</v>
      </c>
      <c r="E6" s="7" t="str">
        <f t="shared" ref="E6:E34" si="3">IF(C6&lt;=0,"0",IF(C6&lt;=3,"10",IF(C6&lt;=6,"15",IF(C6&lt;=10,"20",IF(C6&lt;=14,"25",IF(C6&lt;=19,"30",IF(C6&lt;=24,"35",IF(C6&lt;=30,"40",IF(C6&lt;=36,"45",IF(C6&lt;=42,"50",IF(C6&lt;=48,"55",IF(C6&lt;=54,"60",IF(C6&lt;=60,"65",IF(C6&lt;=66,"70"))))))))))))))</f>
        <v>10</v>
      </c>
      <c r="F6" s="26">
        <v>0</v>
      </c>
      <c r="G6" s="112">
        <f t="shared" ref="G6:J6" si="4">G5+TIME(0,$D6,0)+TIME(0,$F6,0)</f>
        <v>0.26805555555555555</v>
      </c>
      <c r="H6" s="112">
        <f t="shared" si="4"/>
        <v>0.33055555555555555</v>
      </c>
      <c r="I6" s="112">
        <f t="shared" si="4"/>
        <v>0.54930555555555483</v>
      </c>
      <c r="J6" s="112">
        <f t="shared" si="4"/>
        <v>0.61180555555555483</v>
      </c>
      <c r="L6" s="158" t="s">
        <v>131</v>
      </c>
    </row>
    <row r="7" spans="1:12" ht="15.75">
      <c r="A7" s="12" t="s">
        <v>15</v>
      </c>
      <c r="B7" s="111">
        <v>1</v>
      </c>
      <c r="C7" s="5">
        <f t="shared" si="0"/>
        <v>4</v>
      </c>
      <c r="D7" s="6">
        <f t="shared" si="1"/>
        <v>2.4</v>
      </c>
      <c r="E7" s="7" t="str">
        <f t="shared" si="3"/>
        <v>15</v>
      </c>
      <c r="F7" s="26">
        <v>0</v>
      </c>
      <c r="G7" s="112">
        <f t="shared" ref="G7:J7" si="5">G6+TIME(0,$D7,0)+TIME(0,$F7,0)</f>
        <v>0.26944444444444443</v>
      </c>
      <c r="H7" s="112">
        <f t="shared" si="5"/>
        <v>0.33194444444444443</v>
      </c>
      <c r="I7" s="112">
        <f t="shared" si="5"/>
        <v>0.55069444444444371</v>
      </c>
      <c r="J7" s="112">
        <f t="shared" si="5"/>
        <v>0.61319444444444371</v>
      </c>
      <c r="L7" s="158" t="s">
        <v>178</v>
      </c>
    </row>
    <row r="8" spans="1:12" ht="15.75">
      <c r="A8" s="12" t="s">
        <v>16</v>
      </c>
      <c r="B8" s="111">
        <v>2</v>
      </c>
      <c r="C8" s="5">
        <f t="shared" si="0"/>
        <v>6</v>
      </c>
      <c r="D8" s="6">
        <f t="shared" si="1"/>
        <v>4.8</v>
      </c>
      <c r="E8" s="7" t="str">
        <f t="shared" si="3"/>
        <v>15</v>
      </c>
      <c r="F8" s="26">
        <v>0</v>
      </c>
      <c r="G8" s="112">
        <f t="shared" ref="G8:J8" si="6">G7+TIME(0,$D8,0)+TIME(0,$F8,0)</f>
        <v>0.2722222222222222</v>
      </c>
      <c r="H8" s="112">
        <f t="shared" si="6"/>
        <v>0.3347222222222222</v>
      </c>
      <c r="I8" s="112">
        <f t="shared" si="6"/>
        <v>0.55347222222222148</v>
      </c>
      <c r="J8" s="112">
        <f t="shared" si="6"/>
        <v>0.61597222222222148</v>
      </c>
      <c r="L8" s="158" t="s">
        <v>179</v>
      </c>
    </row>
    <row r="9" spans="1:12" ht="15.75">
      <c r="A9" s="12" t="s">
        <v>17</v>
      </c>
      <c r="B9" s="111">
        <v>3</v>
      </c>
      <c r="C9" s="5">
        <f t="shared" si="0"/>
        <v>9</v>
      </c>
      <c r="D9" s="6">
        <f t="shared" si="1"/>
        <v>7.1999999999999993</v>
      </c>
      <c r="E9" s="7" t="str">
        <f t="shared" si="3"/>
        <v>20</v>
      </c>
      <c r="F9" s="26">
        <v>0</v>
      </c>
      <c r="G9" s="112">
        <f t="shared" ref="G9:J9" si="7">G8+TIME(0,$D9,0)+TIME(0,$F9,0)</f>
        <v>0.27708333333333329</v>
      </c>
      <c r="H9" s="112">
        <f t="shared" si="7"/>
        <v>0.33958333333333329</v>
      </c>
      <c r="I9" s="112">
        <f t="shared" si="7"/>
        <v>0.55833333333333257</v>
      </c>
      <c r="J9" s="112">
        <f t="shared" si="7"/>
        <v>0.62083333333333257</v>
      </c>
      <c r="L9" s="158" t="s">
        <v>180</v>
      </c>
    </row>
    <row r="10" spans="1:12" ht="15.75">
      <c r="A10" s="12" t="s">
        <v>18</v>
      </c>
      <c r="B10" s="111">
        <v>3</v>
      </c>
      <c r="C10" s="5">
        <f t="shared" si="0"/>
        <v>12</v>
      </c>
      <c r="D10" s="6">
        <f t="shared" si="1"/>
        <v>7.1999999999999993</v>
      </c>
      <c r="E10" s="7" t="str">
        <f t="shared" si="3"/>
        <v>25</v>
      </c>
      <c r="F10" s="26">
        <v>5</v>
      </c>
      <c r="G10" s="112">
        <f t="shared" ref="G10:J10" si="8">G9+TIME(0,$D10,0)+TIME(0,$F10,0)</f>
        <v>0.2854166666666666</v>
      </c>
      <c r="H10" s="112">
        <f t="shared" si="8"/>
        <v>0.3479166666666666</v>
      </c>
      <c r="I10" s="112">
        <f t="shared" si="8"/>
        <v>0.56666666666666587</v>
      </c>
      <c r="J10" s="112">
        <f t="shared" si="8"/>
        <v>0.62916666666666587</v>
      </c>
      <c r="L10" s="158" t="s">
        <v>305</v>
      </c>
    </row>
    <row r="11" spans="1:12" ht="15.75">
      <c r="A11" s="12" t="s">
        <v>100</v>
      </c>
      <c r="B11" s="111">
        <v>2</v>
      </c>
      <c r="C11" s="5">
        <f t="shared" si="0"/>
        <v>14</v>
      </c>
      <c r="D11" s="6">
        <f t="shared" si="1"/>
        <v>4.8</v>
      </c>
      <c r="E11" s="7" t="str">
        <f t="shared" si="3"/>
        <v>25</v>
      </c>
      <c r="F11" s="26">
        <v>0</v>
      </c>
      <c r="G11" s="112">
        <f t="shared" ref="G11:J11" si="9">G10+TIME(0,$D11,0)+TIME(0,$F11,0)</f>
        <v>0.28819444444444436</v>
      </c>
      <c r="H11" s="112">
        <f t="shared" si="9"/>
        <v>0.35069444444444436</v>
      </c>
      <c r="I11" s="112">
        <f t="shared" si="9"/>
        <v>0.56944444444444364</v>
      </c>
      <c r="J11" s="112">
        <f t="shared" si="9"/>
        <v>0.63194444444444364</v>
      </c>
      <c r="L11" s="158" t="s">
        <v>306</v>
      </c>
    </row>
    <row r="12" spans="1:12" ht="15.75">
      <c r="A12" s="12" t="s">
        <v>101</v>
      </c>
      <c r="B12" s="111">
        <v>2</v>
      </c>
      <c r="C12" s="5">
        <f t="shared" si="0"/>
        <v>16</v>
      </c>
      <c r="D12" s="6">
        <f t="shared" si="1"/>
        <v>4.8</v>
      </c>
      <c r="E12" s="7" t="str">
        <f t="shared" si="3"/>
        <v>30</v>
      </c>
      <c r="F12" s="26">
        <v>0</v>
      </c>
      <c r="G12" s="112">
        <f t="shared" ref="G12:J12" si="10">G11+TIME(0,$D12,0)+TIME(0,$F12,0)</f>
        <v>0.29097222222222213</v>
      </c>
      <c r="H12" s="112">
        <f t="shared" si="10"/>
        <v>0.35347222222222213</v>
      </c>
      <c r="I12" s="112">
        <f t="shared" si="10"/>
        <v>0.57222222222222141</v>
      </c>
      <c r="J12" s="112">
        <f t="shared" si="10"/>
        <v>0.63472222222222141</v>
      </c>
      <c r="L12" s="158" t="s">
        <v>308</v>
      </c>
    </row>
    <row r="13" spans="1:12" ht="15.75">
      <c r="A13" s="12" t="s">
        <v>102</v>
      </c>
      <c r="B13" s="111">
        <v>1</v>
      </c>
      <c r="C13" s="5">
        <f t="shared" si="0"/>
        <v>17</v>
      </c>
      <c r="D13" s="6">
        <f t="shared" si="1"/>
        <v>2.4</v>
      </c>
      <c r="E13" s="7" t="str">
        <f t="shared" si="3"/>
        <v>30</v>
      </c>
      <c r="F13" s="26">
        <v>0</v>
      </c>
      <c r="G13" s="112">
        <f t="shared" ref="G13:J13" si="11">G12+TIME(0,$D13,0)+TIME(0,$F13,0)</f>
        <v>0.29236111111111102</v>
      </c>
      <c r="H13" s="112">
        <f t="shared" si="11"/>
        <v>0.35486111111111102</v>
      </c>
      <c r="I13" s="112">
        <f t="shared" si="11"/>
        <v>0.57361111111111029</v>
      </c>
      <c r="J13" s="112">
        <f t="shared" si="11"/>
        <v>0.63611111111111029</v>
      </c>
      <c r="L13" s="158" t="s">
        <v>310</v>
      </c>
    </row>
    <row r="14" spans="1:12" ht="15.75">
      <c r="A14" s="12" t="s">
        <v>103</v>
      </c>
      <c r="B14" s="5">
        <v>2</v>
      </c>
      <c r="C14" s="5">
        <f t="shared" si="0"/>
        <v>19</v>
      </c>
      <c r="D14" s="6">
        <f t="shared" si="1"/>
        <v>4.8</v>
      </c>
      <c r="E14" s="7" t="str">
        <f t="shared" si="3"/>
        <v>30</v>
      </c>
      <c r="F14" s="26">
        <v>0</v>
      </c>
      <c r="G14" s="112">
        <f t="shared" ref="G14:J14" si="12">G13+TIME(0,$D14,0)+TIME(0,$F14,0)</f>
        <v>0.29513888888888878</v>
      </c>
      <c r="H14" s="112">
        <f t="shared" si="12"/>
        <v>0.35763888888888878</v>
      </c>
      <c r="I14" s="112">
        <f t="shared" si="12"/>
        <v>0.57638888888888806</v>
      </c>
      <c r="J14" s="112">
        <f t="shared" si="12"/>
        <v>0.63888888888888806</v>
      </c>
      <c r="L14" s="158" t="s">
        <v>312</v>
      </c>
    </row>
    <row r="15" spans="1:12" ht="15.75">
      <c r="A15" s="4" t="s">
        <v>104</v>
      </c>
      <c r="B15" s="13">
        <v>2</v>
      </c>
      <c r="C15" s="5">
        <f t="shared" si="0"/>
        <v>21</v>
      </c>
      <c r="D15" s="6">
        <f t="shared" si="1"/>
        <v>4.8</v>
      </c>
      <c r="E15" s="7" t="str">
        <f t="shared" si="3"/>
        <v>35</v>
      </c>
      <c r="F15" s="27">
        <v>5</v>
      </c>
      <c r="G15" s="112">
        <f t="shared" ref="G15:J15" si="13">G14+TIME(0,$D15,0)+TIME(0,$F15,0)</f>
        <v>0.30138888888888876</v>
      </c>
      <c r="H15" s="112">
        <f t="shared" si="13"/>
        <v>0.36388888888888876</v>
      </c>
      <c r="I15" s="112">
        <f t="shared" si="13"/>
        <v>0.58263888888888804</v>
      </c>
      <c r="J15" s="112">
        <f t="shared" si="13"/>
        <v>0.64513888888888804</v>
      </c>
      <c r="L15" s="158" t="s">
        <v>314</v>
      </c>
    </row>
    <row r="16" spans="1:12" ht="15.75">
      <c r="A16" s="12" t="s">
        <v>105</v>
      </c>
      <c r="B16" s="13">
        <v>1</v>
      </c>
      <c r="C16" s="5">
        <f t="shared" si="0"/>
        <v>22</v>
      </c>
      <c r="D16" s="6">
        <f t="shared" si="1"/>
        <v>2.4</v>
      </c>
      <c r="E16" s="7" t="str">
        <f t="shared" si="3"/>
        <v>35</v>
      </c>
      <c r="F16" s="26">
        <v>0</v>
      </c>
      <c r="G16" s="112">
        <f t="shared" ref="G16:J16" si="14">G15+TIME(0,$D16,0)+TIME(0,$F16,0)</f>
        <v>0.30277777777777765</v>
      </c>
      <c r="H16" s="112">
        <f t="shared" si="14"/>
        <v>0.36527777777777765</v>
      </c>
      <c r="I16" s="112">
        <f t="shared" si="14"/>
        <v>0.58402777777777692</v>
      </c>
      <c r="J16" s="112">
        <f t="shared" si="14"/>
        <v>0.64652777777777692</v>
      </c>
      <c r="L16" s="158" t="s">
        <v>320</v>
      </c>
    </row>
    <row r="17" spans="1:12" ht="15.75">
      <c r="A17" s="12" t="s">
        <v>106</v>
      </c>
      <c r="B17" s="13">
        <v>1</v>
      </c>
      <c r="C17" s="5">
        <f t="shared" si="0"/>
        <v>23</v>
      </c>
      <c r="D17" s="6">
        <f t="shared" si="1"/>
        <v>2.4</v>
      </c>
      <c r="E17" s="7" t="str">
        <f t="shared" si="3"/>
        <v>35</v>
      </c>
      <c r="F17" s="26">
        <v>0</v>
      </c>
      <c r="G17" s="112">
        <f t="shared" ref="G17:J17" si="15">G16+TIME(0,$D17,0)+TIME(0,$F17,0)</f>
        <v>0.30416666666666653</v>
      </c>
      <c r="H17" s="112">
        <f t="shared" si="15"/>
        <v>0.36666666666666653</v>
      </c>
      <c r="I17" s="112">
        <f t="shared" si="15"/>
        <v>0.58541666666666581</v>
      </c>
      <c r="J17" s="112">
        <f t="shared" si="15"/>
        <v>0.64791666666666581</v>
      </c>
      <c r="L17" s="158" t="s">
        <v>318</v>
      </c>
    </row>
    <row r="18" spans="1:12" ht="15.75">
      <c r="A18" s="12" t="s">
        <v>107</v>
      </c>
      <c r="B18" s="13">
        <v>1</v>
      </c>
      <c r="C18" s="5">
        <f t="shared" si="0"/>
        <v>24</v>
      </c>
      <c r="D18" s="6">
        <f t="shared" si="1"/>
        <v>2.4</v>
      </c>
      <c r="E18" s="7" t="str">
        <f t="shared" si="3"/>
        <v>35</v>
      </c>
      <c r="F18" s="26">
        <v>0</v>
      </c>
      <c r="G18" s="112">
        <f t="shared" ref="G18:J18" si="16">G17+TIME(0,$D18,0)+TIME(0,$F18,0)</f>
        <v>0.30555555555555541</v>
      </c>
      <c r="H18" s="112">
        <f t="shared" si="16"/>
        <v>0.36805555555555541</v>
      </c>
      <c r="I18" s="112">
        <f t="shared" si="16"/>
        <v>0.58680555555555469</v>
      </c>
      <c r="J18" s="112">
        <f t="shared" si="16"/>
        <v>0.64930555555555469</v>
      </c>
      <c r="L18" s="158" t="s">
        <v>316</v>
      </c>
    </row>
    <row r="19" spans="1:12" ht="15.75">
      <c r="A19" s="12" t="s">
        <v>108</v>
      </c>
      <c r="B19" s="13">
        <v>1</v>
      </c>
      <c r="C19" s="5">
        <f t="shared" si="0"/>
        <v>25</v>
      </c>
      <c r="D19" s="6">
        <f t="shared" si="1"/>
        <v>2.4</v>
      </c>
      <c r="E19" s="7" t="str">
        <f t="shared" si="3"/>
        <v>40</v>
      </c>
      <c r="F19" s="26">
        <v>0</v>
      </c>
      <c r="G19" s="112">
        <f t="shared" ref="G19:J19" si="17">G18+TIME(0,$D19,0)+TIME(0,$F19,0)</f>
        <v>0.3069444444444443</v>
      </c>
      <c r="H19" s="112">
        <f t="shared" si="17"/>
        <v>0.3694444444444443</v>
      </c>
      <c r="I19" s="112">
        <f t="shared" si="17"/>
        <v>0.58819444444444358</v>
      </c>
      <c r="J19" s="112">
        <f t="shared" si="17"/>
        <v>0.65069444444444358</v>
      </c>
      <c r="L19" s="158" t="s">
        <v>322</v>
      </c>
    </row>
    <row r="20" spans="1:12" ht="15.75">
      <c r="A20" s="4" t="s">
        <v>109</v>
      </c>
      <c r="B20" s="13">
        <v>1</v>
      </c>
      <c r="C20" s="5">
        <f t="shared" si="0"/>
        <v>26</v>
      </c>
      <c r="D20" s="6">
        <f t="shared" si="1"/>
        <v>2.4</v>
      </c>
      <c r="E20" s="7" t="str">
        <f t="shared" si="3"/>
        <v>40</v>
      </c>
      <c r="F20" s="26">
        <v>0</v>
      </c>
      <c r="G20" s="112">
        <f t="shared" ref="G20:J20" si="18">G19+TIME(0,$D20,0)+TIME(0,$F20,0)</f>
        <v>0.30833333333333318</v>
      </c>
      <c r="H20" s="112">
        <f t="shared" si="18"/>
        <v>0.37083333333333318</v>
      </c>
      <c r="I20" s="112">
        <f t="shared" si="18"/>
        <v>0.58958333333333246</v>
      </c>
      <c r="J20" s="112">
        <f t="shared" si="18"/>
        <v>0.65208333333333246</v>
      </c>
      <c r="L20" s="158" t="s">
        <v>324</v>
      </c>
    </row>
    <row r="21" spans="1:12" ht="15.75">
      <c r="A21" s="12" t="s">
        <v>110</v>
      </c>
      <c r="B21" s="22">
        <v>1</v>
      </c>
      <c r="C21" s="5">
        <f t="shared" si="0"/>
        <v>27</v>
      </c>
      <c r="D21" s="6">
        <f t="shared" si="1"/>
        <v>2.4</v>
      </c>
      <c r="E21" s="7" t="str">
        <f t="shared" si="3"/>
        <v>40</v>
      </c>
      <c r="F21" s="26">
        <v>0</v>
      </c>
      <c r="G21" s="112">
        <f t="shared" ref="G21:J21" si="19">G20+TIME(0,$D21,0)+TIME(0,$F21,0)</f>
        <v>0.30972222222222207</v>
      </c>
      <c r="H21" s="112">
        <f t="shared" si="19"/>
        <v>0.37222222222222207</v>
      </c>
      <c r="I21" s="112">
        <f t="shared" si="19"/>
        <v>0.59097222222222134</v>
      </c>
      <c r="J21" s="112">
        <f t="shared" si="19"/>
        <v>0.65347222222222134</v>
      </c>
      <c r="L21" s="158" t="s">
        <v>326</v>
      </c>
    </row>
    <row r="22" spans="1:12" ht="15.75">
      <c r="A22" s="12" t="s">
        <v>25</v>
      </c>
      <c r="B22" s="13">
        <v>2</v>
      </c>
      <c r="C22" s="5">
        <f t="shared" si="0"/>
        <v>29</v>
      </c>
      <c r="D22" s="6">
        <f t="shared" si="1"/>
        <v>4.8</v>
      </c>
      <c r="E22" s="7" t="str">
        <f t="shared" si="3"/>
        <v>40</v>
      </c>
      <c r="F22" s="26">
        <v>0</v>
      </c>
      <c r="G22" s="112">
        <f t="shared" ref="G22:J22" si="20">G21+TIME(0,$D22,0)+TIME(0,$F22,0)</f>
        <v>0.31249999999999983</v>
      </c>
      <c r="H22" s="112">
        <f t="shared" si="20"/>
        <v>0.37499999999999983</v>
      </c>
      <c r="I22" s="112">
        <f t="shared" si="20"/>
        <v>0.59374999999999911</v>
      </c>
      <c r="J22" s="112">
        <f t="shared" si="20"/>
        <v>0.65624999999999911</v>
      </c>
      <c r="L22" s="158" t="s">
        <v>192</v>
      </c>
    </row>
    <row r="23" spans="1:12" ht="15.75">
      <c r="A23" s="125" t="s">
        <v>128</v>
      </c>
      <c r="B23" s="13">
        <v>2</v>
      </c>
      <c r="C23" s="5">
        <f t="shared" si="0"/>
        <v>31</v>
      </c>
      <c r="D23" s="6">
        <f t="shared" si="1"/>
        <v>4.8</v>
      </c>
      <c r="E23" s="7" t="str">
        <f t="shared" si="3"/>
        <v>45</v>
      </c>
      <c r="F23" s="27">
        <v>5</v>
      </c>
      <c r="G23" s="112">
        <f t="shared" ref="G23:J23" si="21">G22+TIME(0,$D23,0)+TIME(0,$F23,0)</f>
        <v>0.31874999999999981</v>
      </c>
      <c r="H23" s="112">
        <f t="shared" si="21"/>
        <v>0.38124999999999981</v>
      </c>
      <c r="I23" s="112">
        <f t="shared" si="21"/>
        <v>0.59999999999999909</v>
      </c>
      <c r="J23" s="112">
        <f t="shared" si="21"/>
        <v>0.66249999999999909</v>
      </c>
      <c r="L23" s="158" t="s">
        <v>160</v>
      </c>
    </row>
    <row r="24" spans="1:12" ht="15.75">
      <c r="A24" s="12" t="s">
        <v>372</v>
      </c>
      <c r="B24" s="113">
        <v>2</v>
      </c>
      <c r="C24" s="5">
        <f t="shared" si="0"/>
        <v>33</v>
      </c>
      <c r="D24" s="6">
        <f t="shared" si="1"/>
        <v>4.8</v>
      </c>
      <c r="E24" s="7" t="str">
        <f t="shared" si="3"/>
        <v>45</v>
      </c>
      <c r="F24" s="26">
        <v>0</v>
      </c>
      <c r="G24" s="112">
        <f t="shared" ref="G24:J24" si="22">G23+TIME(0,$D24,0)+TIME(0,$F24,0)</f>
        <v>0.32152777777777758</v>
      </c>
      <c r="H24" s="112">
        <f t="shared" si="22"/>
        <v>0.38402777777777758</v>
      </c>
      <c r="I24" s="112">
        <f t="shared" si="22"/>
        <v>0.60277777777777686</v>
      </c>
      <c r="J24" s="112">
        <f t="shared" si="22"/>
        <v>0.66527777777777686</v>
      </c>
      <c r="L24" s="158" t="s">
        <v>161</v>
      </c>
    </row>
    <row r="25" spans="1:12" ht="15.75">
      <c r="A25" s="12" t="s">
        <v>395</v>
      </c>
      <c r="B25" s="13">
        <v>1</v>
      </c>
      <c r="C25" s="5">
        <f t="shared" si="0"/>
        <v>34</v>
      </c>
      <c r="D25" s="6">
        <f t="shared" si="1"/>
        <v>2.4</v>
      </c>
      <c r="E25" s="7" t="str">
        <f t="shared" si="3"/>
        <v>45</v>
      </c>
      <c r="F25" s="26">
        <v>0</v>
      </c>
      <c r="G25" s="112">
        <f t="shared" ref="G25:J25" si="23">G24+TIME(0,$D25,0)+TIME(0,$F25,0)</f>
        <v>0.32291666666666646</v>
      </c>
      <c r="H25" s="112">
        <f t="shared" si="23"/>
        <v>0.38541666666666646</v>
      </c>
      <c r="I25" s="112">
        <f t="shared" si="23"/>
        <v>0.60416666666666574</v>
      </c>
      <c r="J25" s="112">
        <f t="shared" si="23"/>
        <v>0.66666666666666574</v>
      </c>
      <c r="L25" s="158" t="s">
        <v>200</v>
      </c>
    </row>
    <row r="26" spans="1:12" ht="15.75">
      <c r="A26" s="12" t="s">
        <v>28</v>
      </c>
      <c r="B26" s="13">
        <v>1</v>
      </c>
      <c r="C26" s="5">
        <f t="shared" si="0"/>
        <v>35</v>
      </c>
      <c r="D26" s="6">
        <f t="shared" si="1"/>
        <v>2.4</v>
      </c>
      <c r="E26" s="7" t="str">
        <f t="shared" si="3"/>
        <v>45</v>
      </c>
      <c r="F26" s="26">
        <v>0</v>
      </c>
      <c r="G26" s="112">
        <f t="shared" ref="G26:J26" si="24">G25+TIME(0,$D26,0)+TIME(0,$F26,0)</f>
        <v>0.32430555555555535</v>
      </c>
      <c r="H26" s="112">
        <f t="shared" si="24"/>
        <v>0.38680555555555535</v>
      </c>
      <c r="I26" s="112">
        <f t="shared" si="24"/>
        <v>0.60555555555555463</v>
      </c>
      <c r="J26" s="112">
        <f t="shared" si="24"/>
        <v>0.66805555555555463</v>
      </c>
      <c r="L26" s="158" t="s">
        <v>162</v>
      </c>
    </row>
    <row r="27" spans="1:12" ht="15.75">
      <c r="A27" s="12" t="s">
        <v>67</v>
      </c>
      <c r="B27" s="13">
        <v>1</v>
      </c>
      <c r="C27" s="5">
        <f t="shared" si="0"/>
        <v>36</v>
      </c>
      <c r="D27" s="6">
        <f t="shared" si="1"/>
        <v>2.4</v>
      </c>
      <c r="E27" s="7" t="str">
        <f t="shared" si="3"/>
        <v>45</v>
      </c>
      <c r="F27" s="26">
        <v>0</v>
      </c>
      <c r="G27" s="112">
        <f t="shared" ref="G27:J27" si="25">G26+TIME(0,$D27,0)+TIME(0,$F27,0)</f>
        <v>0.32569444444444423</v>
      </c>
      <c r="H27" s="112">
        <f t="shared" si="25"/>
        <v>0.38819444444444423</v>
      </c>
      <c r="I27" s="112">
        <f t="shared" si="25"/>
        <v>0.60694444444444351</v>
      </c>
      <c r="J27" s="112">
        <f t="shared" si="25"/>
        <v>0.66944444444444351</v>
      </c>
      <c r="L27" s="158" t="s">
        <v>227</v>
      </c>
    </row>
    <row r="28" spans="1:12" ht="15.75">
      <c r="A28" s="12" t="s">
        <v>68</v>
      </c>
      <c r="B28" s="13">
        <v>1</v>
      </c>
      <c r="C28" s="5">
        <f t="shared" si="0"/>
        <v>37</v>
      </c>
      <c r="D28" s="6">
        <f t="shared" si="1"/>
        <v>2.4</v>
      </c>
      <c r="E28" s="7" t="str">
        <f t="shared" si="3"/>
        <v>50</v>
      </c>
      <c r="F28" s="26">
        <v>0</v>
      </c>
      <c r="G28" s="112">
        <f t="shared" ref="G28:J28" si="26">G27+TIME(0,$D28,0)+TIME(0,$F28,0)</f>
        <v>0.32708333333333311</v>
      </c>
      <c r="H28" s="112">
        <f t="shared" si="26"/>
        <v>0.38958333333333311</v>
      </c>
      <c r="I28" s="112">
        <f t="shared" si="26"/>
        <v>0.60833333333333239</v>
      </c>
      <c r="J28" s="112">
        <f t="shared" si="26"/>
        <v>0.67083333333333239</v>
      </c>
      <c r="L28" s="158" t="s">
        <v>228</v>
      </c>
    </row>
    <row r="29" spans="1:12" ht="15.75">
      <c r="A29" s="12" t="s">
        <v>79</v>
      </c>
      <c r="B29" s="13">
        <v>1</v>
      </c>
      <c r="C29" s="5">
        <f t="shared" si="0"/>
        <v>38</v>
      </c>
      <c r="D29" s="6">
        <f t="shared" si="1"/>
        <v>2.4</v>
      </c>
      <c r="E29" s="7" t="str">
        <f t="shared" si="3"/>
        <v>50</v>
      </c>
      <c r="F29" s="26">
        <v>0</v>
      </c>
      <c r="G29" s="112">
        <f t="shared" ref="G29:J29" si="27">G28+TIME(0,$D29,0)+TIME(0,$F29,0)</f>
        <v>0.328472222222222</v>
      </c>
      <c r="H29" s="112">
        <f t="shared" si="27"/>
        <v>0.390972222222222</v>
      </c>
      <c r="I29" s="112">
        <f t="shared" si="27"/>
        <v>0.60972222222222128</v>
      </c>
      <c r="J29" s="112">
        <f t="shared" si="27"/>
        <v>0.67222222222222128</v>
      </c>
      <c r="L29" s="158" t="s">
        <v>229</v>
      </c>
    </row>
    <row r="30" spans="1:12" ht="15.75">
      <c r="A30" s="12" t="s">
        <v>80</v>
      </c>
      <c r="B30" s="13">
        <v>2</v>
      </c>
      <c r="C30" s="5">
        <f t="shared" si="0"/>
        <v>40</v>
      </c>
      <c r="D30" s="6">
        <f t="shared" si="1"/>
        <v>4.8</v>
      </c>
      <c r="E30" s="7" t="str">
        <f t="shared" si="3"/>
        <v>50</v>
      </c>
      <c r="F30" s="26">
        <v>0</v>
      </c>
      <c r="G30" s="112">
        <f t="shared" ref="G30:J30" si="28">G29+TIME(0,$D30,0)+TIME(0,$F30,0)</f>
        <v>0.33124999999999977</v>
      </c>
      <c r="H30" s="112">
        <f t="shared" si="28"/>
        <v>0.39374999999999977</v>
      </c>
      <c r="I30" s="112">
        <f t="shared" si="28"/>
        <v>0.61249999999999905</v>
      </c>
      <c r="J30" s="112">
        <f t="shared" si="28"/>
        <v>0.67499999999999905</v>
      </c>
      <c r="L30" s="158" t="s">
        <v>230</v>
      </c>
    </row>
    <row r="31" spans="1:12" ht="15.75">
      <c r="A31" s="12" t="s">
        <v>411</v>
      </c>
      <c r="B31" s="13">
        <v>1</v>
      </c>
      <c r="C31" s="5">
        <f t="shared" si="0"/>
        <v>41</v>
      </c>
      <c r="D31" s="6">
        <f t="shared" si="1"/>
        <v>2.4</v>
      </c>
      <c r="E31" s="7" t="str">
        <f t="shared" si="3"/>
        <v>50</v>
      </c>
      <c r="F31" s="26">
        <v>0</v>
      </c>
      <c r="G31" s="112">
        <f t="shared" ref="G31:J31" si="29">G30+TIME(0,$D31,0)+TIME(0,$F31,0)</f>
        <v>0.33263888888888865</v>
      </c>
      <c r="H31" s="112">
        <f t="shared" si="29"/>
        <v>0.39513888888888865</v>
      </c>
      <c r="I31" s="112">
        <f t="shared" si="29"/>
        <v>0.61388888888888793</v>
      </c>
      <c r="J31" s="112">
        <f t="shared" si="29"/>
        <v>0.67638888888888793</v>
      </c>
      <c r="L31" s="158" t="s">
        <v>234</v>
      </c>
    </row>
    <row r="32" spans="1:12" ht="15.75">
      <c r="A32" s="12" t="s">
        <v>94</v>
      </c>
      <c r="B32" s="13">
        <v>1</v>
      </c>
      <c r="C32" s="5">
        <f t="shared" si="0"/>
        <v>42</v>
      </c>
      <c r="D32" s="6">
        <f t="shared" si="1"/>
        <v>2.4</v>
      </c>
      <c r="E32" s="7" t="str">
        <f t="shared" si="3"/>
        <v>50</v>
      </c>
      <c r="F32" s="26">
        <v>0</v>
      </c>
      <c r="G32" s="112">
        <f t="shared" ref="G32:J32" si="30">G31+TIME(0,$D32,0)+TIME(0,$F32,0)</f>
        <v>0.33402777777777753</v>
      </c>
      <c r="H32" s="112">
        <f t="shared" si="30"/>
        <v>0.39652777777777753</v>
      </c>
      <c r="I32" s="112">
        <f t="shared" si="30"/>
        <v>0.61527777777777681</v>
      </c>
      <c r="J32" s="112">
        <f t="shared" si="30"/>
        <v>0.67777777777777681</v>
      </c>
      <c r="L32" s="158" t="s">
        <v>262</v>
      </c>
    </row>
    <row r="33" spans="1:12" ht="15.75">
      <c r="A33" s="12" t="s">
        <v>95</v>
      </c>
      <c r="B33" s="13">
        <v>1</v>
      </c>
      <c r="C33" s="5">
        <f t="shared" si="0"/>
        <v>43</v>
      </c>
      <c r="D33" s="6">
        <f t="shared" si="1"/>
        <v>2.4</v>
      </c>
      <c r="E33" s="7" t="str">
        <f t="shared" si="3"/>
        <v>55</v>
      </c>
      <c r="F33" s="26">
        <v>0</v>
      </c>
      <c r="G33" s="112">
        <f t="shared" ref="G33:J33" si="31">G32+TIME(0,$D33,0)+TIME(0,$F33,0)</f>
        <v>0.33541666666666642</v>
      </c>
      <c r="H33" s="112">
        <f t="shared" si="31"/>
        <v>0.39791666666666642</v>
      </c>
      <c r="I33" s="112">
        <f t="shared" si="31"/>
        <v>0.6166666666666657</v>
      </c>
      <c r="J33" s="112">
        <f t="shared" si="31"/>
        <v>0.6791666666666657</v>
      </c>
      <c r="L33" s="158" t="s">
        <v>263</v>
      </c>
    </row>
    <row r="34" spans="1:12" ht="15.75">
      <c r="A34" s="4" t="s">
        <v>96</v>
      </c>
      <c r="B34" s="13">
        <v>1</v>
      </c>
      <c r="C34" s="5">
        <f t="shared" si="0"/>
        <v>44</v>
      </c>
      <c r="D34" s="6">
        <f t="shared" si="1"/>
        <v>2.4</v>
      </c>
      <c r="E34" s="7" t="str">
        <f t="shared" si="3"/>
        <v>55</v>
      </c>
      <c r="F34" s="27">
        <v>0</v>
      </c>
      <c r="G34" s="112">
        <f t="shared" ref="G34:J34" si="32">G33+TIME(0,$D34,0)+TIME(0,$F34,0)</f>
        <v>0.3368055555555553</v>
      </c>
      <c r="H34" s="112">
        <f t="shared" si="32"/>
        <v>0.3993055555555553</v>
      </c>
      <c r="I34" s="112">
        <f t="shared" si="32"/>
        <v>0.61805555555555458</v>
      </c>
      <c r="J34" s="112">
        <f t="shared" si="32"/>
        <v>0.68055555555555458</v>
      </c>
      <c r="L34" s="158" t="s">
        <v>264</v>
      </c>
    </row>
    <row r="36" spans="1:12" ht="18.75">
      <c r="A36" s="136" t="s">
        <v>383</v>
      </c>
      <c r="B36" s="1"/>
      <c r="C36" s="1"/>
      <c r="D36" s="2"/>
      <c r="E36" s="2"/>
      <c r="F36" s="2"/>
      <c r="G36" s="2"/>
    </row>
    <row r="37" spans="1:12" ht="45">
      <c r="A37" s="183" t="s">
        <v>407</v>
      </c>
      <c r="B37" s="183" t="s">
        <v>0</v>
      </c>
      <c r="C37" s="183" t="s">
        <v>1</v>
      </c>
      <c r="D37" s="183" t="s">
        <v>2</v>
      </c>
      <c r="E37" s="183" t="s">
        <v>3</v>
      </c>
      <c r="F37" s="183" t="s">
        <v>4</v>
      </c>
      <c r="G37" s="99" t="s">
        <v>5</v>
      </c>
      <c r="H37" s="100" t="s">
        <v>6</v>
      </c>
      <c r="I37" s="99" t="s">
        <v>98</v>
      </c>
      <c r="J37" s="100" t="s">
        <v>99</v>
      </c>
      <c r="L37" s="126" t="s">
        <v>156</v>
      </c>
    </row>
    <row r="38" spans="1:12" ht="35.25" customHeight="1">
      <c r="A38" s="184"/>
      <c r="B38" s="184"/>
      <c r="C38" s="184"/>
      <c r="D38" s="184"/>
      <c r="E38" s="184"/>
      <c r="F38" s="184"/>
      <c r="G38" s="134" t="str">
        <f>G3</f>
        <v>UP65LT
1397</v>
      </c>
      <c r="H38" s="134" t="str">
        <f t="shared" ref="H38:J38" si="33">H3</f>
        <v>UP32KT
 5039</v>
      </c>
      <c r="I38" s="134" t="str">
        <f t="shared" si="33"/>
        <v>UP65LT
1397</v>
      </c>
      <c r="J38" s="134" t="str">
        <f t="shared" si="33"/>
        <v>UP32KT
 5039</v>
      </c>
    </row>
    <row r="39" spans="1:12" ht="15.75">
      <c r="A39" s="4" t="s">
        <v>96</v>
      </c>
      <c r="B39" s="13">
        <v>0</v>
      </c>
      <c r="C39" s="5">
        <f>B39</f>
        <v>0</v>
      </c>
      <c r="D39" s="6">
        <f>60/20*B39</f>
        <v>0</v>
      </c>
      <c r="E39" s="7" t="str">
        <f>IF(C39&lt;=0,"0",IF(C39&lt;=3,"10",IF(C39&lt;=6,"15",IF(C39&lt;=10,"20",IF(C39&lt;=14,"25",IF(C39&lt;=19,"30",IF(C39&lt;=24,"35",IF(C39&lt;=30,"40",IF(C39&lt;=36,"45",IF(C39&lt;=42,"50",IF(C39&lt;=48,"55",IF(C39&lt;=54,"60",IF(C39&lt;=60,"65",IF(C39&lt;=66,"70"))))))))))))))</f>
        <v>0</v>
      </c>
      <c r="F39" s="27">
        <v>10</v>
      </c>
      <c r="G39" s="168">
        <f>G34+TIME(0,$D39,0)+TIME(0,$F39,0)</f>
        <v>0.34374999999999972</v>
      </c>
      <c r="H39" s="168">
        <f>H34+TIME(0,$D39,0)+TIME(0,$F39,0)</f>
        <v>0.40624999999999972</v>
      </c>
      <c r="I39" s="19">
        <f t="shared" ref="I39:J39" si="34">I34+TIME(0,$D39,0)+TIME(0,$F39,0)</f>
        <v>0.624999999999999</v>
      </c>
      <c r="J39" s="19">
        <f t="shared" si="34"/>
        <v>0.687499999999999</v>
      </c>
      <c r="L39" s="158" t="s">
        <v>264</v>
      </c>
    </row>
    <row r="40" spans="1:12" ht="15.75">
      <c r="A40" s="12" t="s">
        <v>95</v>
      </c>
      <c r="B40" s="13">
        <v>1</v>
      </c>
      <c r="C40" s="5">
        <f>B40+C39</f>
        <v>1</v>
      </c>
      <c r="D40" s="6">
        <f t="shared" ref="D40:D65" si="35">60/20*B40</f>
        <v>3</v>
      </c>
      <c r="E40" s="7" t="str">
        <f>IF(C40&lt;=0,"0",IF(C40&lt;=3,"10",IF(C40&lt;=6,"15",IF(C40&lt;=10,"20",IF(C40&lt;=14,"25",IF(C40&lt;=19,"30",IF(C40&lt;=24,"35",IF(C40&lt;=30,"40",IF(C40&lt;=36,"45",IF(C40&lt;=42,"50",IF(C40&lt;=48,"55",IF(C40&lt;=54,"60",IF(C40&lt;=60,"65",IF(C40&lt;=66,"70"))))))))))))))</f>
        <v>10</v>
      </c>
      <c r="F40" s="26">
        <v>0</v>
      </c>
      <c r="G40" s="112">
        <f t="shared" ref="G40:J40" si="36">G39+TIME(0,$D40,0)+TIME(0,$F40,0)</f>
        <v>0.34583333333333305</v>
      </c>
      <c r="H40" s="112">
        <f t="shared" si="36"/>
        <v>0.40833333333333305</v>
      </c>
      <c r="I40" s="112">
        <f t="shared" si="36"/>
        <v>0.62708333333333233</v>
      </c>
      <c r="J40" s="112">
        <f t="shared" si="36"/>
        <v>0.68958333333333233</v>
      </c>
      <c r="L40" s="158" t="s">
        <v>263</v>
      </c>
    </row>
    <row r="41" spans="1:12" ht="15.75">
      <c r="A41" s="12" t="s">
        <v>94</v>
      </c>
      <c r="B41" s="13">
        <v>1</v>
      </c>
      <c r="C41" s="5">
        <f t="shared" ref="C41:C89" si="37">B41+C40</f>
        <v>2</v>
      </c>
      <c r="D41" s="6">
        <f t="shared" si="35"/>
        <v>3</v>
      </c>
      <c r="E41" s="7" t="str">
        <f t="shared" ref="E41:E65" si="38">IF(C41&lt;=0,"0",IF(C41&lt;=3,"10",IF(C41&lt;=6,"15",IF(C41&lt;=10,"20",IF(C41&lt;=14,"25",IF(C41&lt;=19,"30",IF(C41&lt;=24,"35",IF(C41&lt;=30,"40",IF(C41&lt;=36,"45",IF(C41&lt;=42,"50",IF(C41&lt;=48,"55",IF(C41&lt;=54,"60",IF(C41&lt;=60,"65",IF(C41&lt;=66,"70"))))))))))))))</f>
        <v>10</v>
      </c>
      <c r="F41" s="26">
        <v>0</v>
      </c>
      <c r="G41" s="112">
        <f t="shared" ref="G41:J41" si="39">G40+TIME(0,$D41,0)+TIME(0,$F41,0)</f>
        <v>0.34791666666666637</v>
      </c>
      <c r="H41" s="112">
        <f t="shared" si="39"/>
        <v>0.41041666666666637</v>
      </c>
      <c r="I41" s="112">
        <f t="shared" si="39"/>
        <v>0.62916666666666565</v>
      </c>
      <c r="J41" s="112">
        <f t="shared" si="39"/>
        <v>0.69166666666666565</v>
      </c>
      <c r="L41" s="158" t="s">
        <v>262</v>
      </c>
    </row>
    <row r="42" spans="1:12" ht="15.75">
      <c r="A42" s="12" t="s">
        <v>411</v>
      </c>
      <c r="B42" s="13">
        <v>1</v>
      </c>
      <c r="C42" s="5">
        <f t="shared" si="37"/>
        <v>3</v>
      </c>
      <c r="D42" s="6">
        <f t="shared" si="35"/>
        <v>3</v>
      </c>
      <c r="E42" s="7" t="str">
        <f t="shared" si="38"/>
        <v>10</v>
      </c>
      <c r="F42" s="26">
        <v>0</v>
      </c>
      <c r="G42" s="112">
        <f t="shared" ref="G42:J42" si="40">G41+TIME(0,$D42,0)+TIME(0,$F42,0)</f>
        <v>0.3499999999999997</v>
      </c>
      <c r="H42" s="112">
        <f t="shared" si="40"/>
        <v>0.4124999999999997</v>
      </c>
      <c r="I42" s="112">
        <f t="shared" si="40"/>
        <v>0.63124999999999898</v>
      </c>
      <c r="J42" s="112">
        <f t="shared" si="40"/>
        <v>0.69374999999999898</v>
      </c>
      <c r="L42" s="158" t="s">
        <v>235</v>
      </c>
    </row>
    <row r="43" spans="1:12" ht="15.75">
      <c r="A43" s="12" t="s">
        <v>80</v>
      </c>
      <c r="B43" s="13">
        <v>1</v>
      </c>
      <c r="C43" s="5">
        <f t="shared" si="37"/>
        <v>4</v>
      </c>
      <c r="D43" s="6">
        <f t="shared" si="35"/>
        <v>3</v>
      </c>
      <c r="E43" s="7" t="str">
        <f t="shared" si="38"/>
        <v>15</v>
      </c>
      <c r="F43" s="26">
        <v>0</v>
      </c>
      <c r="G43" s="112">
        <f t="shared" ref="G43:J43" si="41">G42+TIME(0,$D43,0)+TIME(0,$F43,0)</f>
        <v>0.35208333333333303</v>
      </c>
      <c r="H43" s="112">
        <f t="shared" si="41"/>
        <v>0.41458333333333303</v>
      </c>
      <c r="I43" s="112">
        <f t="shared" si="41"/>
        <v>0.6333333333333323</v>
      </c>
      <c r="J43" s="112">
        <f t="shared" si="41"/>
        <v>0.6958333333333323</v>
      </c>
      <c r="L43" s="158" t="s">
        <v>231</v>
      </c>
    </row>
    <row r="44" spans="1:12" ht="15.75">
      <c r="A44" s="12" t="s">
        <v>79</v>
      </c>
      <c r="B44" s="13">
        <v>2</v>
      </c>
      <c r="C44" s="5">
        <f t="shared" si="37"/>
        <v>6</v>
      </c>
      <c r="D44" s="6">
        <f t="shared" si="35"/>
        <v>6</v>
      </c>
      <c r="E44" s="7" t="str">
        <f t="shared" si="38"/>
        <v>15</v>
      </c>
      <c r="F44" s="26">
        <v>0</v>
      </c>
      <c r="G44" s="112">
        <f t="shared" ref="G44:J44" si="42">G43+TIME(0,$D44,0)+TIME(0,$F44,0)</f>
        <v>0.35624999999999968</v>
      </c>
      <c r="H44" s="112">
        <f t="shared" si="42"/>
        <v>0.41874999999999968</v>
      </c>
      <c r="I44" s="112">
        <f t="shared" si="42"/>
        <v>0.63749999999999896</v>
      </c>
      <c r="J44" s="112">
        <f t="shared" si="42"/>
        <v>0.69999999999999896</v>
      </c>
      <c r="L44" s="158" t="s">
        <v>257</v>
      </c>
    </row>
    <row r="45" spans="1:12" ht="15.75">
      <c r="A45" s="12" t="s">
        <v>68</v>
      </c>
      <c r="B45" s="13">
        <v>1</v>
      </c>
      <c r="C45" s="5">
        <f t="shared" si="37"/>
        <v>7</v>
      </c>
      <c r="D45" s="6">
        <f t="shared" si="35"/>
        <v>3</v>
      </c>
      <c r="E45" s="7" t="str">
        <f t="shared" si="38"/>
        <v>20</v>
      </c>
      <c r="F45" s="26">
        <v>0</v>
      </c>
      <c r="G45" s="112">
        <f t="shared" ref="G45:J45" si="43">G44+TIME(0,$D45,0)+TIME(0,$F45,0)</f>
        <v>0.358333333333333</v>
      </c>
      <c r="H45" s="112">
        <f t="shared" si="43"/>
        <v>0.420833333333333</v>
      </c>
      <c r="I45" s="112">
        <f t="shared" si="43"/>
        <v>0.63958333333333228</v>
      </c>
      <c r="J45" s="112">
        <f t="shared" si="43"/>
        <v>0.70208333333333228</v>
      </c>
      <c r="L45" s="158" t="s">
        <v>258</v>
      </c>
    </row>
    <row r="46" spans="1:12" ht="15.75">
      <c r="A46" s="12" t="s">
        <v>67</v>
      </c>
      <c r="B46" s="13">
        <v>1</v>
      </c>
      <c r="C46" s="5">
        <f t="shared" si="37"/>
        <v>8</v>
      </c>
      <c r="D46" s="6">
        <f t="shared" si="35"/>
        <v>3</v>
      </c>
      <c r="E46" s="7" t="str">
        <f t="shared" si="38"/>
        <v>20</v>
      </c>
      <c r="F46" s="26">
        <v>0</v>
      </c>
      <c r="G46" s="112">
        <f t="shared" ref="G46:J46" si="44">G45+TIME(0,$D46,0)+TIME(0,$F46,0)</f>
        <v>0.36041666666666633</v>
      </c>
      <c r="H46" s="112">
        <f t="shared" si="44"/>
        <v>0.42291666666666633</v>
      </c>
      <c r="I46" s="112">
        <f t="shared" si="44"/>
        <v>0.64166666666666561</v>
      </c>
      <c r="J46" s="112">
        <f t="shared" si="44"/>
        <v>0.70416666666666561</v>
      </c>
      <c r="L46" s="158" t="s">
        <v>259</v>
      </c>
    </row>
    <row r="47" spans="1:12" ht="15.75">
      <c r="A47" s="12" t="s">
        <v>28</v>
      </c>
      <c r="B47" s="13">
        <v>1</v>
      </c>
      <c r="C47" s="5">
        <f t="shared" si="37"/>
        <v>9</v>
      </c>
      <c r="D47" s="6">
        <f t="shared" si="35"/>
        <v>3</v>
      </c>
      <c r="E47" s="7" t="str">
        <f t="shared" si="38"/>
        <v>20</v>
      </c>
      <c r="F47" s="26">
        <v>0</v>
      </c>
      <c r="G47" s="112">
        <f t="shared" ref="G47:J47" si="45">G46+TIME(0,$D47,0)+TIME(0,$F47,0)</f>
        <v>0.36249999999999966</v>
      </c>
      <c r="H47" s="112">
        <f t="shared" si="45"/>
        <v>0.42499999999999966</v>
      </c>
      <c r="I47" s="112">
        <f t="shared" si="45"/>
        <v>0.64374999999999893</v>
      </c>
      <c r="J47" s="112">
        <f t="shared" si="45"/>
        <v>0.70624999999999893</v>
      </c>
      <c r="L47" s="158" t="s">
        <v>199</v>
      </c>
    </row>
    <row r="48" spans="1:12" ht="15.75">
      <c r="A48" s="12" t="s">
        <v>395</v>
      </c>
      <c r="B48" s="13">
        <v>1</v>
      </c>
      <c r="C48" s="5">
        <f t="shared" si="37"/>
        <v>10</v>
      </c>
      <c r="D48" s="6">
        <f t="shared" si="35"/>
        <v>3</v>
      </c>
      <c r="E48" s="7" t="str">
        <f t="shared" si="38"/>
        <v>20</v>
      </c>
      <c r="F48" s="26">
        <v>0</v>
      </c>
      <c r="G48" s="112">
        <f t="shared" ref="G48:J48" si="46">G47+TIME(0,$D48,0)+TIME(0,$F48,0)</f>
        <v>0.36458333333333298</v>
      </c>
      <c r="H48" s="112">
        <f t="shared" si="46"/>
        <v>0.42708333333333298</v>
      </c>
      <c r="I48" s="112">
        <f t="shared" si="46"/>
        <v>0.64583333333333226</v>
      </c>
      <c r="J48" s="112">
        <f t="shared" si="46"/>
        <v>0.70833333333333226</v>
      </c>
      <c r="L48" s="158" t="s">
        <v>200</v>
      </c>
    </row>
    <row r="49" spans="1:12" ht="15.75">
      <c r="A49" s="12" t="s">
        <v>372</v>
      </c>
      <c r="B49" s="13">
        <v>1</v>
      </c>
      <c r="C49" s="5">
        <f t="shared" si="37"/>
        <v>11</v>
      </c>
      <c r="D49" s="6">
        <f t="shared" si="35"/>
        <v>3</v>
      </c>
      <c r="E49" s="7" t="str">
        <f t="shared" si="38"/>
        <v>25</v>
      </c>
      <c r="F49" s="26">
        <v>0</v>
      </c>
      <c r="G49" s="112">
        <f t="shared" ref="G49:J49" si="47">G48+TIME(0,$D49,0)+TIME(0,$F49,0)</f>
        <v>0.36666666666666631</v>
      </c>
      <c r="H49" s="112">
        <f t="shared" si="47"/>
        <v>0.42916666666666631</v>
      </c>
      <c r="I49" s="112">
        <f t="shared" si="47"/>
        <v>0.64791666666666559</v>
      </c>
      <c r="J49" s="112">
        <f t="shared" si="47"/>
        <v>0.71041666666666559</v>
      </c>
      <c r="L49" s="158" t="s">
        <v>195</v>
      </c>
    </row>
    <row r="50" spans="1:12" ht="15.75">
      <c r="A50" s="125" t="s">
        <v>128</v>
      </c>
      <c r="B50" s="114">
        <v>2</v>
      </c>
      <c r="C50" s="5">
        <f t="shared" si="37"/>
        <v>13</v>
      </c>
      <c r="D50" s="6">
        <f t="shared" si="35"/>
        <v>6</v>
      </c>
      <c r="E50" s="7" t="str">
        <f t="shared" si="38"/>
        <v>25</v>
      </c>
      <c r="F50" s="27">
        <v>6</v>
      </c>
      <c r="G50" s="112">
        <f t="shared" ref="G50:J50" si="48">G49+TIME(0,$D50,0)+TIME(0,$F50,0)</f>
        <v>0.37499999999999961</v>
      </c>
      <c r="H50" s="112">
        <f t="shared" si="48"/>
        <v>0.43749999999999961</v>
      </c>
      <c r="I50" s="112">
        <f t="shared" si="48"/>
        <v>0.65624999999999889</v>
      </c>
      <c r="J50" s="112">
        <f t="shared" si="48"/>
        <v>0.71874999999999889</v>
      </c>
      <c r="L50" s="158" t="s">
        <v>209</v>
      </c>
    </row>
    <row r="51" spans="1:12" ht="15.75">
      <c r="A51" s="12" t="s">
        <v>55</v>
      </c>
      <c r="B51" s="13">
        <v>1</v>
      </c>
      <c r="C51" s="5">
        <f t="shared" si="37"/>
        <v>14</v>
      </c>
      <c r="D51" s="6">
        <f t="shared" si="35"/>
        <v>3</v>
      </c>
      <c r="E51" s="7" t="str">
        <f t="shared" si="38"/>
        <v>25</v>
      </c>
      <c r="F51" s="26">
        <v>0</v>
      </c>
      <c r="G51" s="112">
        <f t="shared" ref="G51:J51" si="49">G50+TIME(0,$D51,0)+TIME(0,$F51,0)</f>
        <v>0.37708333333333294</v>
      </c>
      <c r="H51" s="112">
        <f t="shared" si="49"/>
        <v>0.43958333333333294</v>
      </c>
      <c r="I51" s="112">
        <f t="shared" si="49"/>
        <v>0.65833333333333222</v>
      </c>
      <c r="J51" s="112">
        <f t="shared" si="49"/>
        <v>0.72083333333333222</v>
      </c>
      <c r="L51" s="158" t="s">
        <v>210</v>
      </c>
    </row>
    <row r="52" spans="1:12" ht="15.75">
      <c r="A52" s="12" t="s">
        <v>56</v>
      </c>
      <c r="B52" s="13">
        <v>1</v>
      </c>
      <c r="C52" s="5">
        <f t="shared" si="37"/>
        <v>15</v>
      </c>
      <c r="D52" s="6">
        <f t="shared" si="35"/>
        <v>3</v>
      </c>
      <c r="E52" s="7" t="str">
        <f t="shared" si="38"/>
        <v>30</v>
      </c>
      <c r="F52" s="26">
        <v>0</v>
      </c>
      <c r="G52" s="112">
        <f t="shared" ref="G52:J52" si="50">G51+TIME(0,$D52,0)+TIME(0,$F52,0)</f>
        <v>0.37916666666666626</v>
      </c>
      <c r="H52" s="112">
        <f t="shared" si="50"/>
        <v>0.44166666666666626</v>
      </c>
      <c r="I52" s="112">
        <f t="shared" si="50"/>
        <v>0.66041666666666554</v>
      </c>
      <c r="J52" s="112">
        <f t="shared" si="50"/>
        <v>0.72291666666666554</v>
      </c>
      <c r="L52" s="158" t="s">
        <v>211</v>
      </c>
    </row>
    <row r="53" spans="1:12" ht="15.75">
      <c r="A53" s="12" t="s">
        <v>57</v>
      </c>
      <c r="B53" s="13">
        <v>1</v>
      </c>
      <c r="C53" s="5">
        <f t="shared" si="37"/>
        <v>16</v>
      </c>
      <c r="D53" s="6">
        <f t="shared" si="35"/>
        <v>3</v>
      </c>
      <c r="E53" s="7" t="str">
        <f t="shared" si="38"/>
        <v>30</v>
      </c>
      <c r="F53" s="26">
        <v>0</v>
      </c>
      <c r="G53" s="112">
        <f t="shared" ref="G53:J53" si="51">G52+TIME(0,$D53,0)+TIME(0,$F53,0)</f>
        <v>0.38124999999999959</v>
      </c>
      <c r="H53" s="112">
        <f t="shared" si="51"/>
        <v>0.44374999999999959</v>
      </c>
      <c r="I53" s="112">
        <f t="shared" si="51"/>
        <v>0.66249999999999887</v>
      </c>
      <c r="J53" s="112">
        <f t="shared" si="51"/>
        <v>0.72499999999999887</v>
      </c>
      <c r="L53" s="158" t="s">
        <v>212</v>
      </c>
    </row>
    <row r="54" spans="1:12" ht="15.75">
      <c r="A54" s="12" t="s">
        <v>97</v>
      </c>
      <c r="B54" s="13">
        <v>1</v>
      </c>
      <c r="C54" s="5">
        <f t="shared" si="37"/>
        <v>17</v>
      </c>
      <c r="D54" s="6">
        <f t="shared" si="35"/>
        <v>3</v>
      </c>
      <c r="E54" s="7" t="str">
        <f t="shared" si="38"/>
        <v>30</v>
      </c>
      <c r="F54" s="26">
        <v>0</v>
      </c>
      <c r="G54" s="112">
        <f t="shared" ref="G54:J54" si="52">G53+TIME(0,$D54,0)+TIME(0,$F54,0)</f>
        <v>0.38333333333333292</v>
      </c>
      <c r="H54" s="112">
        <f t="shared" si="52"/>
        <v>0.44583333333333292</v>
      </c>
      <c r="I54" s="112">
        <f t="shared" si="52"/>
        <v>0.66458333333333219</v>
      </c>
      <c r="J54" s="112">
        <f t="shared" si="52"/>
        <v>0.72708333333333219</v>
      </c>
      <c r="L54" s="158" t="s">
        <v>220</v>
      </c>
    </row>
    <row r="55" spans="1:12" ht="15.75">
      <c r="A55" s="12" t="s">
        <v>58</v>
      </c>
      <c r="B55" s="13">
        <v>1</v>
      </c>
      <c r="C55" s="5">
        <f t="shared" si="37"/>
        <v>18</v>
      </c>
      <c r="D55" s="6">
        <f t="shared" si="35"/>
        <v>3</v>
      </c>
      <c r="E55" s="7" t="str">
        <f t="shared" si="38"/>
        <v>30</v>
      </c>
      <c r="F55" s="26">
        <v>0</v>
      </c>
      <c r="G55" s="112">
        <f t="shared" ref="G55:J55" si="53">G54+TIME(0,$D55,0)+TIME(0,$F55,0)</f>
        <v>0.38541666666666624</v>
      </c>
      <c r="H55" s="112">
        <f t="shared" si="53"/>
        <v>0.44791666666666624</v>
      </c>
      <c r="I55" s="112">
        <f t="shared" si="53"/>
        <v>0.66666666666666552</v>
      </c>
      <c r="J55" s="112">
        <f t="shared" si="53"/>
        <v>0.72916666666666552</v>
      </c>
      <c r="L55" s="158" t="s">
        <v>213</v>
      </c>
    </row>
    <row r="56" spans="1:12" ht="15.75">
      <c r="A56" s="12" t="s">
        <v>59</v>
      </c>
      <c r="B56" s="13">
        <v>1</v>
      </c>
      <c r="C56" s="5">
        <f t="shared" si="37"/>
        <v>19</v>
      </c>
      <c r="D56" s="6">
        <f t="shared" si="35"/>
        <v>3</v>
      </c>
      <c r="E56" s="7" t="str">
        <f t="shared" si="38"/>
        <v>30</v>
      </c>
      <c r="F56" s="26">
        <v>0</v>
      </c>
      <c r="G56" s="112">
        <f t="shared" ref="G56:J56" si="54">G55+TIME(0,$D56,0)+TIME(0,$F56,0)</f>
        <v>0.38749999999999957</v>
      </c>
      <c r="H56" s="112">
        <f t="shared" si="54"/>
        <v>0.44999999999999957</v>
      </c>
      <c r="I56" s="112">
        <f t="shared" si="54"/>
        <v>0.66874999999999885</v>
      </c>
      <c r="J56" s="112">
        <f t="shared" si="54"/>
        <v>0.73124999999999885</v>
      </c>
      <c r="L56" s="158" t="s">
        <v>214</v>
      </c>
    </row>
    <row r="57" spans="1:12" ht="15.75">
      <c r="A57" s="12" t="s">
        <v>60</v>
      </c>
      <c r="B57" s="13">
        <v>1</v>
      </c>
      <c r="C57" s="5">
        <f t="shared" si="37"/>
        <v>20</v>
      </c>
      <c r="D57" s="6">
        <f t="shared" si="35"/>
        <v>3</v>
      </c>
      <c r="E57" s="7" t="str">
        <f t="shared" si="38"/>
        <v>35</v>
      </c>
      <c r="F57" s="26">
        <v>0</v>
      </c>
      <c r="G57" s="112">
        <f t="shared" ref="G57:J57" si="55">G56+TIME(0,$D57,0)+TIME(0,$F57,0)</f>
        <v>0.38958333333333289</v>
      </c>
      <c r="H57" s="112">
        <f t="shared" si="55"/>
        <v>0.45208333333333289</v>
      </c>
      <c r="I57" s="112">
        <f t="shared" si="55"/>
        <v>0.67083333333333217</v>
      </c>
      <c r="J57" s="112">
        <f t="shared" si="55"/>
        <v>0.73333333333333217</v>
      </c>
      <c r="L57" s="158" t="s">
        <v>215</v>
      </c>
    </row>
    <row r="58" spans="1:12" ht="15.75">
      <c r="A58" s="4" t="s">
        <v>61</v>
      </c>
      <c r="B58" s="13">
        <v>1</v>
      </c>
      <c r="C58" s="5">
        <f t="shared" si="37"/>
        <v>21</v>
      </c>
      <c r="D58" s="6">
        <f t="shared" si="35"/>
        <v>3</v>
      </c>
      <c r="E58" s="7" t="str">
        <f t="shared" si="38"/>
        <v>35</v>
      </c>
      <c r="F58" s="27">
        <v>6</v>
      </c>
      <c r="G58" s="112">
        <f t="shared" ref="G58:J58" si="56">G57+TIME(0,$D58,0)+TIME(0,$F58,0)</f>
        <v>0.39583333333333287</v>
      </c>
      <c r="H58" s="112">
        <f t="shared" si="56"/>
        <v>0.45833333333333287</v>
      </c>
      <c r="I58" s="112">
        <f t="shared" si="56"/>
        <v>0.67708333333333215</v>
      </c>
      <c r="J58" s="112">
        <f t="shared" si="56"/>
        <v>0.73958333333333215</v>
      </c>
      <c r="L58" s="158" t="s">
        <v>265</v>
      </c>
    </row>
    <row r="59" spans="1:12" ht="15.75">
      <c r="A59" s="43" t="s">
        <v>111</v>
      </c>
      <c r="B59" s="46">
        <v>1</v>
      </c>
      <c r="C59" s="5">
        <f t="shared" si="37"/>
        <v>22</v>
      </c>
      <c r="D59" s="6">
        <f t="shared" si="35"/>
        <v>3</v>
      </c>
      <c r="E59" s="7" t="str">
        <f t="shared" si="38"/>
        <v>35</v>
      </c>
      <c r="F59" s="27">
        <v>0</v>
      </c>
      <c r="G59" s="112">
        <f t="shared" ref="G59:J59" si="57">G58+TIME(0,$D59,0)+TIME(0,$F59,0)</f>
        <v>0.3979166666666662</v>
      </c>
      <c r="H59" s="112">
        <f t="shared" si="57"/>
        <v>0.4604166666666662</v>
      </c>
      <c r="I59" s="112">
        <f t="shared" si="57"/>
        <v>0.67916666666666548</v>
      </c>
      <c r="J59" s="112">
        <f t="shared" si="57"/>
        <v>0.74166666666666548</v>
      </c>
      <c r="L59" s="158" t="s">
        <v>332</v>
      </c>
    </row>
    <row r="60" spans="1:12" ht="15.75">
      <c r="A60" s="43" t="s">
        <v>112</v>
      </c>
      <c r="B60" s="46">
        <v>2</v>
      </c>
      <c r="C60" s="5">
        <f t="shared" si="37"/>
        <v>24</v>
      </c>
      <c r="D60" s="6">
        <f t="shared" si="35"/>
        <v>6</v>
      </c>
      <c r="E60" s="7" t="str">
        <f t="shared" si="38"/>
        <v>35</v>
      </c>
      <c r="F60" s="27">
        <v>0</v>
      </c>
      <c r="G60" s="112">
        <f t="shared" ref="G60:J60" si="58">G59+TIME(0,$D60,0)+TIME(0,$F60,0)</f>
        <v>0.40208333333333285</v>
      </c>
      <c r="H60" s="112">
        <f t="shared" si="58"/>
        <v>0.46458333333333285</v>
      </c>
      <c r="I60" s="112">
        <f t="shared" si="58"/>
        <v>0.68333333333333213</v>
      </c>
      <c r="J60" s="112">
        <f t="shared" si="58"/>
        <v>0.74583333333333213</v>
      </c>
      <c r="L60" s="158" t="s">
        <v>328</v>
      </c>
    </row>
    <row r="61" spans="1:12" ht="15.75">
      <c r="A61" s="43" t="s">
        <v>108</v>
      </c>
      <c r="B61" s="46">
        <v>1</v>
      </c>
      <c r="C61" s="5">
        <f t="shared" si="37"/>
        <v>25</v>
      </c>
      <c r="D61" s="6">
        <f t="shared" si="35"/>
        <v>3</v>
      </c>
      <c r="E61" s="7" t="str">
        <f t="shared" si="38"/>
        <v>40</v>
      </c>
      <c r="F61" s="27">
        <v>0</v>
      </c>
      <c r="G61" s="112">
        <f t="shared" ref="G61:J61" si="59">G60+TIME(0,$D61,0)+TIME(0,$F61,0)</f>
        <v>0.40416666666666617</v>
      </c>
      <c r="H61" s="112">
        <f t="shared" si="59"/>
        <v>0.46666666666666617</v>
      </c>
      <c r="I61" s="112">
        <f t="shared" si="59"/>
        <v>0.68541666666666545</v>
      </c>
      <c r="J61" s="112">
        <f t="shared" si="59"/>
        <v>0.74791666666666545</v>
      </c>
      <c r="L61" s="158" t="s">
        <v>331</v>
      </c>
    </row>
    <row r="62" spans="1:12" ht="15.75">
      <c r="A62" s="36" t="s">
        <v>109</v>
      </c>
      <c r="B62" s="46">
        <v>1</v>
      </c>
      <c r="C62" s="5">
        <f t="shared" si="37"/>
        <v>26</v>
      </c>
      <c r="D62" s="6">
        <f t="shared" si="35"/>
        <v>3</v>
      </c>
      <c r="E62" s="7" t="str">
        <f t="shared" si="38"/>
        <v>40</v>
      </c>
      <c r="F62" s="27">
        <v>0</v>
      </c>
      <c r="G62" s="112">
        <f t="shared" ref="G62:J62" si="60">G61+TIME(0,$D62,0)+TIME(0,$F62,0)</f>
        <v>0.4062499999999995</v>
      </c>
      <c r="H62" s="112">
        <f t="shared" si="60"/>
        <v>0.4687499999999995</v>
      </c>
      <c r="I62" s="112">
        <f t="shared" si="60"/>
        <v>0.68749999999999878</v>
      </c>
      <c r="J62" s="112">
        <f t="shared" si="60"/>
        <v>0.74999999999999878</v>
      </c>
      <c r="L62" s="158" t="s">
        <v>324</v>
      </c>
    </row>
    <row r="63" spans="1:12" ht="15.75">
      <c r="A63" s="43" t="s">
        <v>110</v>
      </c>
      <c r="B63" s="115">
        <v>1</v>
      </c>
      <c r="C63" s="5">
        <f t="shared" si="37"/>
        <v>27</v>
      </c>
      <c r="D63" s="6">
        <f t="shared" si="35"/>
        <v>3</v>
      </c>
      <c r="E63" s="7" t="str">
        <f t="shared" si="38"/>
        <v>40</v>
      </c>
      <c r="F63" s="27">
        <v>0</v>
      </c>
      <c r="G63" s="112">
        <f t="shared" ref="G63:J63" si="61">G62+TIME(0,$D63,0)+TIME(0,$F63,0)</f>
        <v>0.40833333333333283</v>
      </c>
      <c r="H63" s="112">
        <f t="shared" si="61"/>
        <v>0.47083333333333283</v>
      </c>
      <c r="I63" s="112">
        <f t="shared" si="61"/>
        <v>0.6895833333333321</v>
      </c>
      <c r="J63" s="112">
        <f t="shared" si="61"/>
        <v>0.7520833333333321</v>
      </c>
      <c r="L63" s="158" t="s">
        <v>326</v>
      </c>
    </row>
    <row r="64" spans="1:12" ht="15.75">
      <c r="A64" s="43" t="s">
        <v>25</v>
      </c>
      <c r="B64" s="46">
        <v>2</v>
      </c>
      <c r="C64" s="5">
        <f t="shared" si="37"/>
        <v>29</v>
      </c>
      <c r="D64" s="6">
        <f t="shared" si="35"/>
        <v>6</v>
      </c>
      <c r="E64" s="7" t="str">
        <f t="shared" si="38"/>
        <v>40</v>
      </c>
      <c r="F64" s="27">
        <v>0</v>
      </c>
      <c r="G64" s="112">
        <f t="shared" ref="G64:J64" si="62">G63+TIME(0,$D64,0)+TIME(0,$F64,0)</f>
        <v>0.41249999999999948</v>
      </c>
      <c r="H64" s="112">
        <f t="shared" si="62"/>
        <v>0.47499999999999948</v>
      </c>
      <c r="I64" s="112">
        <f t="shared" si="62"/>
        <v>0.69374999999999876</v>
      </c>
      <c r="J64" s="112">
        <f t="shared" si="62"/>
        <v>0.75624999999999876</v>
      </c>
      <c r="L64" s="158" t="s">
        <v>192</v>
      </c>
    </row>
    <row r="65" spans="1:12" ht="15.75">
      <c r="A65" s="36" t="s">
        <v>26</v>
      </c>
      <c r="B65" s="46">
        <v>2</v>
      </c>
      <c r="C65" s="5">
        <f t="shared" si="37"/>
        <v>31</v>
      </c>
      <c r="D65" s="6">
        <f t="shared" si="35"/>
        <v>6</v>
      </c>
      <c r="E65" s="7" t="str">
        <f t="shared" si="38"/>
        <v>45</v>
      </c>
      <c r="F65" s="27">
        <v>0</v>
      </c>
      <c r="G65" s="112">
        <f t="shared" ref="G65:J65" si="63">G64+TIME(0,$D65,0)+TIME(0,$F65,0)</f>
        <v>0.41666666666666613</v>
      </c>
      <c r="H65" s="112">
        <f t="shared" si="63"/>
        <v>0.47916666666666613</v>
      </c>
      <c r="I65" s="112">
        <f t="shared" si="63"/>
        <v>0.69791666666666541</v>
      </c>
      <c r="J65" s="112">
        <f t="shared" si="63"/>
        <v>0.76041666666666541</v>
      </c>
      <c r="L65" s="158" t="s">
        <v>160</v>
      </c>
    </row>
    <row r="66" spans="1:12">
      <c r="A66" s="116"/>
      <c r="B66" s="116"/>
      <c r="C66" s="116"/>
      <c r="D66" s="116"/>
      <c r="E66" s="116"/>
      <c r="F66" s="116"/>
      <c r="G66" s="116"/>
      <c r="H66" s="116"/>
      <c r="I66" s="116"/>
      <c r="J66" s="116"/>
    </row>
    <row r="67" spans="1:12" ht="18.75">
      <c r="A67" s="1" t="s">
        <v>384</v>
      </c>
      <c r="B67" s="1"/>
      <c r="C67" s="1"/>
      <c r="D67" s="2"/>
      <c r="E67" s="2"/>
      <c r="F67" s="2"/>
      <c r="G67" s="2"/>
    </row>
    <row r="68" spans="1:12" ht="45">
      <c r="A68" s="183" t="s">
        <v>407</v>
      </c>
      <c r="B68" s="183" t="s">
        <v>0</v>
      </c>
      <c r="C68" s="183" t="s">
        <v>1</v>
      </c>
      <c r="D68" s="183" t="s">
        <v>2</v>
      </c>
      <c r="E68" s="183" t="s">
        <v>3</v>
      </c>
      <c r="F68" s="183" t="s">
        <v>4</v>
      </c>
      <c r="G68" s="99" t="s">
        <v>5</v>
      </c>
      <c r="H68" s="100" t="s">
        <v>6</v>
      </c>
      <c r="I68" s="99" t="s">
        <v>98</v>
      </c>
      <c r="J68" s="100" t="s">
        <v>99</v>
      </c>
      <c r="L68" s="126" t="s">
        <v>156</v>
      </c>
    </row>
    <row r="69" spans="1:12" ht="42" customHeight="1">
      <c r="A69" s="184"/>
      <c r="B69" s="184"/>
      <c r="C69" s="184"/>
      <c r="D69" s="184"/>
      <c r="E69" s="184"/>
      <c r="F69" s="184"/>
      <c r="G69" s="134" t="str">
        <f>G38</f>
        <v>UP65LT
1397</v>
      </c>
      <c r="H69" s="134" t="str">
        <f t="shared" ref="H69:J69" si="64">H38</f>
        <v>UP32KT
 5039</v>
      </c>
      <c r="I69" s="134" t="str">
        <f t="shared" si="64"/>
        <v>UP65LT
1397</v>
      </c>
      <c r="J69" s="134" t="str">
        <f t="shared" si="64"/>
        <v>UP32KT
 5039</v>
      </c>
    </row>
    <row r="70" spans="1:12" ht="15.75">
      <c r="A70" s="125" t="s">
        <v>128</v>
      </c>
      <c r="B70" s="13">
        <v>0</v>
      </c>
      <c r="C70" s="5">
        <v>0</v>
      </c>
      <c r="D70" s="6">
        <f>60/25*B70</f>
        <v>0</v>
      </c>
      <c r="E70" s="7" t="str">
        <f t="shared" ref="E70:E89" si="65">IF(C70&lt;=0,"0",IF(C70&lt;=3,"10",IF(C70&lt;=6,"15",IF(C70&lt;=10,"20",IF(C70&lt;=14,"25",IF(C70&lt;=19,"30",IF(C70&lt;=24,"35",IF(C70&lt;=30,"40",IF(C70&lt;=36,"45",IF(C70&lt;=42,"50",IF(C70&lt;=48,"55",IF(C70&lt;=54,"60",IF(C70&lt;=60,"65",IF(C70&lt;=66,"70"))))))))))))))</f>
        <v>0</v>
      </c>
      <c r="F70" s="27">
        <v>10</v>
      </c>
      <c r="G70" s="8">
        <f>G65+TIME(0,$D70,0)+TIME(0,$F70,0)</f>
        <v>0.42361111111111055</v>
      </c>
      <c r="H70" s="8">
        <f t="shared" ref="H70:J70" si="66">H65+TIME(0,$D70,0)+TIME(0,$F70,0)</f>
        <v>0.48611111111111055</v>
      </c>
      <c r="I70" s="8">
        <f t="shared" si="66"/>
        <v>0.70486111111110983</v>
      </c>
      <c r="J70" s="8">
        <f t="shared" si="66"/>
        <v>0.76736111111110983</v>
      </c>
      <c r="L70" s="158" t="s">
        <v>194</v>
      </c>
    </row>
    <row r="71" spans="1:12" ht="15.75">
      <c r="A71" s="12" t="s">
        <v>25</v>
      </c>
      <c r="B71" s="13">
        <v>2</v>
      </c>
      <c r="C71" s="5">
        <f t="shared" si="37"/>
        <v>2</v>
      </c>
      <c r="D71" s="6">
        <f>60/25*B71</f>
        <v>4.8</v>
      </c>
      <c r="E71" s="7" t="str">
        <f t="shared" si="65"/>
        <v>10</v>
      </c>
      <c r="F71" s="26">
        <v>0</v>
      </c>
      <c r="G71" s="112">
        <f t="shared" ref="G71:J86" si="67">G70+TIME(0,$D71,0)+TIME(0,$F71,0)</f>
        <v>0.42638888888888832</v>
      </c>
      <c r="H71" s="112">
        <f t="shared" si="67"/>
        <v>0.48888888888888832</v>
      </c>
      <c r="I71" s="112">
        <f t="shared" si="67"/>
        <v>0.7076388888888876</v>
      </c>
      <c r="J71" s="112">
        <f t="shared" si="67"/>
        <v>0.7701388888888876</v>
      </c>
      <c r="L71" s="158" t="s">
        <v>193</v>
      </c>
    </row>
    <row r="72" spans="1:12" ht="15.75">
      <c r="A72" s="12" t="s">
        <v>110</v>
      </c>
      <c r="B72" s="13">
        <v>2</v>
      </c>
      <c r="C72" s="5">
        <f t="shared" si="37"/>
        <v>4</v>
      </c>
      <c r="D72" s="6">
        <f t="shared" ref="D72:D89" si="68">60/25*B72</f>
        <v>4.8</v>
      </c>
      <c r="E72" s="7" t="str">
        <f t="shared" si="65"/>
        <v>15</v>
      </c>
      <c r="F72" s="26">
        <v>0</v>
      </c>
      <c r="G72" s="112">
        <f t="shared" si="67"/>
        <v>0.42916666666666609</v>
      </c>
      <c r="H72" s="112">
        <f t="shared" si="67"/>
        <v>0.49166666666666609</v>
      </c>
      <c r="I72" s="112">
        <f t="shared" si="67"/>
        <v>0.71041666666666536</v>
      </c>
      <c r="J72" s="112">
        <f t="shared" si="67"/>
        <v>0.77291666666666536</v>
      </c>
      <c r="L72" s="158" t="s">
        <v>327</v>
      </c>
    </row>
    <row r="73" spans="1:12" ht="15.75">
      <c r="A73" s="4" t="s">
        <v>109</v>
      </c>
      <c r="B73" s="22">
        <v>1</v>
      </c>
      <c r="C73" s="5">
        <f t="shared" si="37"/>
        <v>5</v>
      </c>
      <c r="D73" s="6">
        <f t="shared" si="68"/>
        <v>2.4</v>
      </c>
      <c r="E73" s="7" t="str">
        <f t="shared" si="65"/>
        <v>15</v>
      </c>
      <c r="F73" s="26">
        <v>0</v>
      </c>
      <c r="G73" s="112">
        <f t="shared" si="67"/>
        <v>0.43055555555555497</v>
      </c>
      <c r="H73" s="112">
        <f t="shared" si="67"/>
        <v>0.49305555555555497</v>
      </c>
      <c r="I73" s="112">
        <f t="shared" si="67"/>
        <v>0.71180555555555425</v>
      </c>
      <c r="J73" s="112">
        <f t="shared" si="67"/>
        <v>0.77430555555555425</v>
      </c>
      <c r="L73" s="158" t="s">
        <v>325</v>
      </c>
    </row>
    <row r="74" spans="1:12" ht="15.75">
      <c r="A74" s="12" t="s">
        <v>108</v>
      </c>
      <c r="B74" s="13">
        <v>1</v>
      </c>
      <c r="C74" s="5">
        <f t="shared" si="37"/>
        <v>6</v>
      </c>
      <c r="D74" s="6">
        <f t="shared" si="68"/>
        <v>2.4</v>
      </c>
      <c r="E74" s="7" t="str">
        <f t="shared" si="65"/>
        <v>15</v>
      </c>
      <c r="F74" s="26">
        <v>0</v>
      </c>
      <c r="G74" s="112">
        <f t="shared" si="67"/>
        <v>0.43194444444444385</v>
      </c>
      <c r="H74" s="112">
        <f t="shared" si="67"/>
        <v>0.49444444444444385</v>
      </c>
      <c r="I74" s="112">
        <f t="shared" si="67"/>
        <v>0.71319444444444313</v>
      </c>
      <c r="J74" s="112">
        <f t="shared" si="67"/>
        <v>0.77569444444444313</v>
      </c>
      <c r="L74" s="158" t="s">
        <v>323</v>
      </c>
    </row>
    <row r="75" spans="1:12" ht="15.75">
      <c r="A75" s="12" t="s">
        <v>107</v>
      </c>
      <c r="B75" s="13">
        <v>1</v>
      </c>
      <c r="C75" s="5">
        <f t="shared" si="37"/>
        <v>7</v>
      </c>
      <c r="D75" s="6">
        <f t="shared" si="68"/>
        <v>2.4</v>
      </c>
      <c r="E75" s="7" t="str">
        <f t="shared" si="65"/>
        <v>20</v>
      </c>
      <c r="F75" s="26">
        <v>0</v>
      </c>
      <c r="G75" s="112">
        <f t="shared" si="67"/>
        <v>0.43333333333333274</v>
      </c>
      <c r="H75" s="112">
        <f t="shared" si="67"/>
        <v>0.49583333333333274</v>
      </c>
      <c r="I75" s="112">
        <f t="shared" si="67"/>
        <v>0.71458333333333202</v>
      </c>
      <c r="J75" s="112">
        <f t="shared" si="67"/>
        <v>0.77708333333333202</v>
      </c>
      <c r="L75" s="158" t="s">
        <v>317</v>
      </c>
    </row>
    <row r="76" spans="1:12" ht="15.75">
      <c r="A76" s="12" t="s">
        <v>106</v>
      </c>
      <c r="B76" s="13">
        <v>1</v>
      </c>
      <c r="C76" s="5">
        <f t="shared" si="37"/>
        <v>8</v>
      </c>
      <c r="D76" s="6">
        <f t="shared" si="68"/>
        <v>2.4</v>
      </c>
      <c r="E76" s="7" t="str">
        <f t="shared" si="65"/>
        <v>20</v>
      </c>
      <c r="F76" s="26">
        <v>0</v>
      </c>
      <c r="G76" s="112">
        <f t="shared" si="67"/>
        <v>0.43472222222222162</v>
      </c>
      <c r="H76" s="112">
        <f t="shared" si="67"/>
        <v>0.49722222222222162</v>
      </c>
      <c r="I76" s="112">
        <f t="shared" si="67"/>
        <v>0.7159722222222209</v>
      </c>
      <c r="J76" s="112">
        <f t="shared" si="67"/>
        <v>0.7784722222222209</v>
      </c>
      <c r="L76" s="158" t="s">
        <v>319</v>
      </c>
    </row>
    <row r="77" spans="1:12" ht="15.75">
      <c r="A77" s="12" t="s">
        <v>105</v>
      </c>
      <c r="B77" s="13">
        <v>1</v>
      </c>
      <c r="C77" s="5">
        <f t="shared" si="37"/>
        <v>9</v>
      </c>
      <c r="D77" s="6">
        <f t="shared" si="68"/>
        <v>2.4</v>
      </c>
      <c r="E77" s="7" t="str">
        <f t="shared" si="65"/>
        <v>20</v>
      </c>
      <c r="F77" s="26">
        <v>0</v>
      </c>
      <c r="G77" s="112">
        <f t="shared" si="67"/>
        <v>0.43611111111111051</v>
      </c>
      <c r="H77" s="112">
        <f t="shared" si="67"/>
        <v>0.49861111111111051</v>
      </c>
      <c r="I77" s="112">
        <f t="shared" si="67"/>
        <v>0.71736111111110978</v>
      </c>
      <c r="J77" s="112">
        <f t="shared" si="67"/>
        <v>0.77986111111110978</v>
      </c>
      <c r="L77" s="158" t="s">
        <v>321</v>
      </c>
    </row>
    <row r="78" spans="1:12" ht="15.75">
      <c r="A78" s="4" t="s">
        <v>104</v>
      </c>
      <c r="B78" s="13">
        <v>1</v>
      </c>
      <c r="C78" s="5">
        <f t="shared" si="37"/>
        <v>10</v>
      </c>
      <c r="D78" s="6">
        <f t="shared" si="68"/>
        <v>2.4</v>
      </c>
      <c r="E78" s="7" t="str">
        <f t="shared" si="65"/>
        <v>20</v>
      </c>
      <c r="F78" s="27">
        <v>5</v>
      </c>
      <c r="G78" s="8">
        <f t="shared" si="67"/>
        <v>0.4409722222222216</v>
      </c>
      <c r="H78" s="8">
        <f t="shared" si="67"/>
        <v>0.50347222222222165</v>
      </c>
      <c r="I78" s="8">
        <f t="shared" si="67"/>
        <v>0.72222222222222088</v>
      </c>
      <c r="J78" s="8">
        <f t="shared" si="67"/>
        <v>0.78472222222222088</v>
      </c>
      <c r="L78" s="158" t="s">
        <v>315</v>
      </c>
    </row>
    <row r="79" spans="1:12" ht="15.75">
      <c r="A79" s="12" t="s">
        <v>103</v>
      </c>
      <c r="B79" s="13">
        <v>2</v>
      </c>
      <c r="C79" s="5">
        <f t="shared" si="37"/>
        <v>12</v>
      </c>
      <c r="D79" s="6">
        <f t="shared" si="68"/>
        <v>4.8</v>
      </c>
      <c r="E79" s="7" t="str">
        <f t="shared" si="65"/>
        <v>25</v>
      </c>
      <c r="F79" s="26">
        <v>0</v>
      </c>
      <c r="G79" s="112">
        <f t="shared" si="67"/>
        <v>0.44374999999999937</v>
      </c>
      <c r="H79" s="112">
        <f t="shared" si="67"/>
        <v>0.50624999999999942</v>
      </c>
      <c r="I79" s="112">
        <f t="shared" si="67"/>
        <v>0.72499999999999865</v>
      </c>
      <c r="J79" s="112">
        <f t="shared" si="67"/>
        <v>0.78749999999999865</v>
      </c>
      <c r="L79" s="158" t="s">
        <v>313</v>
      </c>
    </row>
    <row r="80" spans="1:12" ht="15.75">
      <c r="A80" s="12" t="s">
        <v>102</v>
      </c>
      <c r="B80" s="5">
        <v>2</v>
      </c>
      <c r="C80" s="5">
        <f t="shared" si="37"/>
        <v>14</v>
      </c>
      <c r="D80" s="6">
        <f t="shared" si="68"/>
        <v>4.8</v>
      </c>
      <c r="E80" s="7" t="str">
        <f t="shared" si="65"/>
        <v>25</v>
      </c>
      <c r="F80" s="26">
        <v>0</v>
      </c>
      <c r="G80" s="112">
        <f t="shared" si="67"/>
        <v>0.44652777777777714</v>
      </c>
      <c r="H80" s="112">
        <f t="shared" si="67"/>
        <v>0.50902777777777719</v>
      </c>
      <c r="I80" s="112">
        <f t="shared" si="67"/>
        <v>0.72777777777777641</v>
      </c>
      <c r="J80" s="112">
        <f t="shared" si="67"/>
        <v>0.79027777777777641</v>
      </c>
      <c r="L80" s="158" t="s">
        <v>311</v>
      </c>
    </row>
    <row r="81" spans="1:12" ht="15.75">
      <c r="A81" s="12" t="s">
        <v>101</v>
      </c>
      <c r="B81" s="111">
        <v>1</v>
      </c>
      <c r="C81" s="5">
        <f t="shared" si="37"/>
        <v>15</v>
      </c>
      <c r="D81" s="6">
        <f t="shared" si="68"/>
        <v>2.4</v>
      </c>
      <c r="E81" s="7" t="str">
        <f t="shared" si="65"/>
        <v>30</v>
      </c>
      <c r="F81" s="26">
        <v>0</v>
      </c>
      <c r="G81" s="112">
        <f t="shared" si="67"/>
        <v>0.44791666666666602</v>
      </c>
      <c r="H81" s="112">
        <f t="shared" si="67"/>
        <v>0.51041666666666607</v>
      </c>
      <c r="I81" s="112">
        <f t="shared" si="67"/>
        <v>0.7291666666666653</v>
      </c>
      <c r="J81" s="112">
        <f t="shared" si="67"/>
        <v>0.7916666666666653</v>
      </c>
      <c r="L81" s="158" t="s">
        <v>309</v>
      </c>
    </row>
    <row r="82" spans="1:12" ht="15.75">
      <c r="A82" s="12" t="s">
        <v>100</v>
      </c>
      <c r="B82" s="111">
        <v>2</v>
      </c>
      <c r="C82" s="5">
        <f t="shared" si="37"/>
        <v>17</v>
      </c>
      <c r="D82" s="6">
        <f t="shared" si="68"/>
        <v>4.8</v>
      </c>
      <c r="E82" s="7" t="str">
        <f t="shared" si="65"/>
        <v>30</v>
      </c>
      <c r="F82" s="26">
        <v>0</v>
      </c>
      <c r="G82" s="112">
        <f t="shared" si="67"/>
        <v>0.45069444444444379</v>
      </c>
      <c r="H82" s="112">
        <f t="shared" si="67"/>
        <v>0.51319444444444384</v>
      </c>
      <c r="I82" s="112">
        <f t="shared" si="67"/>
        <v>0.73194444444444307</v>
      </c>
      <c r="J82" s="112">
        <f t="shared" si="67"/>
        <v>0.79444444444444307</v>
      </c>
      <c r="L82" s="158" t="s">
        <v>307</v>
      </c>
    </row>
    <row r="83" spans="1:12" ht="15.75">
      <c r="A83" s="12" t="s">
        <v>18</v>
      </c>
      <c r="B83" s="111">
        <v>2</v>
      </c>
      <c r="C83" s="5">
        <f t="shared" si="37"/>
        <v>19</v>
      </c>
      <c r="D83" s="6">
        <f t="shared" si="68"/>
        <v>4.8</v>
      </c>
      <c r="E83" s="7" t="str">
        <f t="shared" si="65"/>
        <v>30</v>
      </c>
      <c r="F83" s="26">
        <v>2</v>
      </c>
      <c r="G83" s="112">
        <f t="shared" si="67"/>
        <v>0.45486111111111044</v>
      </c>
      <c r="H83" s="112">
        <f t="shared" si="67"/>
        <v>0.51736111111111049</v>
      </c>
      <c r="I83" s="112">
        <f t="shared" si="67"/>
        <v>0.73611111111110972</v>
      </c>
      <c r="J83" s="112">
        <f t="shared" si="67"/>
        <v>0.79861111111110972</v>
      </c>
      <c r="L83" s="158" t="s">
        <v>183</v>
      </c>
    </row>
    <row r="84" spans="1:12" ht="15.75">
      <c r="A84" s="12" t="s">
        <v>17</v>
      </c>
      <c r="B84" s="111">
        <v>3</v>
      </c>
      <c r="C84" s="5">
        <f t="shared" si="37"/>
        <v>22</v>
      </c>
      <c r="D84" s="6">
        <f t="shared" si="68"/>
        <v>7.1999999999999993</v>
      </c>
      <c r="E84" s="7" t="str">
        <f t="shared" si="65"/>
        <v>35</v>
      </c>
      <c r="F84" s="26">
        <v>0</v>
      </c>
      <c r="G84" s="112">
        <f t="shared" si="67"/>
        <v>0.45972222222222153</v>
      </c>
      <c r="H84" s="112">
        <f t="shared" si="67"/>
        <v>0.52222222222222159</v>
      </c>
      <c r="I84" s="112">
        <f t="shared" si="67"/>
        <v>0.74097222222222081</v>
      </c>
      <c r="J84" s="112">
        <f t="shared" si="67"/>
        <v>0.80347222222222081</v>
      </c>
      <c r="L84" s="158" t="s">
        <v>181</v>
      </c>
    </row>
    <row r="85" spans="1:12" ht="15.75">
      <c r="A85" s="12" t="s">
        <v>16</v>
      </c>
      <c r="B85" s="111">
        <v>3</v>
      </c>
      <c r="C85" s="5">
        <f t="shared" si="37"/>
        <v>25</v>
      </c>
      <c r="D85" s="6">
        <f t="shared" si="68"/>
        <v>7.1999999999999993</v>
      </c>
      <c r="E85" s="7" t="str">
        <f t="shared" si="65"/>
        <v>40</v>
      </c>
      <c r="F85" s="26">
        <v>0</v>
      </c>
      <c r="G85" s="112">
        <f t="shared" si="67"/>
        <v>0.46458333333333263</v>
      </c>
      <c r="H85" s="112">
        <f t="shared" si="67"/>
        <v>0.52708333333333268</v>
      </c>
      <c r="I85" s="112">
        <f t="shared" si="67"/>
        <v>0.7458333333333319</v>
      </c>
      <c r="J85" s="112">
        <f t="shared" si="67"/>
        <v>0.8083333333333319</v>
      </c>
      <c r="L85" s="158" t="s">
        <v>133</v>
      </c>
    </row>
    <row r="86" spans="1:12" ht="15.75">
      <c r="A86" s="12" t="s">
        <v>15</v>
      </c>
      <c r="B86" s="111">
        <v>2</v>
      </c>
      <c r="C86" s="5">
        <f t="shared" si="37"/>
        <v>27</v>
      </c>
      <c r="D86" s="6">
        <f t="shared" si="68"/>
        <v>4.8</v>
      </c>
      <c r="E86" s="7" t="str">
        <f t="shared" si="65"/>
        <v>40</v>
      </c>
      <c r="F86" s="26">
        <v>0</v>
      </c>
      <c r="G86" s="112">
        <f t="shared" si="67"/>
        <v>0.46736111111111039</v>
      </c>
      <c r="H86" s="112">
        <f t="shared" si="67"/>
        <v>0.52986111111111045</v>
      </c>
      <c r="I86" s="112">
        <f t="shared" si="67"/>
        <v>0.74861111111110967</v>
      </c>
      <c r="J86" s="112">
        <f t="shared" si="67"/>
        <v>0.81111111111110967</v>
      </c>
      <c r="L86" s="158" t="s">
        <v>132</v>
      </c>
    </row>
    <row r="87" spans="1:12" ht="15.75">
      <c r="A87" s="12" t="s">
        <v>14</v>
      </c>
      <c r="B87" s="111">
        <v>1</v>
      </c>
      <c r="C87" s="5">
        <f t="shared" si="37"/>
        <v>28</v>
      </c>
      <c r="D87" s="6">
        <f t="shared" si="68"/>
        <v>2.4</v>
      </c>
      <c r="E87" s="7" t="str">
        <f t="shared" si="65"/>
        <v>40</v>
      </c>
      <c r="F87" s="26">
        <v>0</v>
      </c>
      <c r="G87" s="112">
        <f t="shared" ref="G87:J89" si="69">G86+TIME(0,$D87,0)+TIME(0,$F87,0)</f>
        <v>0.46874999999999928</v>
      </c>
      <c r="H87" s="112">
        <f t="shared" si="69"/>
        <v>0.53124999999999933</v>
      </c>
      <c r="I87" s="112">
        <f t="shared" si="69"/>
        <v>0.74999999999999856</v>
      </c>
      <c r="J87" s="112">
        <f t="shared" si="69"/>
        <v>0.81249999999999856</v>
      </c>
      <c r="L87" s="158" t="s">
        <v>177</v>
      </c>
    </row>
    <row r="88" spans="1:12" ht="15.75">
      <c r="A88" s="12" t="s">
        <v>13</v>
      </c>
      <c r="B88" s="13">
        <v>2</v>
      </c>
      <c r="C88" s="5">
        <f t="shared" si="37"/>
        <v>30</v>
      </c>
      <c r="D88" s="6">
        <f t="shared" si="68"/>
        <v>4.8</v>
      </c>
      <c r="E88" s="7" t="str">
        <f t="shared" si="65"/>
        <v>40</v>
      </c>
      <c r="F88" s="26">
        <v>0</v>
      </c>
      <c r="G88" s="112">
        <f t="shared" si="69"/>
        <v>0.47152777777777705</v>
      </c>
      <c r="H88" s="112">
        <f t="shared" si="69"/>
        <v>0.5340277777777771</v>
      </c>
      <c r="I88" s="112">
        <f t="shared" si="69"/>
        <v>0.75277777777777632</v>
      </c>
      <c r="J88" s="112">
        <f t="shared" si="69"/>
        <v>0.81527777777777632</v>
      </c>
      <c r="L88" s="158" t="s">
        <v>130</v>
      </c>
    </row>
    <row r="89" spans="1:12" ht="15.75">
      <c r="A89" s="102" t="s">
        <v>62</v>
      </c>
      <c r="B89" s="22">
        <v>1</v>
      </c>
      <c r="C89" s="5">
        <f t="shared" si="37"/>
        <v>31</v>
      </c>
      <c r="D89" s="6">
        <f t="shared" si="68"/>
        <v>2.4</v>
      </c>
      <c r="E89" s="7" t="str">
        <f t="shared" si="65"/>
        <v>45</v>
      </c>
      <c r="F89" s="27">
        <v>0</v>
      </c>
      <c r="G89" s="8">
        <f t="shared" si="69"/>
        <v>0.47291666666666593</v>
      </c>
      <c r="H89" s="8">
        <f t="shared" si="69"/>
        <v>0.53541666666666599</v>
      </c>
      <c r="I89" s="8">
        <f t="shared" si="69"/>
        <v>0.75416666666666521</v>
      </c>
      <c r="J89" s="8">
        <f t="shared" si="69"/>
        <v>0.81666666666666521</v>
      </c>
      <c r="L89" s="158" t="s">
        <v>129</v>
      </c>
    </row>
    <row r="90" spans="1:12">
      <c r="A90" s="117"/>
      <c r="B90" s="118"/>
      <c r="C90" s="14"/>
      <c r="D90" s="16"/>
      <c r="E90" s="16"/>
      <c r="F90" s="17"/>
      <c r="G90" s="18"/>
      <c r="H90" s="18"/>
      <c r="I90" s="18"/>
      <c r="J90" s="18"/>
    </row>
    <row r="91" spans="1:12">
      <c r="A91" s="23" t="s">
        <v>0</v>
      </c>
      <c r="B91" s="24"/>
      <c r="C91" s="24">
        <f>C34+C65+C89</f>
        <v>106</v>
      </c>
      <c r="D91" s="24"/>
      <c r="E91" s="24"/>
      <c r="F91" s="24"/>
      <c r="G91" s="28">
        <f>C91</f>
        <v>106</v>
      </c>
      <c r="H91" s="28">
        <f>G91</f>
        <v>106</v>
      </c>
      <c r="I91" s="24">
        <f>H91*2</f>
        <v>212</v>
      </c>
      <c r="J91" s="24">
        <f>I91</f>
        <v>212</v>
      </c>
      <c r="K91" s="140">
        <f>SUM(I91:J91)</f>
        <v>424</v>
      </c>
    </row>
  </sheetData>
  <mergeCells count="18">
    <mergeCell ref="F2:F3"/>
    <mergeCell ref="B37:B38"/>
    <mergeCell ref="F68:F69"/>
    <mergeCell ref="D37:D38"/>
    <mergeCell ref="B2:B3"/>
    <mergeCell ref="E37:E38"/>
    <mergeCell ref="C68:C69"/>
    <mergeCell ref="D68:D69"/>
    <mergeCell ref="E68:E69"/>
    <mergeCell ref="C2:C3"/>
    <mergeCell ref="F37:F38"/>
    <mergeCell ref="A37:A38"/>
    <mergeCell ref="A2:A3"/>
    <mergeCell ref="A68:A69"/>
    <mergeCell ref="B68:B69"/>
    <mergeCell ref="E2:E3"/>
    <mergeCell ref="C37:C38"/>
    <mergeCell ref="D2:D3"/>
  </mergeCells>
  <pageMargins left="0.24" right="0.24" top="0.75" bottom="0.75" header="0.3" footer="0.3"/>
  <pageSetup paperSize="9" scale="58" orientation="landscape" horizontalDpi="300" verticalDpi="300" r:id="rId1"/>
  <rowBreaks count="2" manualBreakCount="2">
    <brk id="35" max="13" man="1"/>
    <brk id="66" max="1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00"/>
  <sheetViews>
    <sheetView view="pageBreakPreview" zoomScale="60" zoomScaleNormal="100" workbookViewId="0">
      <selection activeCell="B100" sqref="B100"/>
    </sheetView>
  </sheetViews>
  <sheetFormatPr defaultColWidth="10" defaultRowHeight="15"/>
  <cols>
    <col min="1" max="1" width="22.28515625" style="29" customWidth="1"/>
    <col min="2" max="2" width="6.7109375" style="29" customWidth="1"/>
    <col min="3" max="3" width="6.42578125" style="29" customWidth="1"/>
    <col min="4" max="5" width="7.140625" style="29" customWidth="1"/>
    <col min="6" max="6" width="4.5703125" style="29" customWidth="1"/>
    <col min="7" max="7" width="7" style="29" hidden="1" customWidth="1"/>
    <col min="8" max="8" width="7.28515625" style="29" hidden="1" customWidth="1"/>
    <col min="9" max="15" width="10" style="29"/>
    <col min="16" max="16" width="24.7109375" style="29" customWidth="1"/>
    <col min="17" max="16384" width="10" style="29"/>
  </cols>
  <sheetData>
    <row r="1" spans="1:16" ht="24" customHeight="1">
      <c r="A1" s="30" t="s">
        <v>464</v>
      </c>
      <c r="B1" s="30"/>
      <c r="C1" s="30"/>
      <c r="D1" s="31"/>
      <c r="E1" s="31"/>
      <c r="F1" s="31"/>
      <c r="G1" s="31"/>
    </row>
    <row r="2" spans="1:16" ht="45">
      <c r="A2" s="183" t="s">
        <v>408</v>
      </c>
      <c r="B2" s="189" t="s">
        <v>0</v>
      </c>
      <c r="C2" s="185" t="s">
        <v>1</v>
      </c>
      <c r="D2" s="185" t="s">
        <v>2</v>
      </c>
      <c r="E2" s="185" t="s">
        <v>3</v>
      </c>
      <c r="F2" s="185" t="s">
        <v>4</v>
      </c>
      <c r="G2" s="32" t="s">
        <v>98</v>
      </c>
      <c r="H2" s="32" t="s">
        <v>113</v>
      </c>
      <c r="I2" s="33" t="s">
        <v>440</v>
      </c>
      <c r="J2" s="32" t="s">
        <v>441</v>
      </c>
      <c r="K2" s="32" t="s">
        <v>7</v>
      </c>
      <c r="L2" s="32" t="s">
        <v>9</v>
      </c>
      <c r="M2" s="32" t="s">
        <v>10</v>
      </c>
      <c r="N2" s="32" t="s">
        <v>47</v>
      </c>
      <c r="P2" s="126" t="s">
        <v>156</v>
      </c>
    </row>
    <row r="3" spans="1:16" ht="40.5" customHeight="1">
      <c r="A3" s="184"/>
      <c r="B3" s="190"/>
      <c r="C3" s="186"/>
      <c r="D3" s="186"/>
      <c r="E3" s="186"/>
      <c r="F3" s="186"/>
      <c r="G3" s="32"/>
      <c r="H3" s="32"/>
      <c r="I3" s="35" t="s">
        <v>439</v>
      </c>
      <c r="J3" s="34" t="s">
        <v>394</v>
      </c>
      <c r="K3" s="34" t="s">
        <v>503</v>
      </c>
      <c r="L3" s="34" t="str">
        <f>I3</f>
        <v>UP65LT
1399</v>
      </c>
      <c r="M3" s="34" t="str">
        <f>J3</f>
        <v>UP65KT
 5040</v>
      </c>
      <c r="N3" s="34" t="str">
        <f>K3</f>
        <v>UP65KT
5044</v>
      </c>
      <c r="P3"/>
    </row>
    <row r="4" spans="1:16" ht="14.1" customHeight="1">
      <c r="A4" s="102" t="s">
        <v>62</v>
      </c>
      <c r="B4" s="46">
        <v>0</v>
      </c>
      <c r="C4" s="38">
        <f>B4</f>
        <v>0</v>
      </c>
      <c r="D4" s="39">
        <f>60/25*B4</f>
        <v>0</v>
      </c>
      <c r="E4" s="7" t="str">
        <f>IF(C4&lt;=0,"0",IF(C4&lt;=3,"10",IF(C4&lt;=6,"15",IF(C4&lt;=10,"20",IF(C4&lt;=14,"25",IF(C4&lt;=19,"30",IF(C4&lt;=24,"35",IF(C4&lt;=30,"40",IF(C4&lt;=36,"45",IF(C4&lt;=42,"50",IF(C4&lt;=48,"55",IF(C4&lt;=54,"60",IF(C4&lt;=60,"65",IF(C4&lt;=66,"70"))))))))))))))</f>
        <v>0</v>
      </c>
      <c r="F4" s="41">
        <v>0</v>
      </c>
      <c r="G4" s="42" t="e">
        <f>#REF!+TIME(0,60,0)</f>
        <v>#REF!</v>
      </c>
      <c r="H4" s="42" t="e">
        <f>#REF!+TIME(0,60,0)</f>
        <v>#REF!</v>
      </c>
      <c r="I4" s="42">
        <v>0.22916666666666666</v>
      </c>
      <c r="J4" s="42">
        <v>0.27083333333333331</v>
      </c>
      <c r="K4" s="42">
        <v>0.3125</v>
      </c>
      <c r="L4" s="9">
        <f>I98+TIME(0,82,0)</f>
        <v>0.55763888888888802</v>
      </c>
      <c r="M4" s="9">
        <f>J98+TIME(0,82,0)</f>
        <v>0.59930555555555465</v>
      </c>
      <c r="N4" s="9">
        <f>K98+TIME(0,82,0)</f>
        <v>0.64097222222222128</v>
      </c>
      <c r="P4" s="158" t="s">
        <v>129</v>
      </c>
    </row>
    <row r="5" spans="1:16" ht="14.1" customHeight="1">
      <c r="A5" s="10" t="s">
        <v>13</v>
      </c>
      <c r="B5" s="5">
        <v>1</v>
      </c>
      <c r="C5" s="38">
        <f>B5+C4</f>
        <v>1</v>
      </c>
      <c r="D5" s="39">
        <f t="shared" ref="D5:D19" si="0">60/25*B5</f>
        <v>2.4</v>
      </c>
      <c r="E5" s="7" t="str">
        <f t="shared" ref="E5:E57" si="1">IF(C5&lt;=0,"0",IF(C5&lt;=3,"10",IF(C5&lt;=6,"15",IF(C5&lt;=10,"20",IF(C5&lt;=14,"25",IF(C5&lt;=19,"30",IF(C5&lt;=24,"35",IF(C5&lt;=30,"40",IF(C5&lt;=36,"45",IF(C5&lt;=42,"50",IF(C5&lt;=48,"55",IF(C5&lt;=54,"60",IF(C5&lt;=60,"65",IF(C5&lt;=66,"70"))))))))))))))</f>
        <v>10</v>
      </c>
      <c r="F5" s="41">
        <v>5</v>
      </c>
      <c r="G5" s="42"/>
      <c r="H5" s="42"/>
      <c r="I5" s="44">
        <f t="shared" ref="I5:M5" si="2">I4+TIME(0,$D5,0)+TIME(0,$F5,0)</f>
        <v>0.23402777777777775</v>
      </c>
      <c r="J5" s="44">
        <f t="shared" si="2"/>
        <v>0.27569444444444441</v>
      </c>
      <c r="K5" s="44">
        <f t="shared" ref="K5" si="3">K4+TIME(0,$D5,0)+TIME(0,$F5,0)</f>
        <v>0.31736111111111109</v>
      </c>
      <c r="L5" s="44">
        <f t="shared" si="2"/>
        <v>0.56249999999999911</v>
      </c>
      <c r="M5" s="44">
        <f t="shared" si="2"/>
        <v>0.60416666666666574</v>
      </c>
      <c r="N5" s="44">
        <f t="shared" ref="N5" si="4">N4+TIME(0,$D5,0)+TIME(0,$F5,0)</f>
        <v>0.64583333333333237</v>
      </c>
      <c r="P5" s="158" t="s">
        <v>130</v>
      </c>
    </row>
    <row r="6" spans="1:16" ht="14.1" customHeight="1">
      <c r="A6" s="105" t="s">
        <v>14</v>
      </c>
      <c r="B6" s="13">
        <v>2</v>
      </c>
      <c r="C6" s="38">
        <f t="shared" ref="C6:C25" si="5">B6+C5</f>
        <v>3</v>
      </c>
      <c r="D6" s="39">
        <f t="shared" si="0"/>
        <v>4.8</v>
      </c>
      <c r="E6" s="7" t="str">
        <f t="shared" si="1"/>
        <v>10</v>
      </c>
      <c r="F6" s="41">
        <v>0</v>
      </c>
      <c r="G6" s="44" t="e">
        <f>G4+TIME(0,$D6,0)+TIME(0,$F6,0)</f>
        <v>#REF!</v>
      </c>
      <c r="H6" s="44" t="e">
        <f>H4+TIME(0,$D6,0)+TIME(0,$F6,0)</f>
        <v>#REF!</v>
      </c>
      <c r="I6" s="44">
        <f t="shared" ref="I6:M6" si="6">I5+TIME(0,$D6,0)+TIME(0,$F6,0)</f>
        <v>0.23680555555555552</v>
      </c>
      <c r="J6" s="44">
        <f t="shared" si="6"/>
        <v>0.27847222222222218</v>
      </c>
      <c r="K6" s="44">
        <f t="shared" ref="K6" si="7">K5+TIME(0,$D6,0)+TIME(0,$F6,0)</f>
        <v>0.32013888888888886</v>
      </c>
      <c r="L6" s="44">
        <f t="shared" si="6"/>
        <v>0.56527777777777688</v>
      </c>
      <c r="M6" s="44">
        <f t="shared" si="6"/>
        <v>0.60694444444444351</v>
      </c>
      <c r="N6" s="44">
        <f t="shared" ref="N6" si="8">N5+TIME(0,$D6,0)+TIME(0,$F6,0)</f>
        <v>0.64861111111111014</v>
      </c>
      <c r="P6" s="158" t="s">
        <v>131</v>
      </c>
    </row>
    <row r="7" spans="1:16" ht="14.1" customHeight="1">
      <c r="A7" s="105" t="s">
        <v>15</v>
      </c>
      <c r="B7" s="13">
        <v>1</v>
      </c>
      <c r="C7" s="38">
        <f t="shared" si="5"/>
        <v>4</v>
      </c>
      <c r="D7" s="39">
        <f t="shared" si="0"/>
        <v>2.4</v>
      </c>
      <c r="E7" s="7" t="str">
        <f t="shared" si="1"/>
        <v>15</v>
      </c>
      <c r="F7" s="41">
        <v>0</v>
      </c>
      <c r="G7" s="44" t="e">
        <f t="shared" ref="G7:M19" si="9">G6+TIME(0,$D7,0)+TIME(0,$F7,0)</f>
        <v>#REF!</v>
      </c>
      <c r="H7" s="44" t="e">
        <f t="shared" si="9"/>
        <v>#REF!</v>
      </c>
      <c r="I7" s="44">
        <f t="shared" si="9"/>
        <v>0.2381944444444444</v>
      </c>
      <c r="J7" s="44">
        <f t="shared" si="9"/>
        <v>0.27986111111111106</v>
      </c>
      <c r="K7" s="44">
        <f t="shared" ref="K7" si="10">K6+TIME(0,$D7,0)+TIME(0,$F7,0)</f>
        <v>0.32152777777777775</v>
      </c>
      <c r="L7" s="44">
        <f t="shared" si="9"/>
        <v>0.56666666666666576</v>
      </c>
      <c r="M7" s="44">
        <f t="shared" si="9"/>
        <v>0.60833333333333239</v>
      </c>
      <c r="N7" s="44">
        <f t="shared" ref="N7" si="11">N6+TIME(0,$D7,0)+TIME(0,$F7,0)</f>
        <v>0.64999999999999902</v>
      </c>
      <c r="P7" s="158" t="s">
        <v>178</v>
      </c>
    </row>
    <row r="8" spans="1:16" ht="14.1" customHeight="1">
      <c r="A8" s="105" t="s">
        <v>16</v>
      </c>
      <c r="B8" s="13">
        <v>2</v>
      </c>
      <c r="C8" s="38">
        <f t="shared" si="5"/>
        <v>6</v>
      </c>
      <c r="D8" s="39">
        <f t="shared" si="0"/>
        <v>4.8</v>
      </c>
      <c r="E8" s="7" t="str">
        <f t="shared" si="1"/>
        <v>15</v>
      </c>
      <c r="F8" s="41">
        <v>0</v>
      </c>
      <c r="G8" s="44" t="e">
        <f t="shared" si="9"/>
        <v>#REF!</v>
      </c>
      <c r="H8" s="44" t="e">
        <f t="shared" si="9"/>
        <v>#REF!</v>
      </c>
      <c r="I8" s="44">
        <f t="shared" si="9"/>
        <v>0.24097222222222217</v>
      </c>
      <c r="J8" s="44">
        <f t="shared" si="9"/>
        <v>0.28263888888888883</v>
      </c>
      <c r="K8" s="44">
        <f t="shared" ref="K8" si="12">K7+TIME(0,$D8,0)+TIME(0,$F8,0)</f>
        <v>0.32430555555555551</v>
      </c>
      <c r="L8" s="44">
        <f t="shared" si="9"/>
        <v>0.56944444444444353</v>
      </c>
      <c r="M8" s="44">
        <f t="shared" si="9"/>
        <v>0.61111111111111016</v>
      </c>
      <c r="N8" s="44">
        <f t="shared" ref="N8" si="13">N7+TIME(0,$D8,0)+TIME(0,$F8,0)</f>
        <v>0.65277777777777679</v>
      </c>
      <c r="P8" s="158" t="s">
        <v>179</v>
      </c>
    </row>
    <row r="9" spans="1:16" ht="14.1" customHeight="1">
      <c r="A9" s="105" t="s">
        <v>17</v>
      </c>
      <c r="B9" s="13">
        <v>3</v>
      </c>
      <c r="C9" s="38">
        <f t="shared" si="5"/>
        <v>9</v>
      </c>
      <c r="D9" s="39">
        <f t="shared" si="0"/>
        <v>7.1999999999999993</v>
      </c>
      <c r="E9" s="7" t="str">
        <f t="shared" si="1"/>
        <v>20</v>
      </c>
      <c r="F9" s="41">
        <v>0</v>
      </c>
      <c r="G9" s="44" t="e">
        <f t="shared" si="9"/>
        <v>#REF!</v>
      </c>
      <c r="H9" s="44" t="e">
        <f t="shared" si="9"/>
        <v>#REF!</v>
      </c>
      <c r="I9" s="44">
        <f t="shared" si="9"/>
        <v>0.24583333333333329</v>
      </c>
      <c r="J9" s="44">
        <f t="shared" si="9"/>
        <v>0.28749999999999992</v>
      </c>
      <c r="K9" s="44">
        <f t="shared" ref="K9" si="14">K8+TIME(0,$D9,0)+TIME(0,$F9,0)</f>
        <v>0.32916666666666661</v>
      </c>
      <c r="L9" s="44">
        <f t="shared" si="9"/>
        <v>0.57430555555555463</v>
      </c>
      <c r="M9" s="44">
        <f t="shared" si="9"/>
        <v>0.61597222222222126</v>
      </c>
      <c r="N9" s="44">
        <f t="shared" ref="N9" si="15">N8+TIME(0,$D9,0)+TIME(0,$F9,0)</f>
        <v>0.65763888888888788</v>
      </c>
      <c r="P9" s="158" t="s">
        <v>180</v>
      </c>
    </row>
    <row r="10" spans="1:16" ht="14.1" customHeight="1">
      <c r="A10" s="105" t="s">
        <v>18</v>
      </c>
      <c r="B10" s="13">
        <v>3</v>
      </c>
      <c r="C10" s="38">
        <f t="shared" si="5"/>
        <v>12</v>
      </c>
      <c r="D10" s="39">
        <f t="shared" si="0"/>
        <v>7.1999999999999993</v>
      </c>
      <c r="E10" s="7" t="str">
        <f t="shared" si="1"/>
        <v>25</v>
      </c>
      <c r="F10" s="41">
        <v>0</v>
      </c>
      <c r="G10" s="44" t="e">
        <f t="shared" si="9"/>
        <v>#REF!</v>
      </c>
      <c r="H10" s="44" t="e">
        <f t="shared" si="9"/>
        <v>#REF!</v>
      </c>
      <c r="I10" s="44">
        <f t="shared" si="9"/>
        <v>0.25069444444444439</v>
      </c>
      <c r="J10" s="44">
        <f t="shared" si="9"/>
        <v>0.29236111111111102</v>
      </c>
      <c r="K10" s="44">
        <f t="shared" ref="K10" si="16">K9+TIME(0,$D10,0)+TIME(0,$F10,0)</f>
        <v>0.3340277777777777</v>
      </c>
      <c r="L10" s="44">
        <f t="shared" si="9"/>
        <v>0.57916666666666572</v>
      </c>
      <c r="M10" s="44">
        <f t="shared" si="9"/>
        <v>0.62083333333333235</v>
      </c>
      <c r="N10" s="44">
        <f t="shared" ref="N10" si="17">N9+TIME(0,$D10,0)+TIME(0,$F10,0)</f>
        <v>0.66249999999999898</v>
      </c>
      <c r="P10" s="158" t="s">
        <v>182</v>
      </c>
    </row>
    <row r="11" spans="1:16" ht="14.1" customHeight="1">
      <c r="A11" s="105" t="s">
        <v>19</v>
      </c>
      <c r="B11" s="13">
        <v>2</v>
      </c>
      <c r="C11" s="38">
        <f t="shared" si="5"/>
        <v>14</v>
      </c>
      <c r="D11" s="39">
        <f t="shared" si="0"/>
        <v>4.8</v>
      </c>
      <c r="E11" s="7" t="str">
        <f t="shared" si="1"/>
        <v>25</v>
      </c>
      <c r="F11" s="41">
        <v>0</v>
      </c>
      <c r="G11" s="44" t="e">
        <f t="shared" si="9"/>
        <v>#REF!</v>
      </c>
      <c r="H11" s="44" t="e">
        <f t="shared" si="9"/>
        <v>#REF!</v>
      </c>
      <c r="I11" s="44">
        <f t="shared" si="9"/>
        <v>0.25347222222222215</v>
      </c>
      <c r="J11" s="44">
        <f t="shared" si="9"/>
        <v>0.29513888888888878</v>
      </c>
      <c r="K11" s="44">
        <f t="shared" ref="K11" si="18">K10+TIME(0,$D11,0)+TIME(0,$F11,0)</f>
        <v>0.33680555555555547</v>
      </c>
      <c r="L11" s="44">
        <f t="shared" si="9"/>
        <v>0.58194444444444349</v>
      </c>
      <c r="M11" s="44">
        <f t="shared" si="9"/>
        <v>0.62361111111111012</v>
      </c>
      <c r="N11" s="44">
        <f t="shared" ref="N11" si="19">N10+TIME(0,$D11,0)+TIME(0,$F11,0)</f>
        <v>0.66527777777777675</v>
      </c>
      <c r="P11" s="158" t="s">
        <v>134</v>
      </c>
    </row>
    <row r="12" spans="1:16" ht="14.1" customHeight="1">
      <c r="A12" s="105" t="s">
        <v>20</v>
      </c>
      <c r="B12" s="13">
        <v>2</v>
      </c>
      <c r="C12" s="38">
        <f t="shared" si="5"/>
        <v>16</v>
      </c>
      <c r="D12" s="39">
        <f t="shared" si="0"/>
        <v>4.8</v>
      </c>
      <c r="E12" s="7" t="str">
        <f t="shared" si="1"/>
        <v>30</v>
      </c>
      <c r="F12" s="41">
        <v>0</v>
      </c>
      <c r="G12" s="44" t="e">
        <f t="shared" si="9"/>
        <v>#REF!</v>
      </c>
      <c r="H12" s="44" t="e">
        <f t="shared" si="9"/>
        <v>#REF!</v>
      </c>
      <c r="I12" s="44">
        <f t="shared" si="9"/>
        <v>0.25624999999999992</v>
      </c>
      <c r="J12" s="44">
        <f t="shared" si="9"/>
        <v>0.29791666666666655</v>
      </c>
      <c r="K12" s="44">
        <f t="shared" ref="K12" si="20">K11+TIME(0,$D12,0)+TIME(0,$F12,0)</f>
        <v>0.33958333333333324</v>
      </c>
      <c r="L12" s="44">
        <f t="shared" si="9"/>
        <v>0.58472222222222126</v>
      </c>
      <c r="M12" s="44">
        <f t="shared" si="9"/>
        <v>0.62638888888888788</v>
      </c>
      <c r="N12" s="44">
        <f t="shared" ref="N12" si="21">N11+TIME(0,$D12,0)+TIME(0,$F12,0)</f>
        <v>0.66805555555555451</v>
      </c>
      <c r="P12" s="158" t="s">
        <v>184</v>
      </c>
    </row>
    <row r="13" spans="1:16" ht="14.1" customHeight="1">
      <c r="A13" s="105" t="s">
        <v>21</v>
      </c>
      <c r="B13" s="13">
        <v>2</v>
      </c>
      <c r="C13" s="38">
        <f t="shared" si="5"/>
        <v>18</v>
      </c>
      <c r="D13" s="39">
        <f t="shared" si="0"/>
        <v>4.8</v>
      </c>
      <c r="E13" s="7" t="str">
        <f t="shared" si="1"/>
        <v>30</v>
      </c>
      <c r="F13" s="41">
        <v>0</v>
      </c>
      <c r="G13" s="44" t="e">
        <f t="shared" si="9"/>
        <v>#REF!</v>
      </c>
      <c r="H13" s="44" t="e">
        <f t="shared" si="9"/>
        <v>#REF!</v>
      </c>
      <c r="I13" s="44">
        <f t="shared" si="9"/>
        <v>0.25902777777777769</v>
      </c>
      <c r="J13" s="44">
        <f t="shared" si="9"/>
        <v>0.30069444444444432</v>
      </c>
      <c r="K13" s="44">
        <f t="shared" ref="K13" si="22">K12+TIME(0,$D13,0)+TIME(0,$F13,0)</f>
        <v>0.34236111111111101</v>
      </c>
      <c r="L13" s="44">
        <f t="shared" si="9"/>
        <v>0.58749999999999902</v>
      </c>
      <c r="M13" s="44">
        <f t="shared" si="9"/>
        <v>0.62916666666666565</v>
      </c>
      <c r="N13" s="44">
        <f t="shared" ref="N13" si="23">N12+TIME(0,$D13,0)+TIME(0,$F13,0)</f>
        <v>0.67083333333333228</v>
      </c>
      <c r="P13" s="158" t="s">
        <v>185</v>
      </c>
    </row>
    <row r="14" spans="1:16" ht="14.1" customHeight="1">
      <c r="A14" s="105" t="s">
        <v>22</v>
      </c>
      <c r="B14" s="13">
        <v>1</v>
      </c>
      <c r="C14" s="38">
        <f t="shared" si="5"/>
        <v>19</v>
      </c>
      <c r="D14" s="39">
        <f t="shared" si="0"/>
        <v>2.4</v>
      </c>
      <c r="E14" s="7" t="str">
        <f t="shared" si="1"/>
        <v>30</v>
      </c>
      <c r="F14" s="41">
        <v>0</v>
      </c>
      <c r="G14" s="44" t="e">
        <f t="shared" si="9"/>
        <v>#REF!</v>
      </c>
      <c r="H14" s="44" t="e">
        <f t="shared" si="9"/>
        <v>#REF!</v>
      </c>
      <c r="I14" s="44">
        <f t="shared" si="9"/>
        <v>0.26041666666666657</v>
      </c>
      <c r="J14" s="44">
        <f t="shared" si="9"/>
        <v>0.3020833333333332</v>
      </c>
      <c r="K14" s="44">
        <f t="shared" ref="K14" si="24">K13+TIME(0,$D14,0)+TIME(0,$F14,0)</f>
        <v>0.34374999999999989</v>
      </c>
      <c r="L14" s="44">
        <f t="shared" si="9"/>
        <v>0.58888888888888791</v>
      </c>
      <c r="M14" s="44">
        <f t="shared" si="9"/>
        <v>0.63055555555555454</v>
      </c>
      <c r="N14" s="44">
        <f t="shared" ref="N14" si="25">N13+TIME(0,$D14,0)+TIME(0,$F14,0)</f>
        <v>0.67222222222222117</v>
      </c>
      <c r="P14" s="158" t="s">
        <v>135</v>
      </c>
    </row>
    <row r="15" spans="1:16" ht="14.1" customHeight="1">
      <c r="A15" s="105" t="s">
        <v>23</v>
      </c>
      <c r="B15" s="13">
        <v>1</v>
      </c>
      <c r="C15" s="38">
        <f t="shared" si="5"/>
        <v>20</v>
      </c>
      <c r="D15" s="39">
        <f t="shared" si="0"/>
        <v>2.4</v>
      </c>
      <c r="E15" s="7" t="str">
        <f t="shared" si="1"/>
        <v>35</v>
      </c>
      <c r="F15" s="41">
        <v>0</v>
      </c>
      <c r="G15" s="44" t="e">
        <f t="shared" si="9"/>
        <v>#REF!</v>
      </c>
      <c r="H15" s="44" t="e">
        <f t="shared" si="9"/>
        <v>#REF!</v>
      </c>
      <c r="I15" s="44">
        <f t="shared" si="9"/>
        <v>0.26180555555555546</v>
      </c>
      <c r="J15" s="44">
        <f t="shared" si="9"/>
        <v>0.30347222222222209</v>
      </c>
      <c r="K15" s="44">
        <f t="shared" ref="K15" si="26">K14+TIME(0,$D15,0)+TIME(0,$F15,0)</f>
        <v>0.34513888888888877</v>
      </c>
      <c r="L15" s="44">
        <f t="shared" si="9"/>
        <v>0.59027777777777679</v>
      </c>
      <c r="M15" s="44">
        <f t="shared" si="9"/>
        <v>0.63194444444444342</v>
      </c>
      <c r="N15" s="44">
        <f t="shared" ref="N15" si="27">N14+TIME(0,$D15,0)+TIME(0,$F15,0)</f>
        <v>0.67361111111111005</v>
      </c>
      <c r="P15" s="158" t="s">
        <v>136</v>
      </c>
    </row>
    <row r="16" spans="1:16" ht="14.1" customHeight="1">
      <c r="A16" s="124" t="s">
        <v>137</v>
      </c>
      <c r="B16" s="13">
        <v>1</v>
      </c>
      <c r="C16" s="38">
        <f t="shared" si="5"/>
        <v>21</v>
      </c>
      <c r="D16" s="39">
        <f t="shared" si="0"/>
        <v>2.4</v>
      </c>
      <c r="E16" s="7" t="str">
        <f t="shared" si="1"/>
        <v>35</v>
      </c>
      <c r="F16" s="41">
        <v>0</v>
      </c>
      <c r="G16" s="44" t="e">
        <f t="shared" si="9"/>
        <v>#REF!</v>
      </c>
      <c r="H16" s="44" t="e">
        <f t="shared" si="9"/>
        <v>#REF!</v>
      </c>
      <c r="I16" s="44">
        <f t="shared" si="9"/>
        <v>0.26319444444444434</v>
      </c>
      <c r="J16" s="44">
        <f t="shared" si="9"/>
        <v>0.30486111111111097</v>
      </c>
      <c r="K16" s="44">
        <f t="shared" ref="K16" si="28">K15+TIME(0,$D16,0)+TIME(0,$F16,0)</f>
        <v>0.34652777777777766</v>
      </c>
      <c r="L16" s="44">
        <f t="shared" si="9"/>
        <v>0.59166666666666567</v>
      </c>
      <c r="M16" s="44">
        <f t="shared" si="9"/>
        <v>0.6333333333333323</v>
      </c>
      <c r="N16" s="44">
        <f t="shared" ref="N16" si="29">N15+TIME(0,$D16,0)+TIME(0,$F16,0)</f>
        <v>0.67499999999999893</v>
      </c>
      <c r="P16" s="158" t="s">
        <v>190</v>
      </c>
    </row>
    <row r="17" spans="1:16" ht="14.1" customHeight="1">
      <c r="A17" s="105" t="s">
        <v>24</v>
      </c>
      <c r="B17" s="13">
        <v>2</v>
      </c>
      <c r="C17" s="38">
        <f t="shared" si="5"/>
        <v>23</v>
      </c>
      <c r="D17" s="39">
        <f t="shared" si="0"/>
        <v>4.8</v>
      </c>
      <c r="E17" s="7" t="str">
        <f t="shared" si="1"/>
        <v>35</v>
      </c>
      <c r="F17" s="41">
        <v>0</v>
      </c>
      <c r="G17" s="44" t="e">
        <f t="shared" si="9"/>
        <v>#REF!</v>
      </c>
      <c r="H17" s="44" t="e">
        <f t="shared" si="9"/>
        <v>#REF!</v>
      </c>
      <c r="I17" s="44">
        <f t="shared" si="9"/>
        <v>0.26597222222222211</v>
      </c>
      <c r="J17" s="44">
        <f t="shared" si="9"/>
        <v>0.30763888888888874</v>
      </c>
      <c r="K17" s="44">
        <f t="shared" ref="K17" si="30">K16+TIME(0,$D17,0)+TIME(0,$F17,0)</f>
        <v>0.34930555555555542</v>
      </c>
      <c r="L17" s="44">
        <f t="shared" si="9"/>
        <v>0.59444444444444344</v>
      </c>
      <c r="M17" s="44">
        <f t="shared" si="9"/>
        <v>0.63611111111111007</v>
      </c>
      <c r="N17" s="44">
        <f t="shared" ref="N17" si="31">N16+TIME(0,$D17,0)+TIME(0,$F17,0)</f>
        <v>0.6777777777777767</v>
      </c>
      <c r="P17" s="158" t="s">
        <v>149</v>
      </c>
    </row>
    <row r="18" spans="1:16" ht="14.1" customHeight="1">
      <c r="A18" s="105" t="s">
        <v>25</v>
      </c>
      <c r="B18" s="13">
        <v>1</v>
      </c>
      <c r="C18" s="38">
        <f t="shared" si="5"/>
        <v>24</v>
      </c>
      <c r="D18" s="39">
        <f t="shared" si="0"/>
        <v>2.4</v>
      </c>
      <c r="E18" s="7" t="str">
        <f t="shared" si="1"/>
        <v>35</v>
      </c>
      <c r="F18" s="41">
        <v>0</v>
      </c>
      <c r="G18" s="44" t="e">
        <f t="shared" si="9"/>
        <v>#REF!</v>
      </c>
      <c r="H18" s="44" t="e">
        <f t="shared" si="9"/>
        <v>#REF!</v>
      </c>
      <c r="I18" s="44">
        <f t="shared" si="9"/>
        <v>0.26736111111111099</v>
      </c>
      <c r="J18" s="44">
        <f t="shared" si="9"/>
        <v>0.30902777777777762</v>
      </c>
      <c r="K18" s="44">
        <f t="shared" ref="K18" si="32">K17+TIME(0,$D18,0)+TIME(0,$F18,0)</f>
        <v>0.35069444444444431</v>
      </c>
      <c r="L18" s="44">
        <f t="shared" si="9"/>
        <v>0.59583333333333233</v>
      </c>
      <c r="M18" s="44">
        <f t="shared" si="9"/>
        <v>0.63749999999999896</v>
      </c>
      <c r="N18" s="44">
        <f t="shared" ref="N18" si="33">N17+TIME(0,$D18,0)+TIME(0,$F18,0)</f>
        <v>0.67916666666666559</v>
      </c>
      <c r="P18" s="158" t="s">
        <v>192</v>
      </c>
    </row>
    <row r="19" spans="1:16" ht="14.1" customHeight="1">
      <c r="A19" s="125" t="s">
        <v>128</v>
      </c>
      <c r="B19" s="22">
        <v>2</v>
      </c>
      <c r="C19" s="38">
        <f t="shared" si="5"/>
        <v>26</v>
      </c>
      <c r="D19" s="39">
        <f t="shared" si="0"/>
        <v>4.8</v>
      </c>
      <c r="E19" s="7" t="str">
        <f t="shared" si="1"/>
        <v>40</v>
      </c>
      <c r="F19" s="41">
        <v>5</v>
      </c>
      <c r="G19" s="44" t="e">
        <f t="shared" si="9"/>
        <v>#REF!</v>
      </c>
      <c r="H19" s="44" t="e">
        <f t="shared" si="9"/>
        <v>#REF!</v>
      </c>
      <c r="I19" s="45">
        <f t="shared" si="9"/>
        <v>0.27361111111111097</v>
      </c>
      <c r="J19" s="45">
        <f t="shared" si="9"/>
        <v>0.3152777777777776</v>
      </c>
      <c r="K19" s="45">
        <f t="shared" ref="K19" si="34">K18+TIME(0,$D19,0)+TIME(0,$F19,0)</f>
        <v>0.35694444444444429</v>
      </c>
      <c r="L19" s="45">
        <f t="shared" si="9"/>
        <v>0.6020833333333323</v>
      </c>
      <c r="M19" s="45">
        <f t="shared" si="9"/>
        <v>0.64374999999999893</v>
      </c>
      <c r="N19" s="45">
        <f t="shared" ref="N19" si="35">N18+TIME(0,$D19,0)+TIME(0,$F19,0)</f>
        <v>0.68541666666666556</v>
      </c>
      <c r="P19" s="158" t="s">
        <v>160</v>
      </c>
    </row>
    <row r="20" spans="1:16" ht="14.1" customHeight="1">
      <c r="A20" s="43" t="s">
        <v>65</v>
      </c>
      <c r="B20" s="114">
        <v>1</v>
      </c>
      <c r="C20" s="38">
        <f t="shared" si="5"/>
        <v>27</v>
      </c>
      <c r="D20" s="39">
        <f t="shared" ref="D20:D25" si="36">60/20*B20</f>
        <v>3</v>
      </c>
      <c r="E20" s="7" t="str">
        <f t="shared" si="1"/>
        <v>40</v>
      </c>
      <c r="F20" s="41">
        <v>0</v>
      </c>
      <c r="G20" s="44" t="e">
        <f>#REF!+TIME(0,$D20,0)+TIME(0,$F20,0)</f>
        <v>#REF!</v>
      </c>
      <c r="H20" s="44" t="e">
        <f>#REF!+TIME(0,$D20,0)+TIME(0,$F20,0)</f>
        <v>#REF!</v>
      </c>
      <c r="I20" s="44">
        <f t="shared" ref="I20:M20" si="37">I19+TIME(0,$D20,0)+TIME(0,$F20,0)</f>
        <v>0.2756944444444443</v>
      </c>
      <c r="J20" s="44">
        <f t="shared" si="37"/>
        <v>0.31736111111111093</v>
      </c>
      <c r="K20" s="44">
        <f t="shared" ref="K20" si="38">K19+TIME(0,$D20,0)+TIME(0,$F20,0)</f>
        <v>0.35902777777777761</v>
      </c>
      <c r="L20" s="44">
        <f t="shared" si="37"/>
        <v>0.60416666666666563</v>
      </c>
      <c r="M20" s="44">
        <f t="shared" si="37"/>
        <v>0.64583333333333226</v>
      </c>
      <c r="N20" s="44">
        <f t="shared" ref="N20" si="39">N19+TIME(0,$D20,0)+TIME(0,$F20,0)</f>
        <v>0.68749999999999889</v>
      </c>
      <c r="P20" s="158" t="s">
        <v>334</v>
      </c>
    </row>
    <row r="21" spans="1:16" ht="14.1" customHeight="1">
      <c r="A21" s="43" t="s">
        <v>114</v>
      </c>
      <c r="B21" s="114">
        <v>1</v>
      </c>
      <c r="C21" s="38">
        <f t="shared" si="5"/>
        <v>28</v>
      </c>
      <c r="D21" s="39">
        <f t="shared" si="36"/>
        <v>3</v>
      </c>
      <c r="E21" s="7" t="str">
        <f t="shared" si="1"/>
        <v>40</v>
      </c>
      <c r="F21" s="41">
        <v>0</v>
      </c>
      <c r="G21" s="44" t="e">
        <f t="shared" ref="G21:M25" si="40">G20+TIME(0,$D21,0)+TIME(0,$F21,0)</f>
        <v>#REF!</v>
      </c>
      <c r="H21" s="44" t="e">
        <f t="shared" si="40"/>
        <v>#REF!</v>
      </c>
      <c r="I21" s="44">
        <f t="shared" si="40"/>
        <v>0.27777777777777762</v>
      </c>
      <c r="J21" s="44">
        <f t="shared" si="40"/>
        <v>0.31944444444444425</v>
      </c>
      <c r="K21" s="44">
        <f t="shared" ref="K21" si="41">K20+TIME(0,$D21,0)+TIME(0,$F21,0)</f>
        <v>0.36111111111111094</v>
      </c>
      <c r="L21" s="44">
        <f t="shared" si="40"/>
        <v>0.60624999999999896</v>
      </c>
      <c r="M21" s="44">
        <f t="shared" si="40"/>
        <v>0.64791666666666559</v>
      </c>
      <c r="N21" s="44">
        <f t="shared" ref="N21" si="42">N20+TIME(0,$D21,0)+TIME(0,$F21,0)</f>
        <v>0.68958333333333222</v>
      </c>
      <c r="P21" s="158" t="s">
        <v>335</v>
      </c>
    </row>
    <row r="22" spans="1:16" ht="14.1" customHeight="1">
      <c r="A22" s="43" t="s">
        <v>115</v>
      </c>
      <c r="B22" s="114">
        <v>1</v>
      </c>
      <c r="C22" s="38">
        <f t="shared" si="5"/>
        <v>29</v>
      </c>
      <c r="D22" s="39">
        <f t="shared" si="36"/>
        <v>3</v>
      </c>
      <c r="E22" s="7" t="str">
        <f t="shared" si="1"/>
        <v>40</v>
      </c>
      <c r="F22" s="41">
        <v>0</v>
      </c>
      <c r="G22" s="44" t="e">
        <f t="shared" si="40"/>
        <v>#REF!</v>
      </c>
      <c r="H22" s="44" t="e">
        <f t="shared" si="40"/>
        <v>#REF!</v>
      </c>
      <c r="I22" s="44">
        <f t="shared" si="40"/>
        <v>0.27986111111111095</v>
      </c>
      <c r="J22" s="44">
        <f t="shared" si="40"/>
        <v>0.32152777777777758</v>
      </c>
      <c r="K22" s="44">
        <f t="shared" ref="K22" si="43">K21+TIME(0,$D22,0)+TIME(0,$F22,0)</f>
        <v>0.36319444444444426</v>
      </c>
      <c r="L22" s="44">
        <f t="shared" si="40"/>
        <v>0.60833333333333228</v>
      </c>
      <c r="M22" s="44">
        <f t="shared" si="40"/>
        <v>0.64999999999999891</v>
      </c>
      <c r="N22" s="44">
        <f t="shared" ref="N22" si="44">N21+TIME(0,$D22,0)+TIME(0,$F22,0)</f>
        <v>0.69166666666666554</v>
      </c>
      <c r="P22" s="158" t="s">
        <v>338</v>
      </c>
    </row>
    <row r="23" spans="1:16" ht="14.1" customHeight="1">
      <c r="A23" s="43" t="s">
        <v>116</v>
      </c>
      <c r="B23" s="114">
        <v>1</v>
      </c>
      <c r="C23" s="38">
        <f t="shared" si="5"/>
        <v>30</v>
      </c>
      <c r="D23" s="39">
        <f t="shared" si="36"/>
        <v>3</v>
      </c>
      <c r="E23" s="7" t="str">
        <f t="shared" si="1"/>
        <v>40</v>
      </c>
      <c r="F23" s="41">
        <v>0</v>
      </c>
      <c r="G23" s="44" t="e">
        <f t="shared" si="40"/>
        <v>#REF!</v>
      </c>
      <c r="H23" s="44" t="e">
        <f t="shared" si="40"/>
        <v>#REF!</v>
      </c>
      <c r="I23" s="44">
        <f t="shared" si="40"/>
        <v>0.28194444444444428</v>
      </c>
      <c r="J23" s="44">
        <f t="shared" si="40"/>
        <v>0.32361111111111091</v>
      </c>
      <c r="K23" s="44">
        <f t="shared" ref="K23" si="45">K22+TIME(0,$D23,0)+TIME(0,$F23,0)</f>
        <v>0.36527777777777759</v>
      </c>
      <c r="L23" s="44">
        <f t="shared" si="40"/>
        <v>0.61041666666666561</v>
      </c>
      <c r="M23" s="44">
        <f t="shared" si="40"/>
        <v>0.65208333333333224</v>
      </c>
      <c r="N23" s="44">
        <f t="shared" ref="N23" si="46">N22+TIME(0,$D23,0)+TIME(0,$F23,0)</f>
        <v>0.69374999999999887</v>
      </c>
      <c r="P23" s="158" t="s">
        <v>340</v>
      </c>
    </row>
    <row r="24" spans="1:16" ht="14.1" customHeight="1">
      <c r="A24" s="43" t="s">
        <v>117</v>
      </c>
      <c r="B24" s="114">
        <v>1</v>
      </c>
      <c r="C24" s="38">
        <f t="shared" si="5"/>
        <v>31</v>
      </c>
      <c r="D24" s="39">
        <f t="shared" si="36"/>
        <v>3</v>
      </c>
      <c r="E24" s="7" t="str">
        <f t="shared" si="1"/>
        <v>45</v>
      </c>
      <c r="F24" s="41">
        <v>0</v>
      </c>
      <c r="G24" s="44" t="e">
        <f t="shared" si="40"/>
        <v>#REF!</v>
      </c>
      <c r="H24" s="44" t="e">
        <f t="shared" si="40"/>
        <v>#REF!</v>
      </c>
      <c r="I24" s="44">
        <f t="shared" si="40"/>
        <v>0.2840277777777776</v>
      </c>
      <c r="J24" s="44">
        <f t="shared" si="40"/>
        <v>0.32569444444444423</v>
      </c>
      <c r="K24" s="44">
        <f t="shared" ref="K24" si="47">K23+TIME(0,$D24,0)+TIME(0,$F24,0)</f>
        <v>0.36736111111111092</v>
      </c>
      <c r="L24" s="44">
        <f t="shared" si="40"/>
        <v>0.61249999999999893</v>
      </c>
      <c r="M24" s="44">
        <f t="shared" si="40"/>
        <v>0.65416666666666556</v>
      </c>
      <c r="N24" s="44">
        <f t="shared" ref="N24" si="48">N23+TIME(0,$D24,0)+TIME(0,$F24,0)</f>
        <v>0.69583333333333219</v>
      </c>
      <c r="P24" s="158" t="s">
        <v>342</v>
      </c>
    </row>
    <row r="25" spans="1:16" ht="15.75">
      <c r="A25" s="36" t="s">
        <v>118</v>
      </c>
      <c r="B25" s="114">
        <v>1</v>
      </c>
      <c r="C25" s="38">
        <f t="shared" si="5"/>
        <v>32</v>
      </c>
      <c r="D25" s="39">
        <f t="shared" si="36"/>
        <v>3</v>
      </c>
      <c r="E25" s="7" t="str">
        <f t="shared" si="1"/>
        <v>45</v>
      </c>
      <c r="F25" s="41">
        <v>0</v>
      </c>
      <c r="G25" s="44" t="e">
        <f t="shared" si="40"/>
        <v>#REF!</v>
      </c>
      <c r="H25" s="44" t="e">
        <f t="shared" si="40"/>
        <v>#REF!</v>
      </c>
      <c r="I25" s="44">
        <f t="shared" si="40"/>
        <v>0.28611111111111093</v>
      </c>
      <c r="J25" s="44">
        <f t="shared" si="40"/>
        <v>0.32777777777777756</v>
      </c>
      <c r="K25" s="44">
        <f t="shared" ref="K25" si="49">K24+TIME(0,$D25,0)+TIME(0,$F25,0)</f>
        <v>0.36944444444444424</v>
      </c>
      <c r="L25" s="44">
        <f t="shared" si="40"/>
        <v>0.61458333333333226</v>
      </c>
      <c r="M25" s="44">
        <f t="shared" si="40"/>
        <v>0.65624999999999889</v>
      </c>
      <c r="N25" s="44">
        <f t="shared" ref="N25" si="50">N24+TIME(0,$D25,0)+TIME(0,$F25,0)</f>
        <v>0.69791666666666552</v>
      </c>
      <c r="P25" s="158" t="s">
        <v>344</v>
      </c>
    </row>
    <row r="27" spans="1:16" ht="18.75">
      <c r="A27" s="30" t="s">
        <v>435</v>
      </c>
    </row>
    <row r="28" spans="1:16" ht="45">
      <c r="A28" s="183" t="s">
        <v>408</v>
      </c>
      <c r="B28" s="189" t="s">
        <v>0</v>
      </c>
      <c r="C28" s="185" t="s">
        <v>1</v>
      </c>
      <c r="D28" s="185" t="s">
        <v>2</v>
      </c>
      <c r="E28" s="185" t="s">
        <v>3</v>
      </c>
      <c r="F28" s="185" t="s">
        <v>4</v>
      </c>
      <c r="G28" s="32" t="s">
        <v>98</v>
      </c>
      <c r="H28" s="32" t="s">
        <v>113</v>
      </c>
      <c r="I28" s="33" t="s">
        <v>6</v>
      </c>
      <c r="J28" s="32" t="s">
        <v>7</v>
      </c>
      <c r="K28" s="32" t="s">
        <v>7</v>
      </c>
      <c r="L28" s="32" t="s">
        <v>10</v>
      </c>
      <c r="M28" s="32" t="s">
        <v>47</v>
      </c>
      <c r="N28" s="32" t="s">
        <v>47</v>
      </c>
      <c r="P28" s="126" t="s">
        <v>156</v>
      </c>
    </row>
    <row r="29" spans="1:16" ht="36.75" customHeight="1">
      <c r="A29" s="184"/>
      <c r="B29" s="190"/>
      <c r="C29" s="186"/>
      <c r="D29" s="186"/>
      <c r="E29" s="186"/>
      <c r="F29" s="186"/>
      <c r="G29" s="32"/>
      <c r="H29" s="32"/>
      <c r="I29" s="34" t="str">
        <f t="shared" ref="I29:M29" si="51">I3</f>
        <v>UP65LT
1399</v>
      </c>
      <c r="J29" s="34" t="str">
        <f t="shared" si="51"/>
        <v>UP65KT
 5040</v>
      </c>
      <c r="K29" s="34" t="str">
        <f t="shared" ref="K29" si="52">K3</f>
        <v>UP65KT
5044</v>
      </c>
      <c r="L29" s="34" t="str">
        <f t="shared" si="51"/>
        <v>UP65LT
1399</v>
      </c>
      <c r="M29" s="34" t="str">
        <f t="shared" si="51"/>
        <v>UP65KT
 5040</v>
      </c>
      <c r="N29" s="34" t="str">
        <f t="shared" ref="N29" si="53">N3</f>
        <v>UP65KT
5044</v>
      </c>
    </row>
    <row r="30" spans="1:16" ht="15.75">
      <c r="A30" s="36" t="s">
        <v>118</v>
      </c>
      <c r="B30" s="114">
        <v>0</v>
      </c>
      <c r="C30" s="38">
        <f>B30</f>
        <v>0</v>
      </c>
      <c r="D30" s="39">
        <f>60/15*B30</f>
        <v>0</v>
      </c>
      <c r="E30" s="7" t="str">
        <f>IF(C30&lt;=0,"0",IF(C30&lt;=3,"10",IF(C30&lt;=6,"15",IF(C30&lt;=10,"20",IF(C30&lt;=14,"25",IF(C30&lt;=19,"30",IF(C30&lt;=24,"35",IF(C30&lt;=30,"40",IF(C30&lt;=36,"45",IF(C30&lt;=42,"50",IF(C30&lt;=48,"55",IF(C30&lt;=54,"60",IF(C30&lt;=60,"65",IF(C30&lt;=66,"70"))))))))))))))</f>
        <v>0</v>
      </c>
      <c r="F30" s="41">
        <v>5</v>
      </c>
      <c r="I30" s="45">
        <f>I25+TIME(0,$D30,0)+TIME(0,$F30,0)</f>
        <v>0.28958333333333314</v>
      </c>
      <c r="J30" s="45">
        <f t="shared" ref="J30:M30" si="54">J25+TIME(0,$D30,0)+TIME(0,$F30,0)</f>
        <v>0.33124999999999977</v>
      </c>
      <c r="K30" s="45">
        <f t="shared" ref="K30" si="55">K25+TIME(0,$D30,0)+TIME(0,$F30,0)</f>
        <v>0.37291666666666645</v>
      </c>
      <c r="L30" s="45">
        <f t="shared" si="54"/>
        <v>0.61805555555555447</v>
      </c>
      <c r="M30" s="45">
        <f t="shared" si="54"/>
        <v>0.6597222222222211</v>
      </c>
      <c r="N30" s="45">
        <f t="shared" ref="N30" si="56">N25+TIME(0,$D30,0)+TIME(0,$F30,0)</f>
        <v>0.70138888888888773</v>
      </c>
      <c r="P30" s="158" t="s">
        <v>345</v>
      </c>
    </row>
    <row r="31" spans="1:16" ht="15.75">
      <c r="A31" s="43" t="s">
        <v>117</v>
      </c>
      <c r="B31" s="114">
        <v>1</v>
      </c>
      <c r="C31" s="38">
        <f>B31+C30</f>
        <v>1</v>
      </c>
      <c r="D31" s="39">
        <f t="shared" ref="D31:D57" si="57">60/15*B31</f>
        <v>4</v>
      </c>
      <c r="E31" s="7" t="str">
        <f t="shared" si="1"/>
        <v>10</v>
      </c>
      <c r="F31" s="41">
        <v>0</v>
      </c>
      <c r="G31" s="44" t="e">
        <f t="shared" ref="G31:H31" si="58">G25+TIME(0,$D31,0)+TIME(0,$F31,0)</f>
        <v>#REF!</v>
      </c>
      <c r="H31" s="44" t="e">
        <f t="shared" si="58"/>
        <v>#REF!</v>
      </c>
      <c r="I31" s="44">
        <f t="shared" ref="I31:M31" si="59">I30+TIME(0,$D31,0)+TIME(0,$F31,0)</f>
        <v>0.29236111111111091</v>
      </c>
      <c r="J31" s="44">
        <f t="shared" si="59"/>
        <v>0.33402777777777753</v>
      </c>
      <c r="K31" s="44">
        <f t="shared" ref="K31" si="60">K30+TIME(0,$D31,0)+TIME(0,$F31,0)</f>
        <v>0.37569444444444422</v>
      </c>
      <c r="L31" s="44">
        <f t="shared" si="59"/>
        <v>0.62083333333333224</v>
      </c>
      <c r="M31" s="44">
        <f t="shared" si="59"/>
        <v>0.66249999999999887</v>
      </c>
      <c r="N31" s="44">
        <f t="shared" ref="N31" si="61">N30+TIME(0,$D31,0)+TIME(0,$F31,0)</f>
        <v>0.7041666666666655</v>
      </c>
      <c r="P31" s="158" t="s">
        <v>343</v>
      </c>
    </row>
    <row r="32" spans="1:16" ht="15.75">
      <c r="A32" s="43" t="s">
        <v>116</v>
      </c>
      <c r="B32" s="114">
        <v>1</v>
      </c>
      <c r="C32" s="38">
        <f t="shared" ref="C32:C57" si="62">B32+C31</f>
        <v>2</v>
      </c>
      <c r="D32" s="39">
        <f t="shared" si="57"/>
        <v>4</v>
      </c>
      <c r="E32" s="7" t="str">
        <f t="shared" si="1"/>
        <v>10</v>
      </c>
      <c r="F32" s="41">
        <v>0</v>
      </c>
      <c r="G32" s="44" t="e">
        <f t="shared" ref="G32:M43" si="63">G31+TIME(0,$D32,0)+TIME(0,$F32,0)</f>
        <v>#REF!</v>
      </c>
      <c r="H32" s="44" t="e">
        <f t="shared" si="63"/>
        <v>#REF!</v>
      </c>
      <c r="I32" s="44">
        <f t="shared" si="63"/>
        <v>0.29513888888888867</v>
      </c>
      <c r="J32" s="44">
        <f t="shared" si="63"/>
        <v>0.3368055555555553</v>
      </c>
      <c r="K32" s="44">
        <f t="shared" ref="K32" si="64">K31+TIME(0,$D32,0)+TIME(0,$F32,0)</f>
        <v>0.37847222222222199</v>
      </c>
      <c r="L32" s="44">
        <f t="shared" si="63"/>
        <v>0.62361111111111001</v>
      </c>
      <c r="M32" s="44">
        <f t="shared" si="63"/>
        <v>0.66527777777777664</v>
      </c>
      <c r="N32" s="44">
        <f t="shared" ref="N32" si="65">N31+TIME(0,$D32,0)+TIME(0,$F32,0)</f>
        <v>0.70694444444444327</v>
      </c>
      <c r="P32" s="158" t="s">
        <v>341</v>
      </c>
    </row>
    <row r="33" spans="1:16" ht="15.75">
      <c r="A33" s="43" t="s">
        <v>115</v>
      </c>
      <c r="B33" s="114">
        <v>1</v>
      </c>
      <c r="C33" s="38">
        <f t="shared" si="62"/>
        <v>3</v>
      </c>
      <c r="D33" s="39">
        <f t="shared" si="57"/>
        <v>4</v>
      </c>
      <c r="E33" s="7" t="str">
        <f t="shared" si="1"/>
        <v>10</v>
      </c>
      <c r="F33" s="41">
        <v>0</v>
      </c>
      <c r="G33" s="44" t="e">
        <f t="shared" si="63"/>
        <v>#REF!</v>
      </c>
      <c r="H33" s="44" t="e">
        <f t="shared" si="63"/>
        <v>#REF!</v>
      </c>
      <c r="I33" s="44">
        <f t="shared" si="63"/>
        <v>0.29791666666666644</v>
      </c>
      <c r="J33" s="44">
        <f t="shared" si="63"/>
        <v>0.33958333333333307</v>
      </c>
      <c r="K33" s="44">
        <f t="shared" ref="K33" si="66">K32+TIME(0,$D33,0)+TIME(0,$F33,0)</f>
        <v>0.38124999999999976</v>
      </c>
      <c r="L33" s="44">
        <f t="shared" si="63"/>
        <v>0.62638888888888777</v>
      </c>
      <c r="M33" s="44">
        <f t="shared" si="63"/>
        <v>0.6680555555555544</v>
      </c>
      <c r="N33" s="44">
        <f t="shared" ref="N33" si="67">N32+TIME(0,$D33,0)+TIME(0,$F33,0)</f>
        <v>0.70972222222222103</v>
      </c>
      <c r="P33" s="158" t="s">
        <v>356</v>
      </c>
    </row>
    <row r="34" spans="1:16" ht="15.75">
      <c r="A34" s="43" t="s">
        <v>114</v>
      </c>
      <c r="B34" s="114">
        <v>1</v>
      </c>
      <c r="C34" s="38">
        <f t="shared" si="62"/>
        <v>4</v>
      </c>
      <c r="D34" s="39">
        <f t="shared" si="57"/>
        <v>4</v>
      </c>
      <c r="E34" s="7" t="str">
        <f t="shared" si="1"/>
        <v>15</v>
      </c>
      <c r="F34" s="41">
        <v>0</v>
      </c>
      <c r="G34" s="44" t="e">
        <f t="shared" si="63"/>
        <v>#REF!</v>
      </c>
      <c r="H34" s="44" t="e">
        <f t="shared" si="63"/>
        <v>#REF!</v>
      </c>
      <c r="I34" s="44">
        <f t="shared" si="63"/>
        <v>0.30069444444444421</v>
      </c>
      <c r="J34" s="44">
        <f t="shared" si="63"/>
        <v>0.34236111111111084</v>
      </c>
      <c r="K34" s="44">
        <f t="shared" ref="K34" si="68">K33+TIME(0,$D34,0)+TIME(0,$F34,0)</f>
        <v>0.38402777777777752</v>
      </c>
      <c r="L34" s="44">
        <f t="shared" si="63"/>
        <v>0.62916666666666554</v>
      </c>
      <c r="M34" s="44">
        <f t="shared" si="63"/>
        <v>0.67083333333333217</v>
      </c>
      <c r="N34" s="44">
        <f t="shared" ref="N34" si="69">N33+TIME(0,$D34,0)+TIME(0,$F34,0)</f>
        <v>0.7124999999999988</v>
      </c>
      <c r="P34" s="158" t="s">
        <v>336</v>
      </c>
    </row>
    <row r="35" spans="1:16" ht="15.75">
      <c r="A35" s="43" t="s">
        <v>65</v>
      </c>
      <c r="B35" s="114">
        <v>1</v>
      </c>
      <c r="C35" s="38">
        <f t="shared" si="62"/>
        <v>5</v>
      </c>
      <c r="D35" s="39">
        <f t="shared" si="57"/>
        <v>4</v>
      </c>
      <c r="E35" s="7" t="str">
        <f t="shared" si="1"/>
        <v>15</v>
      </c>
      <c r="F35" s="41">
        <v>0</v>
      </c>
      <c r="G35" s="44" t="e">
        <f t="shared" si="63"/>
        <v>#REF!</v>
      </c>
      <c r="H35" s="44" t="e">
        <f t="shared" si="63"/>
        <v>#REF!</v>
      </c>
      <c r="I35" s="44">
        <f t="shared" si="63"/>
        <v>0.30347222222222198</v>
      </c>
      <c r="J35" s="44">
        <f t="shared" si="63"/>
        <v>0.34513888888888861</v>
      </c>
      <c r="K35" s="44">
        <f t="shared" ref="K35" si="70">K34+TIME(0,$D35,0)+TIME(0,$F35,0)</f>
        <v>0.38680555555555529</v>
      </c>
      <c r="L35" s="44">
        <f t="shared" si="63"/>
        <v>0.63194444444444331</v>
      </c>
      <c r="M35" s="44">
        <f t="shared" si="63"/>
        <v>0.67361111111110994</v>
      </c>
      <c r="N35" s="44">
        <f t="shared" ref="N35" si="71">N34+TIME(0,$D35,0)+TIME(0,$F35,0)</f>
        <v>0.71527777777777657</v>
      </c>
      <c r="P35" s="158" t="s">
        <v>337</v>
      </c>
    </row>
    <row r="36" spans="1:16" ht="15.75">
      <c r="A36" s="125" t="s">
        <v>128</v>
      </c>
      <c r="B36" s="46">
        <v>2</v>
      </c>
      <c r="C36" s="38">
        <f t="shared" si="62"/>
        <v>7</v>
      </c>
      <c r="D36" s="39">
        <f t="shared" si="57"/>
        <v>8</v>
      </c>
      <c r="E36" s="7" t="str">
        <f t="shared" si="1"/>
        <v>20</v>
      </c>
      <c r="F36" s="41">
        <v>5</v>
      </c>
      <c r="G36" s="44" t="e">
        <f t="shared" si="63"/>
        <v>#REF!</v>
      </c>
      <c r="H36" s="44" t="e">
        <f t="shared" si="63"/>
        <v>#REF!</v>
      </c>
      <c r="I36" s="45">
        <f t="shared" si="63"/>
        <v>0.31249999999999972</v>
      </c>
      <c r="J36" s="45">
        <f t="shared" si="63"/>
        <v>0.35416666666666635</v>
      </c>
      <c r="K36" s="45">
        <f t="shared" ref="K36" si="72">K35+TIME(0,$D36,0)+TIME(0,$F36,0)</f>
        <v>0.39583333333333304</v>
      </c>
      <c r="L36" s="45">
        <f t="shared" si="63"/>
        <v>0.64097222222222106</v>
      </c>
      <c r="M36" s="45">
        <f t="shared" si="63"/>
        <v>0.68263888888888768</v>
      </c>
      <c r="N36" s="45">
        <f t="shared" ref="N36" si="73">N35+TIME(0,$D36,0)+TIME(0,$F36,0)</f>
        <v>0.72430555555555431</v>
      </c>
      <c r="P36" s="158" t="s">
        <v>194</v>
      </c>
    </row>
    <row r="37" spans="1:16" ht="15.75">
      <c r="A37" s="43" t="s">
        <v>25</v>
      </c>
      <c r="B37" s="46">
        <v>2</v>
      </c>
      <c r="C37" s="38">
        <f t="shared" si="62"/>
        <v>9</v>
      </c>
      <c r="D37" s="39">
        <f t="shared" si="57"/>
        <v>8</v>
      </c>
      <c r="E37" s="7" t="str">
        <f t="shared" si="1"/>
        <v>20</v>
      </c>
      <c r="F37" s="41">
        <v>0</v>
      </c>
      <c r="G37" s="44" t="e">
        <f t="shared" si="63"/>
        <v>#REF!</v>
      </c>
      <c r="H37" s="44" t="e">
        <f t="shared" si="63"/>
        <v>#REF!</v>
      </c>
      <c r="I37" s="44">
        <f t="shared" si="63"/>
        <v>0.31805555555555526</v>
      </c>
      <c r="J37" s="44">
        <f t="shared" si="63"/>
        <v>0.35972222222222189</v>
      </c>
      <c r="K37" s="44">
        <f t="shared" ref="K37" si="74">K36+TIME(0,$D37,0)+TIME(0,$F37,0)</f>
        <v>0.40138888888888857</v>
      </c>
      <c r="L37" s="44">
        <f t="shared" si="63"/>
        <v>0.64652777777777659</v>
      </c>
      <c r="M37" s="44">
        <f t="shared" si="63"/>
        <v>0.68819444444444322</v>
      </c>
      <c r="N37" s="44">
        <f t="shared" ref="N37" si="75">N36+TIME(0,$D37,0)+TIME(0,$F37,0)</f>
        <v>0.72986111111110985</v>
      </c>
      <c r="P37" s="158" t="s">
        <v>193</v>
      </c>
    </row>
    <row r="38" spans="1:16" ht="15.75">
      <c r="A38" s="43" t="s">
        <v>110</v>
      </c>
      <c r="B38" s="46">
        <v>1</v>
      </c>
      <c r="C38" s="38">
        <f t="shared" si="62"/>
        <v>10</v>
      </c>
      <c r="D38" s="39">
        <f t="shared" si="57"/>
        <v>4</v>
      </c>
      <c r="E38" s="7" t="str">
        <f t="shared" si="1"/>
        <v>20</v>
      </c>
      <c r="F38" s="41">
        <v>0</v>
      </c>
      <c r="G38" s="44" t="e">
        <f t="shared" si="63"/>
        <v>#REF!</v>
      </c>
      <c r="H38" s="44" t="e">
        <f t="shared" si="63"/>
        <v>#REF!</v>
      </c>
      <c r="I38" s="44">
        <f t="shared" si="63"/>
        <v>0.32083333333333303</v>
      </c>
      <c r="J38" s="44">
        <f t="shared" si="63"/>
        <v>0.36249999999999966</v>
      </c>
      <c r="K38" s="44">
        <f t="shared" ref="K38" si="76">K37+TIME(0,$D38,0)+TIME(0,$F38,0)</f>
        <v>0.40416666666666634</v>
      </c>
      <c r="L38" s="44">
        <f t="shared" si="63"/>
        <v>0.64930555555555436</v>
      </c>
      <c r="M38" s="44">
        <f t="shared" si="63"/>
        <v>0.69097222222222099</v>
      </c>
      <c r="N38" s="44">
        <f t="shared" ref="N38" si="77">N37+TIME(0,$D38,0)+TIME(0,$F38,0)</f>
        <v>0.73263888888888762</v>
      </c>
      <c r="P38" s="158" t="s">
        <v>327</v>
      </c>
    </row>
    <row r="39" spans="1:16" ht="15.75">
      <c r="A39" s="36" t="s">
        <v>109</v>
      </c>
      <c r="B39" s="115">
        <v>1</v>
      </c>
      <c r="C39" s="38">
        <f t="shared" si="62"/>
        <v>11</v>
      </c>
      <c r="D39" s="39">
        <f t="shared" si="57"/>
        <v>4</v>
      </c>
      <c r="E39" s="7" t="str">
        <f t="shared" si="1"/>
        <v>25</v>
      </c>
      <c r="F39" s="41">
        <v>0</v>
      </c>
      <c r="G39" s="44" t="e">
        <f t="shared" si="63"/>
        <v>#REF!</v>
      </c>
      <c r="H39" s="44" t="e">
        <f t="shared" si="63"/>
        <v>#REF!</v>
      </c>
      <c r="I39" s="44">
        <f t="shared" si="63"/>
        <v>0.32361111111111079</v>
      </c>
      <c r="J39" s="44">
        <f t="shared" si="63"/>
        <v>0.36527777777777742</v>
      </c>
      <c r="K39" s="44">
        <f t="shared" ref="K39" si="78">K38+TIME(0,$D39,0)+TIME(0,$F39,0)</f>
        <v>0.40694444444444411</v>
      </c>
      <c r="L39" s="44">
        <f t="shared" si="63"/>
        <v>0.65208333333333213</v>
      </c>
      <c r="M39" s="44">
        <f t="shared" si="63"/>
        <v>0.69374999999999876</v>
      </c>
      <c r="N39" s="44">
        <f t="shared" ref="N39" si="79">N38+TIME(0,$D39,0)+TIME(0,$F39,0)</f>
        <v>0.73541666666666539</v>
      </c>
      <c r="P39" s="158" t="s">
        <v>325</v>
      </c>
    </row>
    <row r="40" spans="1:16" ht="15.75">
      <c r="A40" s="43" t="s">
        <v>108</v>
      </c>
      <c r="B40" s="46">
        <v>1</v>
      </c>
      <c r="C40" s="38">
        <f t="shared" si="62"/>
        <v>12</v>
      </c>
      <c r="D40" s="39">
        <f t="shared" si="57"/>
        <v>4</v>
      </c>
      <c r="E40" s="7" t="str">
        <f t="shared" si="1"/>
        <v>25</v>
      </c>
      <c r="F40" s="41">
        <v>0</v>
      </c>
      <c r="G40" s="44" t="e">
        <f t="shared" si="63"/>
        <v>#REF!</v>
      </c>
      <c r="H40" s="44" t="e">
        <f t="shared" si="63"/>
        <v>#REF!</v>
      </c>
      <c r="I40" s="44">
        <f t="shared" si="63"/>
        <v>0.32638888888888856</v>
      </c>
      <c r="J40" s="44">
        <f t="shared" si="63"/>
        <v>0.36805555555555519</v>
      </c>
      <c r="K40" s="44">
        <f t="shared" ref="K40" si="80">K39+TIME(0,$D40,0)+TIME(0,$F40,0)</f>
        <v>0.40972222222222188</v>
      </c>
      <c r="L40" s="44">
        <f t="shared" si="63"/>
        <v>0.65486111111110989</v>
      </c>
      <c r="M40" s="44">
        <f t="shared" si="63"/>
        <v>0.69652777777777652</v>
      </c>
      <c r="N40" s="44">
        <f t="shared" ref="N40" si="81">N39+TIME(0,$D40,0)+TIME(0,$F40,0)</f>
        <v>0.73819444444444315</v>
      </c>
      <c r="P40" s="158" t="s">
        <v>330</v>
      </c>
    </row>
    <row r="41" spans="1:16" ht="15.75">
      <c r="A41" s="43" t="s">
        <v>112</v>
      </c>
      <c r="B41" s="46">
        <v>2</v>
      </c>
      <c r="C41" s="38">
        <f t="shared" si="62"/>
        <v>14</v>
      </c>
      <c r="D41" s="39">
        <f t="shared" si="57"/>
        <v>8</v>
      </c>
      <c r="E41" s="7" t="str">
        <f t="shared" si="1"/>
        <v>25</v>
      </c>
      <c r="F41" s="41">
        <v>0</v>
      </c>
      <c r="G41" s="44" t="e">
        <f t="shared" si="63"/>
        <v>#REF!</v>
      </c>
      <c r="H41" s="44" t="e">
        <f t="shared" si="63"/>
        <v>#REF!</v>
      </c>
      <c r="I41" s="44">
        <f t="shared" si="63"/>
        <v>0.3319444444444441</v>
      </c>
      <c r="J41" s="44">
        <f t="shared" si="63"/>
        <v>0.37361111111111073</v>
      </c>
      <c r="K41" s="44">
        <f t="shared" ref="K41" si="82">K40+TIME(0,$D41,0)+TIME(0,$F41,0)</f>
        <v>0.41527777777777741</v>
      </c>
      <c r="L41" s="44">
        <f t="shared" si="63"/>
        <v>0.66041666666666543</v>
      </c>
      <c r="M41" s="44">
        <f t="shared" si="63"/>
        <v>0.70208333333333206</v>
      </c>
      <c r="N41" s="44">
        <f t="shared" ref="N41" si="83">N40+TIME(0,$D41,0)+TIME(0,$F41,0)</f>
        <v>0.74374999999999869</v>
      </c>
      <c r="P41" s="158" t="s">
        <v>329</v>
      </c>
    </row>
    <row r="42" spans="1:16" ht="15.75">
      <c r="A42" s="43" t="s">
        <v>111</v>
      </c>
      <c r="B42" s="46">
        <v>1</v>
      </c>
      <c r="C42" s="38">
        <f t="shared" si="62"/>
        <v>15</v>
      </c>
      <c r="D42" s="39">
        <f t="shared" si="57"/>
        <v>4</v>
      </c>
      <c r="E42" s="7" t="str">
        <f t="shared" si="1"/>
        <v>30</v>
      </c>
      <c r="F42" s="41">
        <v>0</v>
      </c>
      <c r="G42" s="44" t="e">
        <f t="shared" si="63"/>
        <v>#REF!</v>
      </c>
      <c r="H42" s="44" t="e">
        <f t="shared" si="63"/>
        <v>#REF!</v>
      </c>
      <c r="I42" s="44">
        <f t="shared" si="63"/>
        <v>0.33472222222222187</v>
      </c>
      <c r="J42" s="44">
        <f t="shared" si="63"/>
        <v>0.3763888888888885</v>
      </c>
      <c r="K42" s="44">
        <f t="shared" ref="K42" si="84">K41+TIME(0,$D42,0)+TIME(0,$F42,0)</f>
        <v>0.41805555555555518</v>
      </c>
      <c r="L42" s="44">
        <f t="shared" si="63"/>
        <v>0.6631944444444432</v>
      </c>
      <c r="M42" s="44">
        <f t="shared" si="63"/>
        <v>0.70486111111110983</v>
      </c>
      <c r="N42" s="44">
        <f t="shared" ref="N42" si="85">N41+TIME(0,$D42,0)+TIME(0,$F42,0)</f>
        <v>0.74652777777777646</v>
      </c>
      <c r="P42" s="158" t="s">
        <v>333</v>
      </c>
    </row>
    <row r="43" spans="1:16" ht="15.75">
      <c r="A43" s="36" t="s">
        <v>61</v>
      </c>
      <c r="B43" s="115">
        <v>1</v>
      </c>
      <c r="C43" s="38">
        <f t="shared" si="62"/>
        <v>16</v>
      </c>
      <c r="D43" s="137">
        <f t="shared" si="57"/>
        <v>4</v>
      </c>
      <c r="E43" s="110" t="str">
        <f t="shared" si="1"/>
        <v>30</v>
      </c>
      <c r="F43" s="119">
        <v>5</v>
      </c>
      <c r="G43" s="45" t="e">
        <f t="shared" si="63"/>
        <v>#REF!</v>
      </c>
      <c r="H43" s="45" t="e">
        <f t="shared" si="63"/>
        <v>#REF!</v>
      </c>
      <c r="I43" s="45">
        <f t="shared" si="63"/>
        <v>0.34097222222222184</v>
      </c>
      <c r="J43" s="45">
        <f t="shared" si="63"/>
        <v>0.38263888888888847</v>
      </c>
      <c r="K43" s="45">
        <f t="shared" ref="K43" si="86">K42+TIME(0,$D43,0)+TIME(0,$F43,0)</f>
        <v>0.42430555555555516</v>
      </c>
      <c r="L43" s="45">
        <f t="shared" si="63"/>
        <v>0.66944444444444318</v>
      </c>
      <c r="M43" s="45">
        <f t="shared" si="63"/>
        <v>0.71111111111110981</v>
      </c>
      <c r="N43" s="45">
        <f t="shared" ref="N43" si="87">N42+TIME(0,$D43,0)+TIME(0,$F43,0)</f>
        <v>0.75277777777777644</v>
      </c>
      <c r="P43" s="158" t="s">
        <v>216</v>
      </c>
    </row>
    <row r="44" spans="1:16" ht="15.75">
      <c r="A44" s="12" t="s">
        <v>60</v>
      </c>
      <c r="B44" s="13">
        <v>1</v>
      </c>
      <c r="C44" s="38">
        <f t="shared" si="62"/>
        <v>17</v>
      </c>
      <c r="D44" s="39">
        <f t="shared" si="57"/>
        <v>4</v>
      </c>
      <c r="E44" s="7" t="str">
        <f t="shared" si="1"/>
        <v>30</v>
      </c>
      <c r="F44" s="41">
        <v>0</v>
      </c>
      <c r="G44" s="44" t="e">
        <f>#REF!+TIME(0,$D44,0)+TIME(0,$F44,0)</f>
        <v>#REF!</v>
      </c>
      <c r="H44" s="44" t="e">
        <f>#REF!+TIME(0,$D44,0)+TIME(0,$F44,0)</f>
        <v>#REF!</v>
      </c>
      <c r="I44" s="44">
        <f t="shared" ref="I44:M44" si="88">I43+TIME(0,$D44,0)+TIME(0,$F44,0)</f>
        <v>0.34374999999999961</v>
      </c>
      <c r="J44" s="44">
        <f t="shared" si="88"/>
        <v>0.38541666666666624</v>
      </c>
      <c r="K44" s="44">
        <f t="shared" ref="K44" si="89">K43+TIME(0,$D44,0)+TIME(0,$F44,0)</f>
        <v>0.42708333333333293</v>
      </c>
      <c r="L44" s="44">
        <f t="shared" si="88"/>
        <v>0.67222222222222094</v>
      </c>
      <c r="M44" s="44">
        <f t="shared" si="88"/>
        <v>0.71388888888888757</v>
      </c>
      <c r="N44" s="44">
        <f t="shared" ref="N44" si="90">N43+TIME(0,$D44,0)+TIME(0,$F44,0)</f>
        <v>0.7555555555555542</v>
      </c>
      <c r="P44" s="158" t="s">
        <v>216</v>
      </c>
    </row>
    <row r="45" spans="1:16" ht="15.75">
      <c r="A45" s="12" t="s">
        <v>59</v>
      </c>
      <c r="B45" s="13">
        <v>1</v>
      </c>
      <c r="C45" s="38">
        <f t="shared" si="62"/>
        <v>18</v>
      </c>
      <c r="D45" s="39">
        <f t="shared" si="57"/>
        <v>4</v>
      </c>
      <c r="E45" s="7" t="str">
        <f t="shared" si="1"/>
        <v>30</v>
      </c>
      <c r="F45" s="41">
        <v>0</v>
      </c>
      <c r="G45" s="44" t="e">
        <f t="shared" ref="G45:M49" si="91">G44+TIME(0,$D45,0)+TIME(0,$F45,0)</f>
        <v>#REF!</v>
      </c>
      <c r="H45" s="44" t="e">
        <f t="shared" si="91"/>
        <v>#REF!</v>
      </c>
      <c r="I45" s="44">
        <f t="shared" si="91"/>
        <v>0.34652777777777738</v>
      </c>
      <c r="J45" s="44">
        <f t="shared" si="91"/>
        <v>0.38819444444444401</v>
      </c>
      <c r="K45" s="44">
        <f t="shared" ref="K45" si="92">K44+TIME(0,$D45,0)+TIME(0,$F45,0)</f>
        <v>0.42986111111111069</v>
      </c>
      <c r="L45" s="44">
        <f t="shared" si="91"/>
        <v>0.67499999999999871</v>
      </c>
      <c r="M45" s="44">
        <f t="shared" si="91"/>
        <v>0.71666666666666534</v>
      </c>
      <c r="N45" s="44">
        <f t="shared" ref="N45" si="93">N44+TIME(0,$D45,0)+TIME(0,$F45,0)</f>
        <v>0.75833333333333197</v>
      </c>
      <c r="P45" s="158" t="s">
        <v>217</v>
      </c>
    </row>
    <row r="46" spans="1:16" ht="15.75">
      <c r="A46" s="12" t="s">
        <v>58</v>
      </c>
      <c r="B46" s="13">
        <v>1</v>
      </c>
      <c r="C46" s="38">
        <f t="shared" si="62"/>
        <v>19</v>
      </c>
      <c r="D46" s="39">
        <f t="shared" si="57"/>
        <v>4</v>
      </c>
      <c r="E46" s="7" t="str">
        <f t="shared" si="1"/>
        <v>30</v>
      </c>
      <c r="F46" s="41">
        <v>0</v>
      </c>
      <c r="G46" s="44" t="e">
        <f t="shared" si="91"/>
        <v>#REF!</v>
      </c>
      <c r="H46" s="44" t="e">
        <f t="shared" si="91"/>
        <v>#REF!</v>
      </c>
      <c r="I46" s="44">
        <f t="shared" si="91"/>
        <v>0.34930555555555515</v>
      </c>
      <c r="J46" s="44">
        <f t="shared" si="91"/>
        <v>0.39097222222222178</v>
      </c>
      <c r="K46" s="44">
        <f t="shared" ref="K46" si="94">K45+TIME(0,$D46,0)+TIME(0,$F46,0)</f>
        <v>0.43263888888888846</v>
      </c>
      <c r="L46" s="44">
        <f t="shared" si="91"/>
        <v>0.67777777777777648</v>
      </c>
      <c r="M46" s="44">
        <f t="shared" si="91"/>
        <v>0.71944444444444311</v>
      </c>
      <c r="N46" s="44">
        <f t="shared" ref="N46" si="95">N45+TIME(0,$D46,0)+TIME(0,$F46,0)</f>
        <v>0.76111111111110974</v>
      </c>
      <c r="P46" s="158" t="s">
        <v>218</v>
      </c>
    </row>
    <row r="47" spans="1:16" ht="15.75">
      <c r="A47" s="12" t="s">
        <v>97</v>
      </c>
      <c r="B47" s="13">
        <v>1</v>
      </c>
      <c r="C47" s="38">
        <f t="shared" si="62"/>
        <v>20</v>
      </c>
      <c r="D47" s="39">
        <f t="shared" si="57"/>
        <v>4</v>
      </c>
      <c r="E47" s="7" t="str">
        <f t="shared" si="1"/>
        <v>35</v>
      </c>
      <c r="F47" s="41">
        <v>0</v>
      </c>
      <c r="G47" s="44" t="e">
        <f t="shared" si="91"/>
        <v>#REF!</v>
      </c>
      <c r="H47" s="44" t="e">
        <f t="shared" si="91"/>
        <v>#REF!</v>
      </c>
      <c r="I47" s="44">
        <f t="shared" si="91"/>
        <v>0.35208333333333292</v>
      </c>
      <c r="J47" s="44">
        <f t="shared" si="91"/>
        <v>0.39374999999999954</v>
      </c>
      <c r="K47" s="44">
        <f t="shared" ref="K47" si="96">K46+TIME(0,$D47,0)+TIME(0,$F47,0)</f>
        <v>0.43541666666666623</v>
      </c>
      <c r="L47" s="44">
        <f t="shared" si="91"/>
        <v>0.68055555555555425</v>
      </c>
      <c r="M47" s="44">
        <f t="shared" si="91"/>
        <v>0.72222222222222088</v>
      </c>
      <c r="N47" s="44">
        <f t="shared" ref="N47" si="97">N46+TIME(0,$D47,0)+TIME(0,$F47,0)</f>
        <v>0.76388888888888751</v>
      </c>
      <c r="P47" s="158" t="s">
        <v>219</v>
      </c>
    </row>
    <row r="48" spans="1:16" ht="15.75">
      <c r="A48" s="12" t="s">
        <v>57</v>
      </c>
      <c r="B48" s="13">
        <v>1</v>
      </c>
      <c r="C48" s="38">
        <f t="shared" si="62"/>
        <v>21</v>
      </c>
      <c r="D48" s="39">
        <f t="shared" si="57"/>
        <v>4</v>
      </c>
      <c r="E48" s="7" t="str">
        <f t="shared" si="1"/>
        <v>35</v>
      </c>
      <c r="F48" s="41">
        <v>0</v>
      </c>
      <c r="G48" s="44" t="e">
        <f t="shared" si="91"/>
        <v>#REF!</v>
      </c>
      <c r="H48" s="44" t="e">
        <f t="shared" si="91"/>
        <v>#REF!</v>
      </c>
      <c r="I48" s="44">
        <f t="shared" si="91"/>
        <v>0.35486111111111068</v>
      </c>
      <c r="J48" s="44">
        <f t="shared" si="91"/>
        <v>0.39652777777777731</v>
      </c>
      <c r="K48" s="44">
        <f t="shared" ref="K48" si="98">K47+TIME(0,$D48,0)+TIME(0,$F48,0)</f>
        <v>0.438194444444444</v>
      </c>
      <c r="L48" s="44">
        <f t="shared" si="91"/>
        <v>0.68333333333333202</v>
      </c>
      <c r="M48" s="44">
        <f t="shared" si="91"/>
        <v>0.72499999999999865</v>
      </c>
      <c r="N48" s="44">
        <f t="shared" ref="N48" si="99">N47+TIME(0,$D48,0)+TIME(0,$F48,0)</f>
        <v>0.76666666666666528</v>
      </c>
      <c r="P48" s="158" t="s">
        <v>221</v>
      </c>
    </row>
    <row r="49" spans="1:16" ht="15.75">
      <c r="A49" s="12" t="s">
        <v>56</v>
      </c>
      <c r="B49" s="13">
        <v>1</v>
      </c>
      <c r="C49" s="38">
        <f t="shared" si="62"/>
        <v>22</v>
      </c>
      <c r="D49" s="39">
        <f t="shared" si="57"/>
        <v>4</v>
      </c>
      <c r="E49" s="7" t="str">
        <f t="shared" si="1"/>
        <v>35</v>
      </c>
      <c r="F49" s="41">
        <v>0</v>
      </c>
      <c r="G49" s="44" t="e">
        <f t="shared" si="91"/>
        <v>#REF!</v>
      </c>
      <c r="H49" s="44" t="e">
        <f t="shared" si="91"/>
        <v>#REF!</v>
      </c>
      <c r="I49" s="44">
        <f t="shared" si="91"/>
        <v>0.35763888888888845</v>
      </c>
      <c r="J49" s="44">
        <f t="shared" si="91"/>
        <v>0.39930555555555508</v>
      </c>
      <c r="K49" s="44">
        <f t="shared" ref="K49" si="100">K48+TIME(0,$D49,0)+TIME(0,$F49,0)</f>
        <v>0.44097222222222177</v>
      </c>
      <c r="L49" s="44">
        <f t="shared" si="91"/>
        <v>0.68611111111110978</v>
      </c>
      <c r="M49" s="44">
        <f t="shared" si="91"/>
        <v>0.72777777777777641</v>
      </c>
      <c r="N49" s="44">
        <f t="shared" ref="N49" si="101">N48+TIME(0,$D49,0)+TIME(0,$F49,0)</f>
        <v>0.76944444444444304</v>
      </c>
      <c r="P49" s="158" t="s">
        <v>222</v>
      </c>
    </row>
    <row r="50" spans="1:16" ht="15.75">
      <c r="A50" s="12" t="s">
        <v>55</v>
      </c>
      <c r="B50" s="13">
        <v>1</v>
      </c>
      <c r="C50" s="38">
        <f t="shared" si="62"/>
        <v>23</v>
      </c>
      <c r="D50" s="39">
        <f t="shared" si="57"/>
        <v>4</v>
      </c>
      <c r="E50" s="7" t="str">
        <f t="shared" si="1"/>
        <v>35</v>
      </c>
      <c r="F50" s="41">
        <v>0</v>
      </c>
      <c r="G50" s="44"/>
      <c r="H50" s="44"/>
      <c r="I50" s="44">
        <f t="shared" ref="I50:M50" si="102">I49+TIME(0,$D50,0)+TIME(0,$F50,0)</f>
        <v>0.36041666666666622</v>
      </c>
      <c r="J50" s="44">
        <f t="shared" si="102"/>
        <v>0.40208333333333285</v>
      </c>
      <c r="K50" s="44">
        <f t="shared" ref="K50" si="103">K49+TIME(0,$D50,0)+TIME(0,$F50,0)</f>
        <v>0.44374999999999953</v>
      </c>
      <c r="L50" s="44">
        <f t="shared" si="102"/>
        <v>0.68888888888888755</v>
      </c>
      <c r="M50" s="44">
        <f t="shared" si="102"/>
        <v>0.73055555555555418</v>
      </c>
      <c r="N50" s="44">
        <f t="shared" ref="N50" si="104">N49+TIME(0,$D50,0)+TIME(0,$F50,0)</f>
        <v>0.77222222222222081</v>
      </c>
      <c r="P50" s="158" t="s">
        <v>223</v>
      </c>
    </row>
    <row r="51" spans="1:16" ht="15.75">
      <c r="A51" s="125" t="s">
        <v>128</v>
      </c>
      <c r="B51" s="13">
        <v>1</v>
      </c>
      <c r="C51" s="38">
        <f t="shared" si="62"/>
        <v>24</v>
      </c>
      <c r="D51" s="39">
        <f t="shared" si="57"/>
        <v>4</v>
      </c>
      <c r="E51" s="7" t="str">
        <f t="shared" si="1"/>
        <v>35</v>
      </c>
      <c r="F51" s="41">
        <v>5</v>
      </c>
      <c r="G51" s="44"/>
      <c r="H51" s="44"/>
      <c r="I51" s="45">
        <f t="shared" ref="I51:M51" si="105">I50+TIME(0,$D51,0)+TIME(0,$F51,0)</f>
        <v>0.3666666666666662</v>
      </c>
      <c r="J51" s="45">
        <f t="shared" si="105"/>
        <v>0.40833333333333283</v>
      </c>
      <c r="K51" s="45">
        <f t="shared" ref="K51" si="106">K50+TIME(0,$D51,0)+TIME(0,$F51,0)</f>
        <v>0.44999999999999951</v>
      </c>
      <c r="L51" s="45">
        <f t="shared" si="105"/>
        <v>0.69513888888888753</v>
      </c>
      <c r="M51" s="45">
        <f t="shared" si="105"/>
        <v>0.73680555555555416</v>
      </c>
      <c r="N51" s="45">
        <f t="shared" ref="N51" si="107">N50+TIME(0,$D51,0)+TIME(0,$F51,0)</f>
        <v>0.77847222222222079</v>
      </c>
      <c r="P51" s="158" t="s">
        <v>160</v>
      </c>
    </row>
    <row r="52" spans="1:16" ht="15.75">
      <c r="A52" s="43" t="s">
        <v>65</v>
      </c>
      <c r="B52" s="114">
        <v>1</v>
      </c>
      <c r="C52" s="38">
        <f t="shared" si="62"/>
        <v>25</v>
      </c>
      <c r="D52" s="39">
        <f t="shared" si="57"/>
        <v>4</v>
      </c>
      <c r="E52" s="7" t="str">
        <f t="shared" si="1"/>
        <v>40</v>
      </c>
      <c r="F52" s="41">
        <v>0</v>
      </c>
      <c r="G52" s="44" t="e">
        <f>G49+TIME(0,$D52,0)+TIME(0,$F52,0)</f>
        <v>#REF!</v>
      </c>
      <c r="H52" s="44" t="e">
        <f>H49+TIME(0,$D52,0)+TIME(0,$F52,0)</f>
        <v>#REF!</v>
      </c>
      <c r="I52" s="44">
        <f t="shared" ref="I52:M52" si="108">I51+TIME(0,$D52,0)+TIME(0,$F52,0)</f>
        <v>0.36944444444444396</v>
      </c>
      <c r="J52" s="44">
        <f t="shared" si="108"/>
        <v>0.41111111111111059</v>
      </c>
      <c r="K52" s="44">
        <f t="shared" ref="K52" si="109">K51+TIME(0,$D52,0)+TIME(0,$F52,0)</f>
        <v>0.45277777777777728</v>
      </c>
      <c r="L52" s="44">
        <f t="shared" si="108"/>
        <v>0.6979166666666653</v>
      </c>
      <c r="M52" s="44">
        <f t="shared" si="108"/>
        <v>0.73958333333333193</v>
      </c>
      <c r="N52" s="44">
        <f t="shared" ref="N52" si="110">N51+TIME(0,$D52,0)+TIME(0,$F52,0)</f>
        <v>0.78124999999999856</v>
      </c>
      <c r="P52" s="158" t="s">
        <v>334</v>
      </c>
    </row>
    <row r="53" spans="1:16" ht="15.75">
      <c r="A53" s="43" t="s">
        <v>114</v>
      </c>
      <c r="B53" s="114">
        <v>1</v>
      </c>
      <c r="C53" s="38">
        <f t="shared" si="62"/>
        <v>26</v>
      </c>
      <c r="D53" s="39">
        <f t="shared" si="57"/>
        <v>4</v>
      </c>
      <c r="E53" s="7" t="str">
        <f t="shared" si="1"/>
        <v>40</v>
      </c>
      <c r="F53" s="41">
        <v>0</v>
      </c>
      <c r="G53" s="44" t="e">
        <f t="shared" ref="G53:M56" si="111">G52+TIME(0,$D53,0)+TIME(0,$F53,0)</f>
        <v>#REF!</v>
      </c>
      <c r="H53" s="44" t="e">
        <f t="shared" si="111"/>
        <v>#REF!</v>
      </c>
      <c r="I53" s="44">
        <f t="shared" si="111"/>
        <v>0.37222222222222173</v>
      </c>
      <c r="J53" s="44">
        <f t="shared" si="111"/>
        <v>0.41388888888888836</v>
      </c>
      <c r="K53" s="44">
        <f t="shared" ref="K53" si="112">K52+TIME(0,$D53,0)+TIME(0,$F53,0)</f>
        <v>0.45555555555555505</v>
      </c>
      <c r="L53" s="44">
        <f t="shared" si="111"/>
        <v>0.70069444444444307</v>
      </c>
      <c r="M53" s="44">
        <f t="shared" si="111"/>
        <v>0.74236111111110969</v>
      </c>
      <c r="N53" s="44">
        <f t="shared" ref="N53" si="113">N52+TIME(0,$D53,0)+TIME(0,$F53,0)</f>
        <v>0.78402777777777632</v>
      </c>
      <c r="P53" s="158" t="s">
        <v>335</v>
      </c>
    </row>
    <row r="54" spans="1:16" ht="15.75">
      <c r="A54" s="43" t="s">
        <v>115</v>
      </c>
      <c r="B54" s="114">
        <v>1</v>
      </c>
      <c r="C54" s="38">
        <f t="shared" si="62"/>
        <v>27</v>
      </c>
      <c r="D54" s="39">
        <f t="shared" si="57"/>
        <v>4</v>
      </c>
      <c r="E54" s="7" t="str">
        <f t="shared" si="1"/>
        <v>40</v>
      </c>
      <c r="F54" s="41">
        <v>0</v>
      </c>
      <c r="G54" s="44" t="e">
        <f t="shared" si="111"/>
        <v>#REF!</v>
      </c>
      <c r="H54" s="44" t="e">
        <f t="shared" si="111"/>
        <v>#REF!</v>
      </c>
      <c r="I54" s="44">
        <f t="shared" si="111"/>
        <v>0.3749999999999995</v>
      </c>
      <c r="J54" s="44">
        <f t="shared" si="111"/>
        <v>0.41666666666666613</v>
      </c>
      <c r="K54" s="44">
        <f t="shared" ref="K54" si="114">K53+TIME(0,$D54,0)+TIME(0,$F54,0)</f>
        <v>0.45833333333333282</v>
      </c>
      <c r="L54" s="44">
        <f t="shared" si="111"/>
        <v>0.70347222222222083</v>
      </c>
      <c r="M54" s="44">
        <f t="shared" si="111"/>
        <v>0.74513888888888746</v>
      </c>
      <c r="N54" s="44">
        <f t="shared" ref="N54" si="115">N53+TIME(0,$D54,0)+TIME(0,$F54,0)</f>
        <v>0.78680555555555409</v>
      </c>
      <c r="P54" s="158" t="s">
        <v>338</v>
      </c>
    </row>
    <row r="55" spans="1:16" ht="15.75">
      <c r="A55" s="43" t="s">
        <v>116</v>
      </c>
      <c r="B55" s="114">
        <v>1</v>
      </c>
      <c r="C55" s="38">
        <f t="shared" si="62"/>
        <v>28</v>
      </c>
      <c r="D55" s="39">
        <f t="shared" si="57"/>
        <v>4</v>
      </c>
      <c r="E55" s="7" t="str">
        <f t="shared" si="1"/>
        <v>40</v>
      </c>
      <c r="F55" s="41">
        <v>0</v>
      </c>
      <c r="G55" s="44" t="e">
        <f t="shared" si="111"/>
        <v>#REF!</v>
      </c>
      <c r="H55" s="44" t="e">
        <f t="shared" si="111"/>
        <v>#REF!</v>
      </c>
      <c r="I55" s="44">
        <f t="shared" si="111"/>
        <v>0.37777777777777727</v>
      </c>
      <c r="J55" s="44">
        <f t="shared" si="111"/>
        <v>0.4194444444444439</v>
      </c>
      <c r="K55" s="44">
        <f t="shared" ref="K55" si="116">K54+TIME(0,$D55,0)+TIME(0,$F55,0)</f>
        <v>0.46111111111111058</v>
      </c>
      <c r="L55" s="44">
        <f t="shared" si="111"/>
        <v>0.7062499999999986</v>
      </c>
      <c r="M55" s="44">
        <f t="shared" si="111"/>
        <v>0.74791666666666523</v>
      </c>
      <c r="N55" s="44">
        <f t="shared" ref="N55" si="117">N54+TIME(0,$D55,0)+TIME(0,$F55,0)</f>
        <v>0.78958333333333186</v>
      </c>
      <c r="P55" s="158" t="s">
        <v>340</v>
      </c>
    </row>
    <row r="56" spans="1:16" ht="15.75">
      <c r="A56" s="43" t="s">
        <v>117</v>
      </c>
      <c r="B56" s="114">
        <v>1</v>
      </c>
      <c r="C56" s="38">
        <f t="shared" si="62"/>
        <v>29</v>
      </c>
      <c r="D56" s="39">
        <f t="shared" si="57"/>
        <v>4</v>
      </c>
      <c r="E56" s="7" t="str">
        <f t="shared" si="1"/>
        <v>40</v>
      </c>
      <c r="F56" s="41">
        <v>0</v>
      </c>
      <c r="G56" s="44" t="e">
        <f t="shared" si="111"/>
        <v>#REF!</v>
      </c>
      <c r="H56" s="44" t="e">
        <f t="shared" si="111"/>
        <v>#REF!</v>
      </c>
      <c r="I56" s="44">
        <f t="shared" si="111"/>
        <v>0.38055555555555504</v>
      </c>
      <c r="J56" s="44">
        <f t="shared" si="111"/>
        <v>0.42222222222222167</v>
      </c>
      <c r="K56" s="44">
        <f t="shared" ref="K56" si="118">K55+TIME(0,$D56,0)+TIME(0,$F56,0)</f>
        <v>0.46388888888888835</v>
      </c>
      <c r="L56" s="44">
        <f t="shared" si="111"/>
        <v>0.70902777777777637</v>
      </c>
      <c r="M56" s="44">
        <f t="shared" si="111"/>
        <v>0.750694444444443</v>
      </c>
      <c r="N56" s="44">
        <f t="shared" ref="N56" si="119">N55+TIME(0,$D56,0)+TIME(0,$F56,0)</f>
        <v>0.79236111111110963</v>
      </c>
      <c r="P56" s="158" t="s">
        <v>342</v>
      </c>
    </row>
    <row r="57" spans="1:16" ht="15.75">
      <c r="A57" s="36" t="s">
        <v>118</v>
      </c>
      <c r="B57" s="114">
        <v>1</v>
      </c>
      <c r="C57" s="38">
        <f t="shared" si="62"/>
        <v>30</v>
      </c>
      <c r="D57" s="39">
        <f t="shared" si="57"/>
        <v>4</v>
      </c>
      <c r="E57" s="7" t="str">
        <f t="shared" si="1"/>
        <v>40</v>
      </c>
      <c r="F57" s="41">
        <v>0</v>
      </c>
      <c r="G57" s="44" t="e">
        <f>G53+TIME(0,$D57,0)+TIME(0,$F57,0)</f>
        <v>#REF!</v>
      </c>
      <c r="H57" s="44" t="e">
        <f>H53+TIME(0,$D57,0)+TIME(0,$F57,0)</f>
        <v>#REF!</v>
      </c>
      <c r="I57" s="44">
        <f t="shared" ref="I57:M57" si="120">I56+TIME(0,$D57,0)+TIME(0,$F57,0)</f>
        <v>0.3833333333333328</v>
      </c>
      <c r="J57" s="44">
        <f t="shared" si="120"/>
        <v>0.42499999999999943</v>
      </c>
      <c r="K57" s="44">
        <f t="shared" ref="K57" si="121">K56+TIME(0,$D57,0)+TIME(0,$F57,0)</f>
        <v>0.46666666666666612</v>
      </c>
      <c r="L57" s="44">
        <f t="shared" si="120"/>
        <v>0.71180555555555414</v>
      </c>
      <c r="M57" s="44">
        <f t="shared" si="120"/>
        <v>0.75347222222222077</v>
      </c>
      <c r="N57" s="44">
        <f t="shared" ref="N57" si="122">N56+TIME(0,$D57,0)+TIME(0,$F57,0)</f>
        <v>0.7951388888888874</v>
      </c>
      <c r="P57" s="158" t="s">
        <v>344</v>
      </c>
    </row>
    <row r="59" spans="1:16" ht="18.75">
      <c r="A59" s="30" t="s">
        <v>465</v>
      </c>
    </row>
    <row r="60" spans="1:16" ht="45">
      <c r="A60" s="183" t="s">
        <v>408</v>
      </c>
      <c r="B60" s="189" t="s">
        <v>0</v>
      </c>
      <c r="C60" s="185" t="s">
        <v>1</v>
      </c>
      <c r="D60" s="185" t="s">
        <v>2</v>
      </c>
      <c r="E60" s="185" t="s">
        <v>3</v>
      </c>
      <c r="F60" s="185" t="s">
        <v>4</v>
      </c>
      <c r="G60" s="32" t="s">
        <v>98</v>
      </c>
      <c r="H60" s="32" t="s">
        <v>113</v>
      </c>
      <c r="I60" s="33" t="s">
        <v>6</v>
      </c>
      <c r="J60" s="32" t="s">
        <v>7</v>
      </c>
      <c r="K60" s="32" t="s">
        <v>7</v>
      </c>
      <c r="L60" s="32" t="s">
        <v>10</v>
      </c>
      <c r="M60" s="32" t="s">
        <v>47</v>
      </c>
      <c r="N60" s="32" t="s">
        <v>47</v>
      </c>
      <c r="P60" s="126" t="s">
        <v>156</v>
      </c>
    </row>
    <row r="61" spans="1:16" ht="33.75" customHeight="1">
      <c r="A61" s="184"/>
      <c r="B61" s="190"/>
      <c r="C61" s="186"/>
      <c r="D61" s="186"/>
      <c r="E61" s="186"/>
      <c r="F61" s="186"/>
      <c r="G61" s="32"/>
      <c r="H61" s="32"/>
      <c r="I61" s="34" t="str">
        <f t="shared" ref="I61:M61" si="123">I29</f>
        <v>UP65LT
1399</v>
      </c>
      <c r="J61" s="34" t="str">
        <f t="shared" si="123"/>
        <v>UP65KT
 5040</v>
      </c>
      <c r="K61" s="34" t="str">
        <f t="shared" ref="K61" si="124">K29</f>
        <v>UP65KT
5044</v>
      </c>
      <c r="L61" s="34" t="str">
        <f t="shared" si="123"/>
        <v>UP65LT
1399</v>
      </c>
      <c r="M61" s="34" t="str">
        <f t="shared" si="123"/>
        <v>UP65KT
 5040</v>
      </c>
      <c r="N61" s="34" t="str">
        <f t="shared" ref="N61" si="125">N29</f>
        <v>UP65KT
5044</v>
      </c>
    </row>
    <row r="62" spans="1:16" ht="15.75">
      <c r="A62" s="36" t="s">
        <v>118</v>
      </c>
      <c r="B62" s="46">
        <v>0</v>
      </c>
      <c r="C62" s="38">
        <f>B62</f>
        <v>0</v>
      </c>
      <c r="D62" s="39">
        <f>60/20*B62</f>
        <v>0</v>
      </c>
      <c r="E62" s="7" t="str">
        <f>IF(C62&lt;=0,"0",IF(C62&lt;=3,"10",IF(C62&lt;=6,"15",IF(C62&lt;=10,"20",IF(C62&lt;=14,"25",IF(C62&lt;=19,"30",IF(C62&lt;=24,"35",IF(C62&lt;=30,"40",IF(C62&lt;=36,"45",IF(C62&lt;=42,"50",IF(C62&lt;=48,"55",IF(C62&lt;=54,"60",IF(C62&lt;=60,"65",IF(C62&lt;=66,"70"))))))))))))))</f>
        <v>0</v>
      </c>
      <c r="F62" s="41">
        <v>5</v>
      </c>
      <c r="I62" s="45">
        <f>I57+TIME(0,$D62,0)+TIME(0,$F62,0)</f>
        <v>0.38680555555555501</v>
      </c>
      <c r="J62" s="45">
        <f t="shared" ref="J62:M62" si="126">J57+TIME(0,$D62,0)+TIME(0,$F62,0)</f>
        <v>0.42847222222222164</v>
      </c>
      <c r="K62" s="45">
        <f t="shared" ref="K62" si="127">K57+TIME(0,$D62,0)+TIME(0,$F62,0)</f>
        <v>0.47013888888888833</v>
      </c>
      <c r="L62" s="45">
        <f t="shared" si="126"/>
        <v>0.71527777777777635</v>
      </c>
      <c r="M62" s="45">
        <f t="shared" si="126"/>
        <v>0.75694444444444298</v>
      </c>
      <c r="N62" s="45">
        <f t="shared" ref="N62" si="128">N57+TIME(0,$D62,0)+TIME(0,$F62,0)</f>
        <v>0.79861111111110961</v>
      </c>
      <c r="P62" s="158" t="s">
        <v>345</v>
      </c>
    </row>
    <row r="63" spans="1:16" ht="15.75">
      <c r="A63" s="43" t="s">
        <v>117</v>
      </c>
      <c r="B63" s="114">
        <v>1</v>
      </c>
      <c r="C63" s="38">
        <f>B63+C62</f>
        <v>1</v>
      </c>
      <c r="D63" s="39">
        <f t="shared" ref="D63:D98" si="129">60/20*B63</f>
        <v>3</v>
      </c>
      <c r="E63" s="7" t="str">
        <f t="shared" ref="E63:E98" si="130">IF(C63&lt;=0,"0",IF(C63&lt;=3,"10",IF(C63&lt;=6,"15",IF(C63&lt;=10,"20",IF(C63&lt;=14,"25",IF(C63&lt;=19,"30",IF(C63&lt;=24,"35",IF(C63&lt;=30,"40",IF(C63&lt;=36,"45",IF(C63&lt;=42,"50",IF(C63&lt;=48,"55",IF(C63&lt;=54,"60",IF(C63&lt;=60,"65",IF(C63&lt;=66,"70"))))))))))))))</f>
        <v>10</v>
      </c>
      <c r="F63" s="41">
        <v>0</v>
      </c>
      <c r="I63" s="44">
        <f>I62+TIME(0,$D63,0)+TIME(0,$F63,0)</f>
        <v>0.38888888888888834</v>
      </c>
      <c r="J63" s="44">
        <f t="shared" ref="J63:M63" si="131">J62+TIME(0,$D63,0)+TIME(0,$F63,0)</f>
        <v>0.43055555555555497</v>
      </c>
      <c r="K63" s="44">
        <f t="shared" ref="K63" si="132">K62+TIME(0,$D63,0)+TIME(0,$F63,0)</f>
        <v>0.47222222222222165</v>
      </c>
      <c r="L63" s="44">
        <f t="shared" si="131"/>
        <v>0.71736111111110967</v>
      </c>
      <c r="M63" s="44">
        <f t="shared" si="131"/>
        <v>0.7590277777777763</v>
      </c>
      <c r="N63" s="44">
        <f t="shared" ref="N63" si="133">N62+TIME(0,$D63,0)+TIME(0,$F63,0)</f>
        <v>0.80069444444444293</v>
      </c>
      <c r="P63" s="158" t="s">
        <v>343</v>
      </c>
    </row>
    <row r="64" spans="1:16" ht="15.75">
      <c r="A64" s="43" t="s">
        <v>116</v>
      </c>
      <c r="B64" s="114">
        <v>1</v>
      </c>
      <c r="C64" s="38">
        <f t="shared" ref="C64:C98" si="134">B64+C63</f>
        <v>2</v>
      </c>
      <c r="D64" s="39">
        <f t="shared" si="129"/>
        <v>3</v>
      </c>
      <c r="E64" s="7" t="str">
        <f t="shared" si="130"/>
        <v>10</v>
      </c>
      <c r="F64" s="41">
        <v>0</v>
      </c>
      <c r="G64" s="44">
        <f>G62+TIME(0,$D64,0)+TIME(0,$F64,0)</f>
        <v>2.0833333333333333E-3</v>
      </c>
      <c r="H64" s="44">
        <f>H62+TIME(0,$D64,0)+TIME(0,$F64,0)</f>
        <v>2.0833333333333333E-3</v>
      </c>
      <c r="I64" s="44">
        <f t="shared" ref="I64:I98" si="135">I63+TIME(0,$D64,0)+TIME(0,$F64,0)</f>
        <v>0.39097222222222167</v>
      </c>
      <c r="J64" s="44">
        <f t="shared" ref="J64:K98" si="136">J63+TIME(0,$D64,0)+TIME(0,$F64,0)</f>
        <v>0.4326388888888883</v>
      </c>
      <c r="K64" s="44">
        <f t="shared" si="136"/>
        <v>0.47430555555555498</v>
      </c>
      <c r="L64" s="44">
        <f t="shared" ref="L64:L98" si="137">L63+TIME(0,$D64,0)+TIME(0,$F64,0)</f>
        <v>0.719444444444443</v>
      </c>
      <c r="M64" s="44">
        <f t="shared" ref="M64:N98" si="138">M63+TIME(0,$D64,0)+TIME(0,$F64,0)</f>
        <v>0.76111111111110963</v>
      </c>
      <c r="N64" s="44">
        <f t="shared" si="138"/>
        <v>0.80277777777777626</v>
      </c>
      <c r="P64" s="158" t="s">
        <v>341</v>
      </c>
    </row>
    <row r="65" spans="1:16" ht="15.75">
      <c r="A65" s="43" t="s">
        <v>115</v>
      </c>
      <c r="B65" s="114">
        <v>1</v>
      </c>
      <c r="C65" s="38">
        <f t="shared" si="134"/>
        <v>3</v>
      </c>
      <c r="D65" s="39">
        <f t="shared" si="129"/>
        <v>3</v>
      </c>
      <c r="E65" s="7" t="str">
        <f t="shared" si="130"/>
        <v>10</v>
      </c>
      <c r="F65" s="41">
        <v>0</v>
      </c>
      <c r="G65" s="44">
        <f t="shared" ref="G65:H68" si="139">G64+TIME(0,$D65,0)+TIME(0,$F65,0)</f>
        <v>4.1666666666666666E-3</v>
      </c>
      <c r="H65" s="44">
        <f t="shared" si="139"/>
        <v>4.1666666666666666E-3</v>
      </c>
      <c r="I65" s="44">
        <f t="shared" si="135"/>
        <v>0.39305555555555499</v>
      </c>
      <c r="J65" s="44">
        <f t="shared" si="136"/>
        <v>0.43472222222222162</v>
      </c>
      <c r="K65" s="44">
        <f t="shared" si="136"/>
        <v>0.47638888888888831</v>
      </c>
      <c r="L65" s="44">
        <f t="shared" si="137"/>
        <v>0.72152777777777632</v>
      </c>
      <c r="M65" s="44">
        <f t="shared" si="138"/>
        <v>0.76319444444444295</v>
      </c>
      <c r="N65" s="44">
        <f t="shared" si="138"/>
        <v>0.80486111111110958</v>
      </c>
      <c r="P65" s="158" t="s">
        <v>339</v>
      </c>
    </row>
    <row r="66" spans="1:16" ht="15.75">
      <c r="A66" s="43" t="s">
        <v>114</v>
      </c>
      <c r="B66" s="114">
        <v>1</v>
      </c>
      <c r="C66" s="38">
        <f t="shared" si="134"/>
        <v>4</v>
      </c>
      <c r="D66" s="39">
        <f t="shared" si="129"/>
        <v>3</v>
      </c>
      <c r="E66" s="7" t="str">
        <f t="shared" si="130"/>
        <v>15</v>
      </c>
      <c r="F66" s="41">
        <v>0</v>
      </c>
      <c r="G66" s="44">
        <f t="shared" si="139"/>
        <v>6.2500000000000003E-3</v>
      </c>
      <c r="H66" s="44">
        <f t="shared" si="139"/>
        <v>6.2500000000000003E-3</v>
      </c>
      <c r="I66" s="44">
        <f t="shared" si="135"/>
        <v>0.39513888888888832</v>
      </c>
      <c r="J66" s="44">
        <f t="shared" si="136"/>
        <v>0.43680555555555495</v>
      </c>
      <c r="K66" s="44">
        <f t="shared" si="136"/>
        <v>0.47847222222222163</v>
      </c>
      <c r="L66" s="44">
        <f t="shared" si="137"/>
        <v>0.72361111111110965</v>
      </c>
      <c r="M66" s="44">
        <f t="shared" si="138"/>
        <v>0.76527777777777628</v>
      </c>
      <c r="N66" s="44">
        <f t="shared" si="138"/>
        <v>0.80694444444444291</v>
      </c>
      <c r="P66" s="158" t="s">
        <v>336</v>
      </c>
    </row>
    <row r="67" spans="1:16" ht="15.75">
      <c r="A67" s="43" t="s">
        <v>65</v>
      </c>
      <c r="B67" s="114">
        <v>1</v>
      </c>
      <c r="C67" s="38">
        <f t="shared" si="134"/>
        <v>5</v>
      </c>
      <c r="D67" s="39">
        <f t="shared" si="129"/>
        <v>3</v>
      </c>
      <c r="E67" s="7" t="str">
        <f t="shared" si="130"/>
        <v>15</v>
      </c>
      <c r="F67" s="41">
        <v>0</v>
      </c>
      <c r="G67" s="44">
        <f t="shared" si="139"/>
        <v>8.3333333333333332E-3</v>
      </c>
      <c r="H67" s="44">
        <f t="shared" si="139"/>
        <v>8.3333333333333332E-3</v>
      </c>
      <c r="I67" s="44">
        <f t="shared" si="135"/>
        <v>0.39722222222222164</v>
      </c>
      <c r="J67" s="44">
        <f t="shared" si="136"/>
        <v>0.43888888888888827</v>
      </c>
      <c r="K67" s="44">
        <f t="shared" si="136"/>
        <v>0.48055555555555496</v>
      </c>
      <c r="L67" s="44">
        <f t="shared" si="137"/>
        <v>0.72569444444444298</v>
      </c>
      <c r="M67" s="44">
        <f t="shared" si="138"/>
        <v>0.76736111111110961</v>
      </c>
      <c r="N67" s="44">
        <f t="shared" si="138"/>
        <v>0.80902777777777624</v>
      </c>
      <c r="P67" s="158" t="s">
        <v>337</v>
      </c>
    </row>
    <row r="68" spans="1:16" ht="15.75">
      <c r="A68" s="125" t="s">
        <v>128</v>
      </c>
      <c r="B68" s="114">
        <v>1</v>
      </c>
      <c r="C68" s="38">
        <f t="shared" si="134"/>
        <v>6</v>
      </c>
      <c r="D68" s="39">
        <f t="shared" si="129"/>
        <v>3</v>
      </c>
      <c r="E68" s="7" t="str">
        <f t="shared" si="130"/>
        <v>15</v>
      </c>
      <c r="F68" s="119">
        <v>5</v>
      </c>
      <c r="G68" s="44">
        <f t="shared" si="139"/>
        <v>1.3888888888888888E-2</v>
      </c>
      <c r="H68" s="44">
        <f t="shared" si="139"/>
        <v>1.3888888888888888E-2</v>
      </c>
      <c r="I68" s="45">
        <f t="shared" si="135"/>
        <v>0.40277777777777718</v>
      </c>
      <c r="J68" s="45">
        <f t="shared" si="136"/>
        <v>0.44444444444444381</v>
      </c>
      <c r="K68" s="45">
        <f t="shared" si="136"/>
        <v>0.48611111111111049</v>
      </c>
      <c r="L68" s="45">
        <f t="shared" si="137"/>
        <v>0.73124999999999851</v>
      </c>
      <c r="M68" s="45">
        <f t="shared" si="138"/>
        <v>0.77291666666666514</v>
      </c>
      <c r="N68" s="45">
        <f t="shared" si="138"/>
        <v>0.81458333333333177</v>
      </c>
      <c r="P68" s="158" t="s">
        <v>209</v>
      </c>
    </row>
    <row r="69" spans="1:16" ht="15.75">
      <c r="A69" s="12" t="s">
        <v>55</v>
      </c>
      <c r="B69" s="13">
        <v>1</v>
      </c>
      <c r="C69" s="38">
        <f t="shared" si="134"/>
        <v>7</v>
      </c>
      <c r="D69" s="39">
        <f t="shared" si="129"/>
        <v>3</v>
      </c>
      <c r="E69" s="7" t="str">
        <f t="shared" si="130"/>
        <v>20</v>
      </c>
      <c r="F69" s="41">
        <v>0</v>
      </c>
      <c r="G69" s="44"/>
      <c r="H69" s="44"/>
      <c r="I69" s="44">
        <f t="shared" si="135"/>
        <v>0.40486111111111051</v>
      </c>
      <c r="J69" s="44">
        <f t="shared" si="136"/>
        <v>0.44652777777777714</v>
      </c>
      <c r="K69" s="44">
        <f t="shared" si="136"/>
        <v>0.48819444444444382</v>
      </c>
      <c r="L69" s="44">
        <f t="shared" si="137"/>
        <v>0.73333333333333184</v>
      </c>
      <c r="M69" s="44">
        <f t="shared" si="138"/>
        <v>0.77499999999999847</v>
      </c>
      <c r="N69" s="44">
        <f t="shared" si="138"/>
        <v>0.8166666666666651</v>
      </c>
      <c r="P69" s="158" t="s">
        <v>210</v>
      </c>
    </row>
    <row r="70" spans="1:16" ht="15.75">
      <c r="A70" s="12" t="s">
        <v>56</v>
      </c>
      <c r="B70" s="13">
        <v>1</v>
      </c>
      <c r="C70" s="38">
        <f t="shared" si="134"/>
        <v>8</v>
      </c>
      <c r="D70" s="39">
        <f t="shared" si="129"/>
        <v>3</v>
      </c>
      <c r="E70" s="7" t="str">
        <f t="shared" si="130"/>
        <v>20</v>
      </c>
      <c r="F70" s="41">
        <v>0</v>
      </c>
      <c r="G70" s="44"/>
      <c r="H70" s="44"/>
      <c r="I70" s="44">
        <f t="shared" si="135"/>
        <v>0.40694444444444383</v>
      </c>
      <c r="J70" s="44">
        <f t="shared" si="136"/>
        <v>0.44861111111111046</v>
      </c>
      <c r="K70" s="44">
        <f t="shared" si="136"/>
        <v>0.49027777777777715</v>
      </c>
      <c r="L70" s="44">
        <f t="shared" si="137"/>
        <v>0.73541666666666516</v>
      </c>
      <c r="M70" s="44">
        <f t="shared" si="138"/>
        <v>0.77708333333333179</v>
      </c>
      <c r="N70" s="44">
        <f t="shared" si="138"/>
        <v>0.81874999999999842</v>
      </c>
      <c r="P70" s="158" t="s">
        <v>211</v>
      </c>
    </row>
    <row r="71" spans="1:16" ht="15.75">
      <c r="A71" s="12" t="s">
        <v>57</v>
      </c>
      <c r="B71" s="13">
        <v>1</v>
      </c>
      <c r="C71" s="38">
        <f t="shared" si="134"/>
        <v>9</v>
      </c>
      <c r="D71" s="39">
        <f t="shared" si="129"/>
        <v>3</v>
      </c>
      <c r="E71" s="7" t="str">
        <f t="shared" si="130"/>
        <v>20</v>
      </c>
      <c r="F71" s="41">
        <v>0</v>
      </c>
      <c r="G71" s="44"/>
      <c r="H71" s="44"/>
      <c r="I71" s="44">
        <f t="shared" si="135"/>
        <v>0.40902777777777716</v>
      </c>
      <c r="J71" s="44">
        <f t="shared" si="136"/>
        <v>0.45069444444444379</v>
      </c>
      <c r="K71" s="44">
        <f t="shared" si="136"/>
        <v>0.49236111111111047</v>
      </c>
      <c r="L71" s="44">
        <f t="shared" si="137"/>
        <v>0.73749999999999849</v>
      </c>
      <c r="M71" s="44">
        <f t="shared" si="138"/>
        <v>0.77916666666666512</v>
      </c>
      <c r="N71" s="44">
        <f t="shared" si="138"/>
        <v>0.82083333333333175</v>
      </c>
      <c r="P71" s="158" t="s">
        <v>212</v>
      </c>
    </row>
    <row r="72" spans="1:16" ht="15.75">
      <c r="A72" s="12" t="s">
        <v>97</v>
      </c>
      <c r="B72" s="13">
        <v>1</v>
      </c>
      <c r="C72" s="38">
        <f t="shared" si="134"/>
        <v>10</v>
      </c>
      <c r="D72" s="39">
        <f t="shared" si="129"/>
        <v>3</v>
      </c>
      <c r="E72" s="7" t="str">
        <f t="shared" si="130"/>
        <v>20</v>
      </c>
      <c r="F72" s="41">
        <v>0</v>
      </c>
      <c r="G72" s="44"/>
      <c r="H72" s="44"/>
      <c r="I72" s="44">
        <f t="shared" si="135"/>
        <v>0.41111111111111048</v>
      </c>
      <c r="J72" s="44">
        <f t="shared" si="136"/>
        <v>0.45277777777777711</v>
      </c>
      <c r="K72" s="44">
        <f t="shared" si="136"/>
        <v>0.4944444444444438</v>
      </c>
      <c r="L72" s="44">
        <f t="shared" si="137"/>
        <v>0.73958333333333182</v>
      </c>
      <c r="M72" s="44">
        <f t="shared" si="138"/>
        <v>0.78124999999999845</v>
      </c>
      <c r="N72" s="44">
        <f t="shared" si="138"/>
        <v>0.82291666666666508</v>
      </c>
      <c r="P72" s="158" t="s">
        <v>220</v>
      </c>
    </row>
    <row r="73" spans="1:16" ht="15.75">
      <c r="A73" s="12" t="s">
        <v>58</v>
      </c>
      <c r="B73" s="13">
        <v>1</v>
      </c>
      <c r="C73" s="38">
        <f t="shared" si="134"/>
        <v>11</v>
      </c>
      <c r="D73" s="39">
        <f t="shared" si="129"/>
        <v>3</v>
      </c>
      <c r="E73" s="7" t="str">
        <f t="shared" si="130"/>
        <v>25</v>
      </c>
      <c r="F73" s="41">
        <v>0</v>
      </c>
      <c r="G73" s="44"/>
      <c r="H73" s="44"/>
      <c r="I73" s="44">
        <f t="shared" si="135"/>
        <v>0.41319444444444381</v>
      </c>
      <c r="J73" s="44">
        <f t="shared" si="136"/>
        <v>0.45486111111111044</v>
      </c>
      <c r="K73" s="44">
        <f t="shared" si="136"/>
        <v>0.49652777777777712</v>
      </c>
      <c r="L73" s="44">
        <f t="shared" si="137"/>
        <v>0.74166666666666514</v>
      </c>
      <c r="M73" s="44">
        <f t="shared" si="138"/>
        <v>0.78333333333333177</v>
      </c>
      <c r="N73" s="44">
        <f t="shared" si="138"/>
        <v>0.8249999999999984</v>
      </c>
      <c r="P73" s="158" t="s">
        <v>213</v>
      </c>
    </row>
    <row r="74" spans="1:16" ht="15.75">
      <c r="A74" s="12" t="s">
        <v>59</v>
      </c>
      <c r="B74" s="13">
        <v>1</v>
      </c>
      <c r="C74" s="38">
        <f t="shared" si="134"/>
        <v>12</v>
      </c>
      <c r="D74" s="39">
        <f t="shared" si="129"/>
        <v>3</v>
      </c>
      <c r="E74" s="7" t="str">
        <f t="shared" si="130"/>
        <v>25</v>
      </c>
      <c r="F74" s="41">
        <v>0</v>
      </c>
      <c r="G74" s="44"/>
      <c r="H74" s="44"/>
      <c r="I74" s="44">
        <f t="shared" si="135"/>
        <v>0.41527777777777714</v>
      </c>
      <c r="J74" s="44">
        <f t="shared" si="136"/>
        <v>0.45694444444444376</v>
      </c>
      <c r="K74" s="44">
        <f t="shared" si="136"/>
        <v>0.49861111111111045</v>
      </c>
      <c r="L74" s="44">
        <f t="shared" si="137"/>
        <v>0.74374999999999847</v>
      </c>
      <c r="M74" s="44">
        <f t="shared" si="138"/>
        <v>0.7854166666666651</v>
      </c>
      <c r="N74" s="44">
        <f t="shared" si="138"/>
        <v>0.82708333333333173</v>
      </c>
      <c r="P74" s="158" t="s">
        <v>214</v>
      </c>
    </row>
    <row r="75" spans="1:16" ht="15.75">
      <c r="A75" s="12" t="s">
        <v>60</v>
      </c>
      <c r="B75" s="13">
        <v>1</v>
      </c>
      <c r="C75" s="38">
        <f t="shared" si="134"/>
        <v>13</v>
      </c>
      <c r="D75" s="39">
        <f t="shared" si="129"/>
        <v>3</v>
      </c>
      <c r="E75" s="7" t="str">
        <f t="shared" si="130"/>
        <v>25</v>
      </c>
      <c r="F75" s="41">
        <v>0</v>
      </c>
      <c r="G75" s="44"/>
      <c r="H75" s="44"/>
      <c r="I75" s="44">
        <f t="shared" si="135"/>
        <v>0.41736111111111046</v>
      </c>
      <c r="J75" s="44">
        <f t="shared" si="136"/>
        <v>0.45902777777777709</v>
      </c>
      <c r="K75" s="44">
        <f t="shared" si="136"/>
        <v>0.50069444444444378</v>
      </c>
      <c r="L75" s="44">
        <f t="shared" si="137"/>
        <v>0.74583333333333179</v>
      </c>
      <c r="M75" s="44">
        <f t="shared" si="138"/>
        <v>0.78749999999999842</v>
      </c>
      <c r="N75" s="44">
        <f t="shared" si="138"/>
        <v>0.82916666666666505</v>
      </c>
      <c r="P75" s="158" t="s">
        <v>215</v>
      </c>
    </row>
    <row r="76" spans="1:16" ht="15.75">
      <c r="A76" s="4" t="s">
        <v>61</v>
      </c>
      <c r="B76" s="13">
        <v>1</v>
      </c>
      <c r="C76" s="38">
        <f t="shared" si="134"/>
        <v>14</v>
      </c>
      <c r="D76" s="39">
        <f t="shared" si="129"/>
        <v>3</v>
      </c>
      <c r="E76" s="7" t="str">
        <f t="shared" si="130"/>
        <v>25</v>
      </c>
      <c r="F76" s="41">
        <v>5</v>
      </c>
      <c r="G76" s="44"/>
      <c r="H76" s="44"/>
      <c r="I76" s="45">
        <f t="shared" si="135"/>
        <v>0.422916666666666</v>
      </c>
      <c r="J76" s="45">
        <f t="shared" si="136"/>
        <v>0.46458333333333263</v>
      </c>
      <c r="K76" s="45">
        <f t="shared" si="136"/>
        <v>0.50624999999999931</v>
      </c>
      <c r="L76" s="45">
        <f t="shared" si="137"/>
        <v>0.75138888888888733</v>
      </c>
      <c r="M76" s="45">
        <f t="shared" si="138"/>
        <v>0.79305555555555396</v>
      </c>
      <c r="N76" s="45">
        <f t="shared" si="138"/>
        <v>0.83472222222222059</v>
      </c>
      <c r="P76" s="158" t="s">
        <v>265</v>
      </c>
    </row>
    <row r="77" spans="1:16" ht="15.75">
      <c r="A77" s="43" t="s">
        <v>111</v>
      </c>
      <c r="B77" s="46">
        <v>1</v>
      </c>
      <c r="C77" s="38">
        <f t="shared" si="134"/>
        <v>15</v>
      </c>
      <c r="D77" s="39">
        <f t="shared" si="129"/>
        <v>3</v>
      </c>
      <c r="E77" s="7" t="str">
        <f t="shared" si="130"/>
        <v>30</v>
      </c>
      <c r="F77" s="41">
        <v>0</v>
      </c>
      <c r="G77" s="44"/>
      <c r="H77" s="44"/>
      <c r="I77" s="44">
        <f t="shared" si="135"/>
        <v>0.42499999999999932</v>
      </c>
      <c r="J77" s="44">
        <f t="shared" si="136"/>
        <v>0.46666666666666595</v>
      </c>
      <c r="K77" s="44">
        <f t="shared" si="136"/>
        <v>0.50833333333333264</v>
      </c>
      <c r="L77" s="44">
        <f t="shared" si="137"/>
        <v>0.75347222222222066</v>
      </c>
      <c r="M77" s="44">
        <f t="shared" si="138"/>
        <v>0.79513888888888729</v>
      </c>
      <c r="N77" s="44">
        <f t="shared" si="138"/>
        <v>0.83680555555555391</v>
      </c>
      <c r="P77" s="158" t="s">
        <v>332</v>
      </c>
    </row>
    <row r="78" spans="1:16" ht="15.75">
      <c r="A78" s="43" t="s">
        <v>112</v>
      </c>
      <c r="B78" s="46">
        <v>2</v>
      </c>
      <c r="C78" s="38">
        <f t="shared" si="134"/>
        <v>17</v>
      </c>
      <c r="D78" s="39">
        <f t="shared" si="129"/>
        <v>6</v>
      </c>
      <c r="E78" s="7" t="str">
        <f t="shared" si="130"/>
        <v>30</v>
      </c>
      <c r="F78" s="41">
        <v>0</v>
      </c>
      <c r="G78" s="44"/>
      <c r="H78" s="44"/>
      <c r="I78" s="44">
        <f t="shared" si="135"/>
        <v>0.42916666666666597</v>
      </c>
      <c r="J78" s="44">
        <f t="shared" si="136"/>
        <v>0.4708333333333326</v>
      </c>
      <c r="K78" s="44">
        <f t="shared" si="136"/>
        <v>0.51249999999999929</v>
      </c>
      <c r="L78" s="44">
        <f t="shared" si="137"/>
        <v>0.75763888888888731</v>
      </c>
      <c r="M78" s="44">
        <f t="shared" si="138"/>
        <v>0.79930555555555394</v>
      </c>
      <c r="N78" s="44">
        <f t="shared" si="138"/>
        <v>0.84097222222222057</v>
      </c>
      <c r="P78" s="158" t="s">
        <v>328</v>
      </c>
    </row>
    <row r="79" spans="1:16" ht="15.75">
      <c r="A79" s="43" t="s">
        <v>108</v>
      </c>
      <c r="B79" s="46">
        <v>1</v>
      </c>
      <c r="C79" s="38">
        <f t="shared" si="134"/>
        <v>18</v>
      </c>
      <c r="D79" s="39">
        <f t="shared" si="129"/>
        <v>3</v>
      </c>
      <c r="E79" s="7" t="str">
        <f t="shared" si="130"/>
        <v>30</v>
      </c>
      <c r="F79" s="41">
        <v>0</v>
      </c>
      <c r="G79" s="44"/>
      <c r="H79" s="44"/>
      <c r="I79" s="44">
        <f t="shared" si="135"/>
        <v>0.4312499999999993</v>
      </c>
      <c r="J79" s="44">
        <f t="shared" si="136"/>
        <v>0.47291666666666593</v>
      </c>
      <c r="K79" s="44">
        <f t="shared" si="136"/>
        <v>0.51458333333333262</v>
      </c>
      <c r="L79" s="44">
        <f t="shared" si="137"/>
        <v>0.75972222222222063</v>
      </c>
      <c r="M79" s="44">
        <f t="shared" si="138"/>
        <v>0.80138888888888726</v>
      </c>
      <c r="N79" s="44">
        <f t="shared" si="138"/>
        <v>0.84305555555555389</v>
      </c>
      <c r="P79" s="158" t="s">
        <v>331</v>
      </c>
    </row>
    <row r="80" spans="1:16" ht="15.75">
      <c r="A80" s="36" t="s">
        <v>109</v>
      </c>
      <c r="B80" s="46">
        <v>1</v>
      </c>
      <c r="C80" s="38">
        <f t="shared" si="134"/>
        <v>19</v>
      </c>
      <c r="D80" s="39">
        <f t="shared" si="129"/>
        <v>3</v>
      </c>
      <c r="E80" s="7" t="str">
        <f t="shared" si="130"/>
        <v>30</v>
      </c>
      <c r="F80" s="41">
        <v>0</v>
      </c>
      <c r="G80" s="44"/>
      <c r="H80" s="44"/>
      <c r="I80" s="44">
        <f t="shared" si="135"/>
        <v>0.43333333333333263</v>
      </c>
      <c r="J80" s="44">
        <f t="shared" si="136"/>
        <v>0.47499999999999926</v>
      </c>
      <c r="K80" s="44">
        <f t="shared" si="136"/>
        <v>0.51666666666666594</v>
      </c>
      <c r="L80" s="44">
        <f t="shared" si="137"/>
        <v>0.76180555555555396</v>
      </c>
      <c r="M80" s="44">
        <f t="shared" si="138"/>
        <v>0.80347222222222059</v>
      </c>
      <c r="N80" s="44">
        <f t="shared" si="138"/>
        <v>0.84513888888888722</v>
      </c>
      <c r="P80" s="158" t="s">
        <v>324</v>
      </c>
    </row>
    <row r="81" spans="1:16" ht="15.75">
      <c r="A81" s="43" t="s">
        <v>110</v>
      </c>
      <c r="B81" s="115">
        <v>1</v>
      </c>
      <c r="C81" s="38">
        <f t="shared" si="134"/>
        <v>20</v>
      </c>
      <c r="D81" s="39">
        <f t="shared" si="129"/>
        <v>3</v>
      </c>
      <c r="E81" s="7" t="str">
        <f t="shared" si="130"/>
        <v>35</v>
      </c>
      <c r="F81" s="41">
        <v>0</v>
      </c>
      <c r="G81" s="44"/>
      <c r="H81" s="44"/>
      <c r="I81" s="44">
        <f t="shared" si="135"/>
        <v>0.43541666666666595</v>
      </c>
      <c r="J81" s="44">
        <f t="shared" si="136"/>
        <v>0.47708333333333258</v>
      </c>
      <c r="K81" s="44">
        <f t="shared" si="136"/>
        <v>0.51874999999999927</v>
      </c>
      <c r="L81" s="44">
        <f t="shared" si="137"/>
        <v>0.76388888888888729</v>
      </c>
      <c r="M81" s="44">
        <f t="shared" si="138"/>
        <v>0.80555555555555391</v>
      </c>
      <c r="N81" s="44">
        <f t="shared" si="138"/>
        <v>0.84722222222222054</v>
      </c>
      <c r="P81" s="158" t="s">
        <v>326</v>
      </c>
    </row>
    <row r="82" spans="1:16" ht="15.75">
      <c r="A82" s="43" t="s">
        <v>25</v>
      </c>
      <c r="B82" s="46">
        <v>1</v>
      </c>
      <c r="C82" s="38">
        <f t="shared" si="134"/>
        <v>21</v>
      </c>
      <c r="D82" s="39">
        <f t="shared" si="129"/>
        <v>3</v>
      </c>
      <c r="E82" s="7" t="str">
        <f t="shared" si="130"/>
        <v>35</v>
      </c>
      <c r="F82" s="41">
        <v>0</v>
      </c>
      <c r="G82" s="44"/>
      <c r="H82" s="44"/>
      <c r="I82" s="44">
        <f t="shared" si="135"/>
        <v>0.43749999999999928</v>
      </c>
      <c r="J82" s="44">
        <f t="shared" si="136"/>
        <v>0.47916666666666591</v>
      </c>
      <c r="K82" s="44">
        <f t="shared" si="136"/>
        <v>0.52083333333333259</v>
      </c>
      <c r="L82" s="44">
        <f t="shared" si="137"/>
        <v>0.76597222222222061</v>
      </c>
      <c r="M82" s="44">
        <f t="shared" si="138"/>
        <v>0.80763888888888724</v>
      </c>
      <c r="N82" s="44">
        <f t="shared" si="138"/>
        <v>0.84930555555555387</v>
      </c>
      <c r="P82" s="158" t="s">
        <v>192</v>
      </c>
    </row>
    <row r="83" spans="1:16" ht="15.75">
      <c r="A83" s="36" t="s">
        <v>26</v>
      </c>
      <c r="B83" s="46">
        <v>2</v>
      </c>
      <c r="C83" s="38">
        <f t="shared" si="134"/>
        <v>23</v>
      </c>
      <c r="D83" s="39">
        <f t="shared" si="129"/>
        <v>6</v>
      </c>
      <c r="E83" s="7" t="str">
        <f t="shared" si="130"/>
        <v>35</v>
      </c>
      <c r="F83" s="41">
        <v>5</v>
      </c>
      <c r="G83" s="44" t="e">
        <f>G49+TIME(0,$D83,0)+TIME(0,$F83,0)</f>
        <v>#REF!</v>
      </c>
      <c r="H83" s="44" t="e">
        <f>H49+TIME(0,$D83,0)+TIME(0,$F83,0)</f>
        <v>#REF!</v>
      </c>
      <c r="I83" s="45">
        <f t="shared" si="135"/>
        <v>0.44513888888888814</v>
      </c>
      <c r="J83" s="45">
        <f t="shared" si="136"/>
        <v>0.48680555555555477</v>
      </c>
      <c r="K83" s="45">
        <f t="shared" si="136"/>
        <v>0.52847222222222145</v>
      </c>
      <c r="L83" s="45">
        <f t="shared" si="137"/>
        <v>0.77361111111110947</v>
      </c>
      <c r="M83" s="45">
        <f t="shared" si="138"/>
        <v>0.8152777777777761</v>
      </c>
      <c r="N83" s="45">
        <f t="shared" si="138"/>
        <v>0.85694444444444273</v>
      </c>
      <c r="P83" s="158" t="s">
        <v>160</v>
      </c>
    </row>
    <row r="84" spans="1:16" ht="15.75">
      <c r="A84" s="12" t="s">
        <v>25</v>
      </c>
      <c r="B84" s="13">
        <v>2</v>
      </c>
      <c r="C84" s="38">
        <f t="shared" si="134"/>
        <v>25</v>
      </c>
      <c r="D84" s="39">
        <f t="shared" si="129"/>
        <v>6</v>
      </c>
      <c r="E84" s="7" t="str">
        <f t="shared" si="130"/>
        <v>40</v>
      </c>
      <c r="F84" s="41">
        <v>0</v>
      </c>
      <c r="G84" s="44" t="e">
        <f t="shared" ref="G84:H98" si="140">G83+TIME(0,$D84,0)+TIME(0,$F84,0)</f>
        <v>#REF!</v>
      </c>
      <c r="H84" s="44" t="e">
        <f t="shared" si="140"/>
        <v>#REF!</v>
      </c>
      <c r="I84" s="44">
        <f t="shared" si="135"/>
        <v>0.44930555555555479</v>
      </c>
      <c r="J84" s="44">
        <f t="shared" si="136"/>
        <v>0.49097222222222142</v>
      </c>
      <c r="K84" s="44">
        <f t="shared" si="136"/>
        <v>0.53263888888888811</v>
      </c>
      <c r="L84" s="44">
        <f t="shared" si="137"/>
        <v>0.77777777777777612</v>
      </c>
      <c r="M84" s="44">
        <f t="shared" si="138"/>
        <v>0.81944444444444275</v>
      </c>
      <c r="N84" s="44">
        <f t="shared" si="138"/>
        <v>0.86111111111110938</v>
      </c>
      <c r="P84" s="158" t="s">
        <v>191</v>
      </c>
    </row>
    <row r="85" spans="1:16" ht="15.75">
      <c r="A85" s="12" t="s">
        <v>24</v>
      </c>
      <c r="B85" s="13">
        <v>1</v>
      </c>
      <c r="C85" s="38">
        <f t="shared" si="134"/>
        <v>26</v>
      </c>
      <c r="D85" s="39">
        <f t="shared" si="129"/>
        <v>3</v>
      </c>
      <c r="E85" s="7" t="str">
        <f t="shared" si="130"/>
        <v>40</v>
      </c>
      <c r="F85" s="41">
        <v>0</v>
      </c>
      <c r="G85" s="44" t="e">
        <f t="shared" si="140"/>
        <v>#REF!</v>
      </c>
      <c r="H85" s="44" t="e">
        <f t="shared" si="140"/>
        <v>#REF!</v>
      </c>
      <c r="I85" s="44">
        <f t="shared" si="135"/>
        <v>0.45138888888888812</v>
      </c>
      <c r="J85" s="44">
        <f t="shared" si="136"/>
        <v>0.49305555555555475</v>
      </c>
      <c r="K85" s="44">
        <f t="shared" si="136"/>
        <v>0.53472222222222143</v>
      </c>
      <c r="L85" s="44">
        <f t="shared" si="137"/>
        <v>0.77986111111110945</v>
      </c>
      <c r="M85" s="44">
        <f t="shared" si="138"/>
        <v>0.82152777777777608</v>
      </c>
      <c r="N85" s="44">
        <f t="shared" si="138"/>
        <v>0.86319444444444271</v>
      </c>
      <c r="P85" s="158" t="s">
        <v>189</v>
      </c>
    </row>
    <row r="86" spans="1:16" ht="15.75">
      <c r="A86" s="124" t="s">
        <v>137</v>
      </c>
      <c r="B86" s="13">
        <v>2</v>
      </c>
      <c r="C86" s="38">
        <f t="shared" si="134"/>
        <v>28</v>
      </c>
      <c r="D86" s="39">
        <f t="shared" si="129"/>
        <v>6</v>
      </c>
      <c r="E86" s="7" t="str">
        <f t="shared" si="130"/>
        <v>40</v>
      </c>
      <c r="F86" s="41">
        <v>0</v>
      </c>
      <c r="G86" s="44" t="e">
        <f t="shared" si="140"/>
        <v>#REF!</v>
      </c>
      <c r="H86" s="44" t="e">
        <f t="shared" si="140"/>
        <v>#REF!</v>
      </c>
      <c r="I86" s="44">
        <f t="shared" si="135"/>
        <v>0.45555555555555477</v>
      </c>
      <c r="J86" s="44">
        <f t="shared" si="136"/>
        <v>0.4972222222222214</v>
      </c>
      <c r="K86" s="44">
        <f t="shared" si="136"/>
        <v>0.53888888888888808</v>
      </c>
      <c r="L86" s="44">
        <f t="shared" si="137"/>
        <v>0.7840277777777761</v>
      </c>
      <c r="M86" s="44">
        <f t="shared" si="138"/>
        <v>0.82569444444444273</v>
      </c>
      <c r="N86" s="44">
        <f t="shared" si="138"/>
        <v>0.86736111111110936</v>
      </c>
      <c r="P86" s="158" t="s">
        <v>368</v>
      </c>
    </row>
    <row r="87" spans="1:16" ht="15.75">
      <c r="A87" s="12" t="s">
        <v>23</v>
      </c>
      <c r="B87" s="13">
        <v>1</v>
      </c>
      <c r="C87" s="38">
        <f t="shared" si="134"/>
        <v>29</v>
      </c>
      <c r="D87" s="39">
        <f t="shared" si="129"/>
        <v>3</v>
      </c>
      <c r="E87" s="7" t="str">
        <f t="shared" si="130"/>
        <v>40</v>
      </c>
      <c r="F87" s="41">
        <v>0</v>
      </c>
      <c r="G87" s="44" t="e">
        <f t="shared" si="140"/>
        <v>#REF!</v>
      </c>
      <c r="H87" s="44" t="e">
        <f t="shared" si="140"/>
        <v>#REF!</v>
      </c>
      <c r="I87" s="44">
        <f t="shared" si="135"/>
        <v>0.4576388888888881</v>
      </c>
      <c r="J87" s="44">
        <f t="shared" si="136"/>
        <v>0.49930555555555473</v>
      </c>
      <c r="K87" s="44">
        <f t="shared" si="136"/>
        <v>0.54097222222222141</v>
      </c>
      <c r="L87" s="44">
        <f t="shared" si="137"/>
        <v>0.78611111111110943</v>
      </c>
      <c r="M87" s="44">
        <f t="shared" si="138"/>
        <v>0.82777777777777606</v>
      </c>
      <c r="N87" s="44">
        <f t="shared" si="138"/>
        <v>0.86944444444444269</v>
      </c>
      <c r="P87" s="158" t="s">
        <v>367</v>
      </c>
    </row>
    <row r="88" spans="1:16" ht="15.75">
      <c r="A88" s="12" t="s">
        <v>22</v>
      </c>
      <c r="B88" s="13">
        <v>1</v>
      </c>
      <c r="C88" s="38">
        <f t="shared" si="134"/>
        <v>30</v>
      </c>
      <c r="D88" s="39">
        <f t="shared" si="129"/>
        <v>3</v>
      </c>
      <c r="E88" s="7" t="str">
        <f t="shared" si="130"/>
        <v>40</v>
      </c>
      <c r="F88" s="41">
        <v>0</v>
      </c>
      <c r="G88" s="44" t="e">
        <f t="shared" si="140"/>
        <v>#REF!</v>
      </c>
      <c r="H88" s="44" t="e">
        <f t="shared" si="140"/>
        <v>#REF!</v>
      </c>
      <c r="I88" s="44">
        <f t="shared" si="135"/>
        <v>0.45972222222222142</v>
      </c>
      <c r="J88" s="44">
        <f t="shared" si="136"/>
        <v>0.50138888888888811</v>
      </c>
      <c r="K88" s="44">
        <f t="shared" si="136"/>
        <v>0.54305555555555474</v>
      </c>
      <c r="L88" s="44">
        <f t="shared" si="137"/>
        <v>0.78819444444444275</v>
      </c>
      <c r="M88" s="44">
        <f t="shared" si="138"/>
        <v>0.82986111111110938</v>
      </c>
      <c r="N88" s="44">
        <f t="shared" si="138"/>
        <v>0.87152777777777601</v>
      </c>
      <c r="P88" s="158" t="s">
        <v>366</v>
      </c>
    </row>
    <row r="89" spans="1:16" ht="15.75">
      <c r="A89" s="12" t="s">
        <v>21</v>
      </c>
      <c r="B89" s="13">
        <v>1</v>
      </c>
      <c r="C89" s="38">
        <f t="shared" si="134"/>
        <v>31</v>
      </c>
      <c r="D89" s="39">
        <f t="shared" si="129"/>
        <v>3</v>
      </c>
      <c r="E89" s="7" t="str">
        <f t="shared" si="130"/>
        <v>45</v>
      </c>
      <c r="F89" s="41">
        <v>0</v>
      </c>
      <c r="G89" s="44" t="e">
        <f t="shared" si="140"/>
        <v>#REF!</v>
      </c>
      <c r="H89" s="44" t="e">
        <f t="shared" si="140"/>
        <v>#REF!</v>
      </c>
      <c r="I89" s="44">
        <f t="shared" si="135"/>
        <v>0.46180555555555475</v>
      </c>
      <c r="J89" s="44">
        <f t="shared" si="136"/>
        <v>0.50347222222222143</v>
      </c>
      <c r="K89" s="44">
        <f t="shared" si="136"/>
        <v>0.54513888888888806</v>
      </c>
      <c r="L89" s="44">
        <f t="shared" si="137"/>
        <v>0.79027777777777608</v>
      </c>
      <c r="M89" s="44">
        <f t="shared" si="138"/>
        <v>0.83194444444444271</v>
      </c>
      <c r="N89" s="44">
        <f t="shared" si="138"/>
        <v>0.87361111111110934</v>
      </c>
      <c r="P89" s="158" t="s">
        <v>365</v>
      </c>
    </row>
    <row r="90" spans="1:16" ht="15.75">
      <c r="A90" s="12" t="s">
        <v>20</v>
      </c>
      <c r="B90" s="13">
        <v>2</v>
      </c>
      <c r="C90" s="38">
        <f t="shared" si="134"/>
        <v>33</v>
      </c>
      <c r="D90" s="39">
        <f t="shared" si="129"/>
        <v>6</v>
      </c>
      <c r="E90" s="7" t="str">
        <f t="shared" si="130"/>
        <v>45</v>
      </c>
      <c r="F90" s="41">
        <v>0</v>
      </c>
      <c r="G90" s="44" t="e">
        <f t="shared" si="140"/>
        <v>#REF!</v>
      </c>
      <c r="H90" s="44" t="e">
        <f t="shared" si="140"/>
        <v>#REF!</v>
      </c>
      <c r="I90" s="44">
        <f t="shared" si="135"/>
        <v>0.4659722222222214</v>
      </c>
      <c r="J90" s="44">
        <f t="shared" si="136"/>
        <v>0.50763888888888808</v>
      </c>
      <c r="K90" s="44">
        <f t="shared" si="136"/>
        <v>0.54930555555555471</v>
      </c>
      <c r="L90" s="44">
        <f t="shared" si="137"/>
        <v>0.79444444444444273</v>
      </c>
      <c r="M90" s="44">
        <f t="shared" si="138"/>
        <v>0.83611111111110936</v>
      </c>
      <c r="N90" s="44">
        <f t="shared" si="138"/>
        <v>0.87777777777777599</v>
      </c>
      <c r="P90" s="158" t="s">
        <v>364</v>
      </c>
    </row>
    <row r="91" spans="1:16" ht="15.75">
      <c r="A91" s="12" t="s">
        <v>19</v>
      </c>
      <c r="B91" s="13">
        <v>2</v>
      </c>
      <c r="C91" s="38">
        <f t="shared" si="134"/>
        <v>35</v>
      </c>
      <c r="D91" s="39">
        <f t="shared" si="129"/>
        <v>6</v>
      </c>
      <c r="E91" s="7" t="str">
        <f t="shared" si="130"/>
        <v>45</v>
      </c>
      <c r="F91" s="41">
        <v>0</v>
      </c>
      <c r="G91" s="44" t="e">
        <f t="shared" si="140"/>
        <v>#REF!</v>
      </c>
      <c r="H91" s="44" t="e">
        <f t="shared" si="140"/>
        <v>#REF!</v>
      </c>
      <c r="I91" s="44">
        <f t="shared" si="135"/>
        <v>0.47013888888888805</v>
      </c>
      <c r="J91" s="44">
        <f t="shared" si="136"/>
        <v>0.51180555555555474</v>
      </c>
      <c r="K91" s="44">
        <f t="shared" si="136"/>
        <v>0.55347222222222137</v>
      </c>
      <c r="L91" s="44">
        <f t="shared" si="137"/>
        <v>0.79861111111110938</v>
      </c>
      <c r="M91" s="44">
        <f t="shared" si="138"/>
        <v>0.84027777777777601</v>
      </c>
      <c r="N91" s="44">
        <f t="shared" si="138"/>
        <v>0.88194444444444264</v>
      </c>
      <c r="P91" s="158" t="s">
        <v>369</v>
      </c>
    </row>
    <row r="92" spans="1:16" ht="15.75">
      <c r="A92" s="12" t="s">
        <v>18</v>
      </c>
      <c r="B92" s="13">
        <v>2</v>
      </c>
      <c r="C92" s="38">
        <f t="shared" si="134"/>
        <v>37</v>
      </c>
      <c r="D92" s="39">
        <f t="shared" si="129"/>
        <v>6</v>
      </c>
      <c r="E92" s="7" t="str">
        <f t="shared" si="130"/>
        <v>50</v>
      </c>
      <c r="F92" s="41">
        <v>0</v>
      </c>
      <c r="G92" s="44" t="e">
        <f t="shared" si="140"/>
        <v>#REF!</v>
      </c>
      <c r="H92" s="44" t="e">
        <f t="shared" si="140"/>
        <v>#REF!</v>
      </c>
      <c r="I92" s="44">
        <f t="shared" si="135"/>
        <v>0.4743055555555547</v>
      </c>
      <c r="J92" s="44">
        <f t="shared" si="136"/>
        <v>0.51597222222222139</v>
      </c>
      <c r="K92" s="44">
        <f t="shared" si="136"/>
        <v>0.55763888888888802</v>
      </c>
      <c r="L92" s="44">
        <f t="shared" si="137"/>
        <v>0.80277777777777604</v>
      </c>
      <c r="M92" s="44">
        <f t="shared" si="138"/>
        <v>0.84444444444444267</v>
      </c>
      <c r="N92" s="44">
        <f t="shared" si="138"/>
        <v>0.8861111111111093</v>
      </c>
      <c r="P92" s="158" t="s">
        <v>363</v>
      </c>
    </row>
    <row r="93" spans="1:16" ht="15.75">
      <c r="A93" s="12" t="s">
        <v>17</v>
      </c>
      <c r="B93" s="13">
        <v>3</v>
      </c>
      <c r="C93" s="38">
        <f t="shared" si="134"/>
        <v>40</v>
      </c>
      <c r="D93" s="39">
        <f t="shared" si="129"/>
        <v>9</v>
      </c>
      <c r="E93" s="7" t="str">
        <f t="shared" si="130"/>
        <v>50</v>
      </c>
      <c r="F93" s="119">
        <v>2</v>
      </c>
      <c r="G93" s="44" t="e">
        <f t="shared" si="140"/>
        <v>#REF!</v>
      </c>
      <c r="H93" s="44" t="e">
        <f t="shared" si="140"/>
        <v>#REF!</v>
      </c>
      <c r="I93" s="44">
        <f t="shared" si="135"/>
        <v>0.48194444444444356</v>
      </c>
      <c r="J93" s="44">
        <f t="shared" si="136"/>
        <v>0.52361111111111025</v>
      </c>
      <c r="K93" s="44">
        <f t="shared" si="136"/>
        <v>0.56527777777777688</v>
      </c>
      <c r="L93" s="44">
        <f t="shared" si="137"/>
        <v>0.8104166666666649</v>
      </c>
      <c r="M93" s="44">
        <f t="shared" si="138"/>
        <v>0.85208333333333153</v>
      </c>
      <c r="N93" s="44">
        <f t="shared" si="138"/>
        <v>0.89374999999999816</v>
      </c>
      <c r="P93" s="158" t="s">
        <v>358</v>
      </c>
    </row>
    <row r="94" spans="1:16" ht="15.75">
      <c r="A94" s="12" t="s">
        <v>16</v>
      </c>
      <c r="B94" s="13">
        <v>3</v>
      </c>
      <c r="C94" s="38">
        <f t="shared" si="134"/>
        <v>43</v>
      </c>
      <c r="D94" s="39">
        <f t="shared" si="129"/>
        <v>9</v>
      </c>
      <c r="E94" s="7" t="str">
        <f t="shared" si="130"/>
        <v>55</v>
      </c>
      <c r="F94" s="41">
        <v>0</v>
      </c>
      <c r="G94" s="44" t="e">
        <f t="shared" si="140"/>
        <v>#REF!</v>
      </c>
      <c r="H94" s="44" t="e">
        <f t="shared" si="140"/>
        <v>#REF!</v>
      </c>
      <c r="I94" s="44">
        <f t="shared" si="135"/>
        <v>0.48819444444444354</v>
      </c>
      <c r="J94" s="44">
        <f t="shared" si="136"/>
        <v>0.52986111111111023</v>
      </c>
      <c r="K94" s="44">
        <f t="shared" si="136"/>
        <v>0.57152777777777686</v>
      </c>
      <c r="L94" s="44">
        <f t="shared" si="137"/>
        <v>0.81666666666666488</v>
      </c>
      <c r="M94" s="44">
        <f t="shared" si="138"/>
        <v>0.85833333333333151</v>
      </c>
      <c r="N94" s="44">
        <f t="shared" si="138"/>
        <v>0.89999999999999813</v>
      </c>
      <c r="P94" s="158" t="s">
        <v>361</v>
      </c>
    </row>
    <row r="95" spans="1:16" ht="15.75">
      <c r="A95" s="12" t="s">
        <v>15</v>
      </c>
      <c r="B95" s="13">
        <v>2</v>
      </c>
      <c r="C95" s="38">
        <f t="shared" si="134"/>
        <v>45</v>
      </c>
      <c r="D95" s="39">
        <f t="shared" si="129"/>
        <v>6</v>
      </c>
      <c r="E95" s="7" t="str">
        <f t="shared" si="130"/>
        <v>55</v>
      </c>
      <c r="F95" s="41">
        <v>0</v>
      </c>
      <c r="G95" s="44" t="e">
        <f t="shared" si="140"/>
        <v>#REF!</v>
      </c>
      <c r="H95" s="44" t="e">
        <f t="shared" si="140"/>
        <v>#REF!</v>
      </c>
      <c r="I95" s="44">
        <f t="shared" si="135"/>
        <v>0.49236111111111019</v>
      </c>
      <c r="J95" s="44">
        <f t="shared" si="136"/>
        <v>0.53402777777777688</v>
      </c>
      <c r="K95" s="44">
        <f t="shared" si="136"/>
        <v>0.57569444444444351</v>
      </c>
      <c r="L95" s="44">
        <f t="shared" si="137"/>
        <v>0.82083333333333153</v>
      </c>
      <c r="M95" s="44">
        <f t="shared" si="138"/>
        <v>0.86249999999999816</v>
      </c>
      <c r="N95" s="44">
        <f t="shared" si="138"/>
        <v>0.90416666666666479</v>
      </c>
      <c r="P95" s="158" t="s">
        <v>362</v>
      </c>
    </row>
    <row r="96" spans="1:16" ht="15.75">
      <c r="A96" s="12" t="s">
        <v>14</v>
      </c>
      <c r="B96" s="13">
        <v>1</v>
      </c>
      <c r="C96" s="38">
        <f t="shared" si="134"/>
        <v>46</v>
      </c>
      <c r="D96" s="39">
        <f t="shared" si="129"/>
        <v>3</v>
      </c>
      <c r="E96" s="7" t="str">
        <f t="shared" si="130"/>
        <v>55</v>
      </c>
      <c r="F96" s="41">
        <v>0</v>
      </c>
      <c r="G96" s="44" t="e">
        <f t="shared" si="140"/>
        <v>#REF!</v>
      </c>
      <c r="H96" s="44" t="e">
        <f t="shared" si="140"/>
        <v>#REF!</v>
      </c>
      <c r="I96" s="44">
        <f t="shared" si="135"/>
        <v>0.49444444444444352</v>
      </c>
      <c r="J96" s="44">
        <f t="shared" si="136"/>
        <v>0.53611111111111021</v>
      </c>
      <c r="K96" s="44">
        <f t="shared" si="136"/>
        <v>0.57777777777777684</v>
      </c>
      <c r="L96" s="44">
        <f t="shared" si="137"/>
        <v>0.82291666666666485</v>
      </c>
      <c r="M96" s="44">
        <f t="shared" si="138"/>
        <v>0.86458333333333148</v>
      </c>
      <c r="N96" s="44">
        <f t="shared" si="138"/>
        <v>0.90624999999999811</v>
      </c>
      <c r="P96" s="158" t="s">
        <v>360</v>
      </c>
    </row>
    <row r="97" spans="1:16" ht="15.75">
      <c r="A97" s="10" t="s">
        <v>13</v>
      </c>
      <c r="B97" s="22">
        <v>2</v>
      </c>
      <c r="C97" s="38">
        <f t="shared" si="134"/>
        <v>48</v>
      </c>
      <c r="D97" s="39">
        <f t="shared" si="129"/>
        <v>6</v>
      </c>
      <c r="E97" s="7" t="str">
        <f t="shared" si="130"/>
        <v>55</v>
      </c>
      <c r="F97" s="41">
        <v>0</v>
      </c>
      <c r="G97" s="44" t="e">
        <f t="shared" si="140"/>
        <v>#REF!</v>
      </c>
      <c r="H97" s="44" t="e">
        <f t="shared" si="140"/>
        <v>#REF!</v>
      </c>
      <c r="I97" s="44">
        <f t="shared" si="135"/>
        <v>0.49861111111111017</v>
      </c>
      <c r="J97" s="44">
        <f t="shared" si="136"/>
        <v>0.54027777777777686</v>
      </c>
      <c r="K97" s="44">
        <f t="shared" si="136"/>
        <v>0.58194444444444349</v>
      </c>
      <c r="L97" s="44">
        <f t="shared" si="137"/>
        <v>0.82708333333333151</v>
      </c>
      <c r="M97" s="44">
        <f t="shared" si="138"/>
        <v>0.86874999999999813</v>
      </c>
      <c r="N97" s="44">
        <f t="shared" si="138"/>
        <v>0.91041666666666476</v>
      </c>
      <c r="P97" s="158" t="s">
        <v>357</v>
      </c>
    </row>
    <row r="98" spans="1:16" ht="15.75">
      <c r="A98" s="102" t="s">
        <v>62</v>
      </c>
      <c r="B98" s="22">
        <v>1</v>
      </c>
      <c r="C98" s="38">
        <f t="shared" si="134"/>
        <v>49</v>
      </c>
      <c r="D98" s="39">
        <f t="shared" si="129"/>
        <v>3</v>
      </c>
      <c r="E98" s="7" t="str">
        <f t="shared" si="130"/>
        <v>60</v>
      </c>
      <c r="F98" s="119">
        <v>0</v>
      </c>
      <c r="G98" s="44" t="e">
        <f t="shared" si="140"/>
        <v>#REF!</v>
      </c>
      <c r="H98" s="44" t="e">
        <f t="shared" si="140"/>
        <v>#REF!</v>
      </c>
      <c r="I98" s="45">
        <f t="shared" si="135"/>
        <v>0.50069444444444355</v>
      </c>
      <c r="J98" s="45">
        <f t="shared" si="136"/>
        <v>0.54236111111111018</v>
      </c>
      <c r="K98" s="45">
        <f t="shared" si="136"/>
        <v>0.58402777777777681</v>
      </c>
      <c r="L98" s="45">
        <f t="shared" si="137"/>
        <v>0.82916666666666483</v>
      </c>
      <c r="M98" s="45">
        <f t="shared" si="138"/>
        <v>0.87083333333333146</v>
      </c>
      <c r="N98" s="45">
        <f t="shared" si="138"/>
        <v>0.91249999999999809</v>
      </c>
      <c r="P98" s="158" t="s">
        <v>359</v>
      </c>
    </row>
    <row r="100" spans="1:16">
      <c r="A100" s="23" t="s">
        <v>0</v>
      </c>
      <c r="B100" s="24"/>
      <c r="C100" s="24">
        <f>C25+C57+C98</f>
        <v>111</v>
      </c>
      <c r="D100" s="24"/>
      <c r="E100" s="24"/>
      <c r="F100" s="24"/>
      <c r="G100" s="28" t="e">
        <f>C38+#REF!+C65</f>
        <v>#REF!</v>
      </c>
      <c r="H100" s="28" t="e">
        <f>G100</f>
        <v>#REF!</v>
      </c>
      <c r="I100" s="24">
        <f>C100</f>
        <v>111</v>
      </c>
      <c r="J100" s="24">
        <f>I100</f>
        <v>111</v>
      </c>
      <c r="K100" s="24">
        <f>J100</f>
        <v>111</v>
      </c>
      <c r="L100" s="24">
        <f>J100*2</f>
        <v>222</v>
      </c>
      <c r="M100" s="24">
        <f t="shared" ref="M100:N100" si="141">L100</f>
        <v>222</v>
      </c>
      <c r="N100" s="24">
        <f t="shared" si="141"/>
        <v>222</v>
      </c>
      <c r="O100" s="140">
        <f>SUM(L100:N100)</f>
        <v>666</v>
      </c>
    </row>
  </sheetData>
  <mergeCells count="18">
    <mergeCell ref="F60:F61"/>
    <mergeCell ref="A28:A29"/>
    <mergeCell ref="B28:B29"/>
    <mergeCell ref="C28:C29"/>
    <mergeCell ref="D28:D29"/>
    <mergeCell ref="E28:E29"/>
    <mergeCell ref="F28:F29"/>
    <mergeCell ref="A60:A61"/>
    <mergeCell ref="B60:B61"/>
    <mergeCell ref="C60:C61"/>
    <mergeCell ref="D60:D61"/>
    <mergeCell ref="E60:E61"/>
    <mergeCell ref="F2:F3"/>
    <mergeCell ref="A2:A3"/>
    <mergeCell ref="B2:B3"/>
    <mergeCell ref="C2:C3"/>
    <mergeCell ref="D2:D3"/>
    <mergeCell ref="E2:E3"/>
  </mergeCells>
  <pageMargins left="0.24" right="0.24" top="0.75" bottom="0.75" header="0.3" footer="0.3"/>
  <pageSetup paperSize="9" scale="70" orientation="landscape" horizontalDpi="300" verticalDpi="300" r:id="rId1"/>
  <rowBreaks count="2" manualBreakCount="2">
    <brk id="26" max="16383" man="1"/>
    <brk id="58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114"/>
  <sheetViews>
    <sheetView view="pageBreakPreview" topLeftCell="A81" zoomScale="60" zoomScaleNormal="100" workbookViewId="0">
      <selection activeCell="B33" sqref="B33:B42"/>
    </sheetView>
  </sheetViews>
  <sheetFormatPr defaultColWidth="10" defaultRowHeight="15"/>
  <cols>
    <col min="1" max="1" width="22.42578125" style="60" customWidth="1"/>
    <col min="2" max="2" width="6.7109375" style="60" customWidth="1"/>
    <col min="3" max="3" width="6.42578125" style="60" customWidth="1"/>
    <col min="4" max="4" width="7.5703125" style="60" customWidth="1"/>
    <col min="5" max="5" width="6.7109375" style="60" customWidth="1"/>
    <col min="6" max="6" width="6.140625" style="60" customWidth="1"/>
    <col min="7" max="7" width="8" style="60" customWidth="1"/>
    <col min="8" max="8" width="8.140625" style="60" customWidth="1"/>
    <col min="9" max="9" width="8.28515625" style="60" customWidth="1"/>
    <col min="10" max="10" width="7.5703125" style="60" customWidth="1"/>
    <col min="11" max="11" width="7.85546875" style="60" customWidth="1"/>
    <col min="12" max="12" width="8" style="60" customWidth="1"/>
    <col min="13" max="13" width="7.85546875" style="60" customWidth="1"/>
    <col min="14" max="14" width="8.7109375" style="60" customWidth="1"/>
    <col min="15" max="15" width="7.28515625" style="60" customWidth="1"/>
    <col min="16" max="16" width="23.42578125" style="60" customWidth="1"/>
    <col min="17" max="16384" width="10" style="60"/>
  </cols>
  <sheetData>
    <row r="1" spans="1:16" ht="16.5" customHeight="1">
      <c r="A1" s="61" t="s">
        <v>119</v>
      </c>
      <c r="B1" s="61"/>
      <c r="C1" s="61"/>
      <c r="D1" s="62"/>
      <c r="E1" s="62"/>
      <c r="F1" s="62"/>
      <c r="G1" s="62"/>
      <c r="H1" s="62"/>
    </row>
    <row r="2" spans="1:16" ht="44.25" customHeight="1">
      <c r="A2" s="187" t="s">
        <v>409</v>
      </c>
      <c r="B2" s="187" t="s">
        <v>0</v>
      </c>
      <c r="C2" s="187" t="s">
        <v>1</v>
      </c>
      <c r="D2" s="187" t="s">
        <v>2</v>
      </c>
      <c r="E2" s="187" t="s">
        <v>3</v>
      </c>
      <c r="F2" s="187" t="s">
        <v>4</v>
      </c>
      <c r="G2" s="90" t="s">
        <v>5</v>
      </c>
      <c r="H2" s="90" t="s">
        <v>41</v>
      </c>
      <c r="I2" s="89" t="s">
        <v>42</v>
      </c>
      <c r="J2" s="90" t="s">
        <v>43</v>
      </c>
      <c r="K2" s="90" t="s">
        <v>9</v>
      </c>
      <c r="L2" s="90" t="s">
        <v>10</v>
      </c>
      <c r="M2" s="90" t="s">
        <v>47</v>
      </c>
      <c r="N2" s="90" t="s">
        <v>12</v>
      </c>
      <c r="P2" s="126" t="s">
        <v>156</v>
      </c>
    </row>
    <row r="3" spans="1:16" ht="39" customHeight="1">
      <c r="A3" s="188"/>
      <c r="B3" s="188"/>
      <c r="C3" s="188"/>
      <c r="D3" s="188"/>
      <c r="E3" s="188"/>
      <c r="F3" s="188"/>
      <c r="G3" s="89" t="s">
        <v>497</v>
      </c>
      <c r="H3" s="89" t="s">
        <v>498</v>
      </c>
      <c r="I3" s="89" t="s">
        <v>499</v>
      </c>
      <c r="J3" s="89" t="s">
        <v>391</v>
      </c>
      <c r="K3" s="89" t="str">
        <f>G3</f>
        <v>UP32LT
 1389</v>
      </c>
      <c r="L3" s="89" t="str">
        <f t="shared" ref="L3:N3" si="0">H3</f>
        <v>UP32LT
 1392</v>
      </c>
      <c r="M3" s="89" t="str">
        <f t="shared" si="0"/>
        <v>UP65PN
9630</v>
      </c>
      <c r="N3" s="89" t="str">
        <f t="shared" si="0"/>
        <v>UP65KT
 5038</v>
      </c>
    </row>
    <row r="4" spans="1:16" ht="15.75">
      <c r="A4" s="91" t="s">
        <v>62</v>
      </c>
      <c r="B4" s="92">
        <v>0</v>
      </c>
      <c r="C4" s="92">
        <f>B4</f>
        <v>0</v>
      </c>
      <c r="D4" s="93">
        <f>60/25*B4</f>
        <v>0</v>
      </c>
      <c r="E4" s="40" t="str">
        <f>IF(C4&lt;=0,"0",IF(C4&lt;=3,"10",IF(C4&lt;=6,"15",IF(C4&lt;=10,"20",IF(C4&lt;=14,"25",IF(C4&lt;=19,"30",IF(C4&lt;=24,"35",IF(C4&lt;=30,"40",IF(C4&lt;=36,"45",IF(C4&lt;=42,"50",IF(C4&lt;=48,"55",IF(C4&lt;=54,"60",IF(C4&lt;=60,"65",IF(C4&lt;=66,"70"))))))))))))))</f>
        <v>0</v>
      </c>
      <c r="F4" s="94">
        <v>0</v>
      </c>
      <c r="G4" s="70">
        <v>0.24305555555555555</v>
      </c>
      <c r="H4" s="70">
        <v>0.28472222222222221</v>
      </c>
      <c r="I4" s="70">
        <v>0.3263888888888889</v>
      </c>
      <c r="J4" s="70">
        <v>0.36805555555555558</v>
      </c>
      <c r="K4" s="70">
        <f>G104+TIME(0,76,0)</f>
        <v>0.55902777777777701</v>
      </c>
      <c r="L4" s="70">
        <f>H104+TIME(0,81,0)</f>
        <v>0.60416666666666585</v>
      </c>
      <c r="M4" s="70">
        <f>I104+TIME(0,76,0)</f>
        <v>0.64236111111111027</v>
      </c>
      <c r="N4" s="70">
        <f>J104+TIME(0,81,0)</f>
        <v>0.68749999999999922</v>
      </c>
      <c r="P4" s="158" t="s">
        <v>129</v>
      </c>
    </row>
    <row r="5" spans="1:16" ht="14.1" customHeight="1">
      <c r="A5" s="95" t="s">
        <v>13</v>
      </c>
      <c r="B5" s="67">
        <v>1</v>
      </c>
      <c r="C5" s="67">
        <f>B5</f>
        <v>1</v>
      </c>
      <c r="D5" s="93">
        <f t="shared" ref="D5:D18" si="1">60/25*B5</f>
        <v>2.4</v>
      </c>
      <c r="E5" s="40" t="str">
        <f>IF(C5&lt;=0,"0",IF(C5&lt;=3,"10",IF(C5&lt;=6,"15",IF(C5&lt;=10,"20",IF(C5&lt;=14,"25",IF(C5&lt;=19,"30",IF(C5&lt;=24,"35",IF(C5&lt;=30,"40",IF(C5&lt;=36,"45",IF(C5&lt;=42,"50",IF(C5&lt;=48,"55",IF(C5&lt;=54,"60",IF(C5&lt;=60,"65",IF(C5&lt;=66,"70"))))))))))))))</f>
        <v>10</v>
      </c>
      <c r="F5" s="69">
        <v>5</v>
      </c>
      <c r="G5" s="73">
        <f t="shared" ref="G5:N5" si="2">G4+TIME(0,$D5,0)+TIME(0,$F5,0)</f>
        <v>0.24791666666666665</v>
      </c>
      <c r="H5" s="73">
        <f t="shared" si="2"/>
        <v>0.2895833333333333</v>
      </c>
      <c r="I5" s="73">
        <f t="shared" si="2"/>
        <v>0.33124999999999999</v>
      </c>
      <c r="J5" s="73">
        <f t="shared" si="2"/>
        <v>0.37291666666666667</v>
      </c>
      <c r="K5" s="73">
        <f t="shared" si="2"/>
        <v>0.56388888888888811</v>
      </c>
      <c r="L5" s="73">
        <f t="shared" si="2"/>
        <v>0.60902777777777695</v>
      </c>
      <c r="M5" s="73">
        <f t="shared" si="2"/>
        <v>0.64722222222222137</v>
      </c>
      <c r="N5" s="73">
        <f t="shared" si="2"/>
        <v>0.69236111111111032</v>
      </c>
      <c r="P5" s="158" t="s">
        <v>130</v>
      </c>
    </row>
    <row r="6" spans="1:16" ht="14.1" customHeight="1">
      <c r="A6" s="95" t="s">
        <v>14</v>
      </c>
      <c r="B6" s="48">
        <v>2</v>
      </c>
      <c r="C6" s="67">
        <f>B6+C5</f>
        <v>3</v>
      </c>
      <c r="D6" s="93">
        <f t="shared" si="1"/>
        <v>4.8</v>
      </c>
      <c r="E6" s="40" t="str">
        <f>IF(C6&lt;=0,"0",IF(C6&lt;=3,"10",IF(C6&lt;=6,"15",IF(C6&lt;=10,"20",IF(C6&lt;=14,"25",IF(C6&lt;=19,"30",IF(C6&lt;=24,"35",IF(C6&lt;=30,"40",IF(C6&lt;=36,"45",IF(C6&lt;=42,"50",IF(C6&lt;=48,"55",IF(C6&lt;=54,"60",IF(C6&lt;=60,"65",IF(C6&lt;=66,"70"))))))))))))))</f>
        <v>10</v>
      </c>
      <c r="F6" s="69">
        <v>0</v>
      </c>
      <c r="G6" s="73">
        <f t="shared" ref="G6:N6" si="3">G5+TIME(0,$D6,0)+TIME(0,$F6,0)</f>
        <v>0.25069444444444444</v>
      </c>
      <c r="H6" s="73">
        <f t="shared" si="3"/>
        <v>0.29236111111111107</v>
      </c>
      <c r="I6" s="73">
        <f t="shared" si="3"/>
        <v>0.33402777777777776</v>
      </c>
      <c r="J6" s="73">
        <f t="shared" si="3"/>
        <v>0.37569444444444444</v>
      </c>
      <c r="K6" s="73">
        <f t="shared" si="3"/>
        <v>0.56666666666666587</v>
      </c>
      <c r="L6" s="73">
        <f t="shared" si="3"/>
        <v>0.61180555555555471</v>
      </c>
      <c r="M6" s="73">
        <f t="shared" si="3"/>
        <v>0.64999999999999913</v>
      </c>
      <c r="N6" s="73">
        <f t="shared" si="3"/>
        <v>0.69513888888888808</v>
      </c>
      <c r="P6" s="158" t="s">
        <v>131</v>
      </c>
    </row>
    <row r="7" spans="1:16" ht="14.1" customHeight="1">
      <c r="A7" s="47" t="s">
        <v>15</v>
      </c>
      <c r="B7" s="48">
        <v>1</v>
      </c>
      <c r="C7" s="67">
        <f t="shared" ref="C7:C28" si="4">B7+C6</f>
        <v>4</v>
      </c>
      <c r="D7" s="93">
        <f t="shared" si="1"/>
        <v>2.4</v>
      </c>
      <c r="E7" s="40" t="str">
        <f t="shared" ref="E7:E28" si="5">IF(C7&lt;=0,"0",IF(C7&lt;=3,"10",IF(C7&lt;=6,"15",IF(C7&lt;=10,"20",IF(C7&lt;=14,"25",IF(C7&lt;=19,"30",IF(C7&lt;=24,"35",IF(C7&lt;=30,"40",IF(C7&lt;=36,"45",IF(C7&lt;=42,"50",IF(C7&lt;=48,"55",IF(C7&lt;=54,"60",IF(C7&lt;=60,"65",IF(C7&lt;=66,"70"))))))))))))))</f>
        <v>15</v>
      </c>
      <c r="F7" s="69">
        <v>0</v>
      </c>
      <c r="G7" s="73">
        <f t="shared" ref="G7:N7" si="6">G6+TIME(0,$D7,0)+TIME(0,$F7,0)</f>
        <v>0.25208333333333333</v>
      </c>
      <c r="H7" s="73">
        <f t="shared" si="6"/>
        <v>0.29374999999999996</v>
      </c>
      <c r="I7" s="73">
        <f t="shared" si="6"/>
        <v>0.33541666666666664</v>
      </c>
      <c r="J7" s="73">
        <f t="shared" si="6"/>
        <v>0.37708333333333333</v>
      </c>
      <c r="K7" s="73">
        <f t="shared" si="6"/>
        <v>0.56805555555555476</v>
      </c>
      <c r="L7" s="73">
        <f t="shared" si="6"/>
        <v>0.6131944444444436</v>
      </c>
      <c r="M7" s="73">
        <f t="shared" si="6"/>
        <v>0.65138888888888802</v>
      </c>
      <c r="N7" s="73">
        <f t="shared" si="6"/>
        <v>0.69652777777777697</v>
      </c>
      <c r="P7" s="158" t="s">
        <v>178</v>
      </c>
    </row>
    <row r="8" spans="1:16" ht="14.1" customHeight="1">
      <c r="A8" s="95" t="s">
        <v>16</v>
      </c>
      <c r="B8" s="48">
        <v>2</v>
      </c>
      <c r="C8" s="67">
        <f t="shared" si="4"/>
        <v>6</v>
      </c>
      <c r="D8" s="93">
        <f t="shared" si="1"/>
        <v>4.8</v>
      </c>
      <c r="E8" s="40" t="str">
        <f t="shared" si="5"/>
        <v>15</v>
      </c>
      <c r="F8" s="69">
        <v>0</v>
      </c>
      <c r="G8" s="73">
        <f t="shared" ref="G8:N8" si="7">G7+TIME(0,$D8,0)+TIME(0,$F8,0)</f>
        <v>0.25486111111111109</v>
      </c>
      <c r="H8" s="73">
        <f t="shared" si="7"/>
        <v>0.29652777777777772</v>
      </c>
      <c r="I8" s="73">
        <f t="shared" si="7"/>
        <v>0.33819444444444441</v>
      </c>
      <c r="J8" s="73">
        <f t="shared" si="7"/>
        <v>0.37986111111111109</v>
      </c>
      <c r="K8" s="73">
        <f t="shared" si="7"/>
        <v>0.57083333333333253</v>
      </c>
      <c r="L8" s="73">
        <f t="shared" si="7"/>
        <v>0.61597222222222137</v>
      </c>
      <c r="M8" s="73">
        <f t="shared" si="7"/>
        <v>0.65416666666666579</v>
      </c>
      <c r="N8" s="73">
        <f t="shared" si="7"/>
        <v>0.69930555555555474</v>
      </c>
      <c r="P8" s="158" t="s">
        <v>179</v>
      </c>
    </row>
    <row r="9" spans="1:16" ht="14.1" customHeight="1">
      <c r="A9" s="95" t="s">
        <v>17</v>
      </c>
      <c r="B9" s="48">
        <v>3</v>
      </c>
      <c r="C9" s="67">
        <f t="shared" si="4"/>
        <v>9</v>
      </c>
      <c r="D9" s="93">
        <f t="shared" si="1"/>
        <v>7.1999999999999993</v>
      </c>
      <c r="E9" s="40" t="str">
        <f t="shared" si="5"/>
        <v>20</v>
      </c>
      <c r="F9" s="69">
        <v>0</v>
      </c>
      <c r="G9" s="73">
        <f t="shared" ref="G9:N9" si="8">G8+TIME(0,$D9,0)+TIME(0,$F9,0)</f>
        <v>0.25972222222222219</v>
      </c>
      <c r="H9" s="73">
        <f t="shared" si="8"/>
        <v>0.30138888888888882</v>
      </c>
      <c r="I9" s="73">
        <f t="shared" si="8"/>
        <v>0.3430555555555555</v>
      </c>
      <c r="J9" s="73">
        <f t="shared" si="8"/>
        <v>0.38472222222222219</v>
      </c>
      <c r="K9" s="73">
        <f t="shared" si="8"/>
        <v>0.57569444444444362</v>
      </c>
      <c r="L9" s="73">
        <f t="shared" si="8"/>
        <v>0.62083333333333246</v>
      </c>
      <c r="M9" s="73">
        <f t="shared" si="8"/>
        <v>0.65902777777777688</v>
      </c>
      <c r="N9" s="73">
        <f t="shared" si="8"/>
        <v>0.70416666666666583</v>
      </c>
      <c r="P9" s="158" t="s">
        <v>180</v>
      </c>
    </row>
    <row r="10" spans="1:16" ht="14.1" customHeight="1">
      <c r="A10" s="95" t="s">
        <v>18</v>
      </c>
      <c r="B10" s="48">
        <v>3</v>
      </c>
      <c r="C10" s="67">
        <f t="shared" si="4"/>
        <v>12</v>
      </c>
      <c r="D10" s="93">
        <f t="shared" si="1"/>
        <v>7.1999999999999993</v>
      </c>
      <c r="E10" s="40" t="str">
        <f t="shared" si="5"/>
        <v>25</v>
      </c>
      <c r="F10" s="69">
        <v>0</v>
      </c>
      <c r="G10" s="73">
        <f t="shared" ref="G10:N10" si="9">G9+TIME(0,$D10,0)+TIME(0,$F10,0)</f>
        <v>0.26458333333333328</v>
      </c>
      <c r="H10" s="73">
        <f t="shared" si="9"/>
        <v>0.30624999999999991</v>
      </c>
      <c r="I10" s="73">
        <f t="shared" si="9"/>
        <v>0.3479166666666666</v>
      </c>
      <c r="J10" s="73">
        <f t="shared" si="9"/>
        <v>0.38958333333333328</v>
      </c>
      <c r="K10" s="73">
        <f t="shared" si="9"/>
        <v>0.58055555555555471</v>
      </c>
      <c r="L10" s="73">
        <f t="shared" si="9"/>
        <v>0.62569444444444355</v>
      </c>
      <c r="M10" s="73">
        <f t="shared" si="9"/>
        <v>0.66388888888888797</v>
      </c>
      <c r="N10" s="73">
        <f t="shared" si="9"/>
        <v>0.70902777777777692</v>
      </c>
      <c r="P10" s="158" t="s">
        <v>182</v>
      </c>
    </row>
    <row r="11" spans="1:16" ht="14.1" customHeight="1">
      <c r="A11" s="95" t="s">
        <v>19</v>
      </c>
      <c r="B11" s="48">
        <v>2</v>
      </c>
      <c r="C11" s="67">
        <f t="shared" si="4"/>
        <v>14</v>
      </c>
      <c r="D11" s="93">
        <f t="shared" si="1"/>
        <v>4.8</v>
      </c>
      <c r="E11" s="40" t="str">
        <f t="shared" si="5"/>
        <v>25</v>
      </c>
      <c r="F11" s="69">
        <v>0</v>
      </c>
      <c r="G11" s="73">
        <f t="shared" ref="G11:N11" si="10">G10+TIME(0,$D11,0)+TIME(0,$F11,0)</f>
        <v>0.26736111111111105</v>
      </c>
      <c r="H11" s="73">
        <f t="shared" si="10"/>
        <v>0.30902777777777768</v>
      </c>
      <c r="I11" s="73">
        <f t="shared" si="10"/>
        <v>0.35069444444444436</v>
      </c>
      <c r="J11" s="73">
        <f t="shared" si="10"/>
        <v>0.39236111111111105</v>
      </c>
      <c r="K11" s="73">
        <f t="shared" si="10"/>
        <v>0.58333333333333248</v>
      </c>
      <c r="L11" s="73">
        <f t="shared" si="10"/>
        <v>0.62847222222222132</v>
      </c>
      <c r="M11" s="73">
        <f t="shared" si="10"/>
        <v>0.66666666666666574</v>
      </c>
      <c r="N11" s="73">
        <f t="shared" si="10"/>
        <v>0.71180555555555469</v>
      </c>
      <c r="P11" s="158" t="s">
        <v>134</v>
      </c>
    </row>
    <row r="12" spans="1:16" ht="14.1" customHeight="1">
      <c r="A12" s="95" t="s">
        <v>20</v>
      </c>
      <c r="B12" s="48">
        <v>2</v>
      </c>
      <c r="C12" s="67">
        <f t="shared" si="4"/>
        <v>16</v>
      </c>
      <c r="D12" s="93">
        <f t="shared" si="1"/>
        <v>4.8</v>
      </c>
      <c r="E12" s="40" t="str">
        <f t="shared" si="5"/>
        <v>30</v>
      </c>
      <c r="F12" s="69">
        <v>0</v>
      </c>
      <c r="G12" s="73">
        <f t="shared" ref="G12:N12" si="11">G11+TIME(0,$D12,0)+TIME(0,$F12,0)</f>
        <v>0.27013888888888882</v>
      </c>
      <c r="H12" s="73">
        <f t="shared" si="11"/>
        <v>0.31180555555555545</v>
      </c>
      <c r="I12" s="73">
        <f t="shared" si="11"/>
        <v>0.35347222222222213</v>
      </c>
      <c r="J12" s="73">
        <f t="shared" si="11"/>
        <v>0.39513888888888882</v>
      </c>
      <c r="K12" s="73">
        <f t="shared" si="11"/>
        <v>0.58611111111111025</v>
      </c>
      <c r="L12" s="73">
        <f t="shared" si="11"/>
        <v>0.63124999999999909</v>
      </c>
      <c r="M12" s="73">
        <f t="shared" si="11"/>
        <v>0.66944444444444351</v>
      </c>
      <c r="N12" s="73">
        <f t="shared" si="11"/>
        <v>0.71458333333333246</v>
      </c>
      <c r="P12" s="158" t="s">
        <v>184</v>
      </c>
    </row>
    <row r="13" spans="1:16" ht="14.1" customHeight="1">
      <c r="A13" s="95" t="s">
        <v>21</v>
      </c>
      <c r="B13" s="48">
        <v>2</v>
      </c>
      <c r="C13" s="67">
        <f t="shared" si="4"/>
        <v>18</v>
      </c>
      <c r="D13" s="93">
        <f t="shared" si="1"/>
        <v>4.8</v>
      </c>
      <c r="E13" s="40" t="str">
        <f t="shared" si="5"/>
        <v>30</v>
      </c>
      <c r="F13" s="69">
        <v>0</v>
      </c>
      <c r="G13" s="73">
        <f t="shared" ref="G13:N13" si="12">G12+TIME(0,$D13,0)+TIME(0,$F13,0)</f>
        <v>0.27291666666666659</v>
      </c>
      <c r="H13" s="73">
        <f t="shared" si="12"/>
        <v>0.31458333333333321</v>
      </c>
      <c r="I13" s="73">
        <f t="shared" si="12"/>
        <v>0.3562499999999999</v>
      </c>
      <c r="J13" s="73">
        <f t="shared" si="12"/>
        <v>0.39791666666666659</v>
      </c>
      <c r="K13" s="73">
        <f t="shared" si="12"/>
        <v>0.58888888888888802</v>
      </c>
      <c r="L13" s="73">
        <f t="shared" si="12"/>
        <v>0.63402777777777686</v>
      </c>
      <c r="M13" s="73">
        <f t="shared" si="12"/>
        <v>0.67222222222222128</v>
      </c>
      <c r="N13" s="73">
        <f t="shared" si="12"/>
        <v>0.71736111111111023</v>
      </c>
      <c r="P13" s="158" t="s">
        <v>185</v>
      </c>
    </row>
    <row r="14" spans="1:16" ht="14.1" customHeight="1">
      <c r="A14" s="95" t="s">
        <v>22</v>
      </c>
      <c r="B14" s="48">
        <v>1</v>
      </c>
      <c r="C14" s="67">
        <f t="shared" si="4"/>
        <v>19</v>
      </c>
      <c r="D14" s="93">
        <f t="shared" si="1"/>
        <v>2.4</v>
      </c>
      <c r="E14" s="40" t="str">
        <f t="shared" si="5"/>
        <v>30</v>
      </c>
      <c r="F14" s="69">
        <v>0</v>
      </c>
      <c r="G14" s="73">
        <f t="shared" ref="G14:N14" si="13">G13+TIME(0,$D14,0)+TIME(0,$F14,0)</f>
        <v>0.27430555555555547</v>
      </c>
      <c r="H14" s="73">
        <f t="shared" si="13"/>
        <v>0.3159722222222221</v>
      </c>
      <c r="I14" s="73">
        <f t="shared" si="13"/>
        <v>0.35763888888888878</v>
      </c>
      <c r="J14" s="73">
        <f t="shared" si="13"/>
        <v>0.39930555555555547</v>
      </c>
      <c r="K14" s="73">
        <f t="shared" si="13"/>
        <v>0.5902777777777769</v>
      </c>
      <c r="L14" s="73">
        <f t="shared" si="13"/>
        <v>0.63541666666666574</v>
      </c>
      <c r="M14" s="73">
        <f t="shared" si="13"/>
        <v>0.67361111111111016</v>
      </c>
      <c r="N14" s="73">
        <f t="shared" si="13"/>
        <v>0.71874999999999911</v>
      </c>
      <c r="P14" s="158" t="s">
        <v>135</v>
      </c>
    </row>
    <row r="15" spans="1:16" ht="14.1" customHeight="1">
      <c r="A15" s="95" t="s">
        <v>23</v>
      </c>
      <c r="B15" s="48">
        <v>1</v>
      </c>
      <c r="C15" s="67">
        <f t="shared" si="4"/>
        <v>20</v>
      </c>
      <c r="D15" s="93">
        <f t="shared" si="1"/>
        <v>2.4</v>
      </c>
      <c r="E15" s="40" t="str">
        <f t="shared" si="5"/>
        <v>35</v>
      </c>
      <c r="F15" s="69">
        <v>0</v>
      </c>
      <c r="G15" s="73">
        <f t="shared" ref="G15:N15" si="14">G14+TIME(0,$D15,0)+TIME(0,$F15,0)</f>
        <v>0.27569444444444435</v>
      </c>
      <c r="H15" s="73">
        <f t="shared" si="14"/>
        <v>0.31736111111111098</v>
      </c>
      <c r="I15" s="73">
        <f t="shared" si="14"/>
        <v>0.35902777777777767</v>
      </c>
      <c r="J15" s="73">
        <f t="shared" si="14"/>
        <v>0.40069444444444435</v>
      </c>
      <c r="K15" s="73">
        <f t="shared" si="14"/>
        <v>0.59166666666666579</v>
      </c>
      <c r="L15" s="73">
        <f t="shared" si="14"/>
        <v>0.63680555555555463</v>
      </c>
      <c r="M15" s="73">
        <f t="shared" si="14"/>
        <v>0.67499999999999905</v>
      </c>
      <c r="N15" s="73">
        <f t="shared" si="14"/>
        <v>0.720138888888888</v>
      </c>
      <c r="P15" s="158" t="s">
        <v>136</v>
      </c>
    </row>
    <row r="16" spans="1:16" ht="14.1" customHeight="1">
      <c r="A16" s="124" t="s">
        <v>137</v>
      </c>
      <c r="B16" s="48">
        <v>1</v>
      </c>
      <c r="C16" s="67">
        <f t="shared" si="4"/>
        <v>21</v>
      </c>
      <c r="D16" s="93">
        <f t="shared" si="1"/>
        <v>2.4</v>
      </c>
      <c r="E16" s="40" t="str">
        <f t="shared" si="5"/>
        <v>35</v>
      </c>
      <c r="F16" s="69">
        <v>0</v>
      </c>
      <c r="G16" s="73">
        <f t="shared" ref="G16:N16" si="15">G15+TIME(0,$D16,0)+TIME(0,$F16,0)</f>
        <v>0.27708333333333324</v>
      </c>
      <c r="H16" s="73">
        <f t="shared" si="15"/>
        <v>0.31874999999999987</v>
      </c>
      <c r="I16" s="73">
        <f t="shared" si="15"/>
        <v>0.36041666666666655</v>
      </c>
      <c r="J16" s="73">
        <f t="shared" si="15"/>
        <v>0.40208333333333324</v>
      </c>
      <c r="K16" s="73">
        <f t="shared" si="15"/>
        <v>0.59305555555555467</v>
      </c>
      <c r="L16" s="73">
        <f t="shared" si="15"/>
        <v>0.63819444444444351</v>
      </c>
      <c r="M16" s="73">
        <f t="shared" si="15"/>
        <v>0.67638888888888793</v>
      </c>
      <c r="N16" s="73">
        <f t="shared" si="15"/>
        <v>0.72152777777777688</v>
      </c>
      <c r="P16" s="158" t="s">
        <v>190</v>
      </c>
    </row>
    <row r="17" spans="1:26" ht="14.1" customHeight="1">
      <c r="A17" s="95" t="s">
        <v>24</v>
      </c>
      <c r="B17" s="48">
        <v>2</v>
      </c>
      <c r="C17" s="67">
        <f t="shared" si="4"/>
        <v>23</v>
      </c>
      <c r="D17" s="93">
        <f t="shared" si="1"/>
        <v>4.8</v>
      </c>
      <c r="E17" s="40" t="str">
        <f t="shared" si="5"/>
        <v>35</v>
      </c>
      <c r="F17" s="69">
        <v>0</v>
      </c>
      <c r="G17" s="73">
        <f t="shared" ref="G17:N17" si="16">G16+TIME(0,$D17,0)+TIME(0,$F17,0)</f>
        <v>0.27986111111111101</v>
      </c>
      <c r="H17" s="73">
        <f t="shared" si="16"/>
        <v>0.32152777777777763</v>
      </c>
      <c r="I17" s="73">
        <f t="shared" si="16"/>
        <v>0.36319444444444432</v>
      </c>
      <c r="J17" s="73">
        <f t="shared" si="16"/>
        <v>0.40486111111111101</v>
      </c>
      <c r="K17" s="73">
        <f t="shared" si="16"/>
        <v>0.59583333333333244</v>
      </c>
      <c r="L17" s="73">
        <f t="shared" si="16"/>
        <v>0.64097222222222128</v>
      </c>
      <c r="M17" s="73">
        <f t="shared" si="16"/>
        <v>0.6791666666666657</v>
      </c>
      <c r="N17" s="73">
        <f t="shared" si="16"/>
        <v>0.72430555555555465</v>
      </c>
      <c r="P17" s="158" t="s">
        <v>149</v>
      </c>
    </row>
    <row r="18" spans="1:26" ht="14.1" customHeight="1">
      <c r="A18" s="95" t="s">
        <v>25</v>
      </c>
      <c r="B18" s="48">
        <v>1</v>
      </c>
      <c r="C18" s="67">
        <f t="shared" si="4"/>
        <v>24</v>
      </c>
      <c r="D18" s="93">
        <f t="shared" si="1"/>
        <v>2.4</v>
      </c>
      <c r="E18" s="40" t="str">
        <f t="shared" si="5"/>
        <v>35</v>
      </c>
      <c r="F18" s="69">
        <v>0</v>
      </c>
      <c r="G18" s="73">
        <f t="shared" ref="G18:N18" si="17">G17+TIME(0,$D18,0)+TIME(0,$F18,0)</f>
        <v>0.28124999999999989</v>
      </c>
      <c r="H18" s="73">
        <f t="shared" si="17"/>
        <v>0.32291666666666652</v>
      </c>
      <c r="I18" s="73">
        <f t="shared" si="17"/>
        <v>0.3645833333333332</v>
      </c>
      <c r="J18" s="73">
        <f t="shared" si="17"/>
        <v>0.40624999999999989</v>
      </c>
      <c r="K18" s="73">
        <f t="shared" si="17"/>
        <v>0.59722222222222132</v>
      </c>
      <c r="L18" s="73">
        <f t="shared" si="17"/>
        <v>0.64236111111111016</v>
      </c>
      <c r="M18" s="73">
        <f t="shared" si="17"/>
        <v>0.68055555555555458</v>
      </c>
      <c r="N18" s="73">
        <f t="shared" si="17"/>
        <v>0.72569444444444353</v>
      </c>
      <c r="P18" s="158" t="s">
        <v>192</v>
      </c>
    </row>
    <row r="19" spans="1:26" s="81" customFormat="1" ht="14.1" customHeight="1">
      <c r="A19" s="4" t="s">
        <v>128</v>
      </c>
      <c r="B19" s="82">
        <v>2</v>
      </c>
      <c r="C19" s="67">
        <f t="shared" si="4"/>
        <v>26</v>
      </c>
      <c r="D19" s="151">
        <f>60/15*B19</f>
        <v>8</v>
      </c>
      <c r="E19" s="84" t="str">
        <f t="shared" si="5"/>
        <v>40</v>
      </c>
      <c r="F19" s="85">
        <v>12</v>
      </c>
      <c r="G19" s="71">
        <f t="shared" ref="G19:N19" si="18">G18+TIME(0,$D19,0)+TIME(0,$F19,0)</f>
        <v>0.29513888888888878</v>
      </c>
      <c r="H19" s="71">
        <f t="shared" si="18"/>
        <v>0.33680555555555541</v>
      </c>
      <c r="I19" s="71">
        <f t="shared" si="18"/>
        <v>0.3784722222222221</v>
      </c>
      <c r="J19" s="71">
        <f t="shared" si="18"/>
        <v>0.42013888888888878</v>
      </c>
      <c r="K19" s="71">
        <f t="shared" si="18"/>
        <v>0.61111111111111016</v>
      </c>
      <c r="L19" s="71">
        <f t="shared" si="18"/>
        <v>0.656249999999999</v>
      </c>
      <c r="M19" s="71">
        <f t="shared" si="18"/>
        <v>0.69444444444444342</v>
      </c>
      <c r="N19" s="71">
        <f t="shared" si="18"/>
        <v>0.73958333333333237</v>
      </c>
      <c r="P19" s="158" t="s">
        <v>209</v>
      </c>
      <c r="R19" s="152"/>
      <c r="S19" s="152"/>
      <c r="T19" s="152"/>
      <c r="U19" s="152"/>
      <c r="V19" s="152"/>
      <c r="W19" s="152"/>
      <c r="X19" s="152"/>
      <c r="Y19" s="152"/>
      <c r="Z19" s="152"/>
    </row>
    <row r="20" spans="1:26" ht="14.1" customHeight="1">
      <c r="A20" s="47" t="s">
        <v>55</v>
      </c>
      <c r="B20" s="48">
        <v>1</v>
      </c>
      <c r="C20" s="67">
        <f t="shared" si="4"/>
        <v>27</v>
      </c>
      <c r="D20" s="68">
        <f>60/12*B20</f>
        <v>5</v>
      </c>
      <c r="E20" s="40" t="str">
        <f t="shared" si="5"/>
        <v>40</v>
      </c>
      <c r="F20" s="69">
        <v>0</v>
      </c>
      <c r="G20" s="73">
        <f t="shared" ref="G20:N20" si="19">G19+TIME(0,$D20,0)+TIME(0,$F20,0)</f>
        <v>0.29861111111111099</v>
      </c>
      <c r="H20" s="73">
        <f t="shared" si="19"/>
        <v>0.34027777777777762</v>
      </c>
      <c r="I20" s="73">
        <f t="shared" si="19"/>
        <v>0.38194444444444431</v>
      </c>
      <c r="J20" s="73">
        <f t="shared" si="19"/>
        <v>0.42361111111111099</v>
      </c>
      <c r="K20" s="73">
        <f t="shared" si="19"/>
        <v>0.61458333333333237</v>
      </c>
      <c r="L20" s="73">
        <f t="shared" si="19"/>
        <v>0.65972222222222121</v>
      </c>
      <c r="M20" s="73">
        <f t="shared" si="19"/>
        <v>0.69791666666666563</v>
      </c>
      <c r="N20" s="73">
        <f t="shared" si="19"/>
        <v>0.74305555555555458</v>
      </c>
      <c r="P20" s="158" t="s">
        <v>210</v>
      </c>
      <c r="S20" s="121"/>
      <c r="T20" s="121"/>
      <c r="U20" s="121"/>
      <c r="V20" s="121"/>
      <c r="W20" s="121"/>
      <c r="X20" s="121"/>
      <c r="Y20" s="121"/>
      <c r="Z20" s="121"/>
    </row>
    <row r="21" spans="1:26" ht="14.1" customHeight="1">
      <c r="A21" s="47" t="s">
        <v>56</v>
      </c>
      <c r="B21" s="48">
        <v>1</v>
      </c>
      <c r="C21" s="67">
        <f t="shared" si="4"/>
        <v>28</v>
      </c>
      <c r="D21" s="68">
        <f t="shared" ref="D21:D28" si="20">60/12*B21</f>
        <v>5</v>
      </c>
      <c r="E21" s="40" t="str">
        <f t="shared" si="5"/>
        <v>40</v>
      </c>
      <c r="F21" s="69">
        <v>0</v>
      </c>
      <c r="G21" s="73">
        <f t="shared" ref="G21:N21" si="21">G20+TIME(0,$D21,0)+TIME(0,$F21,0)</f>
        <v>0.3020833333333332</v>
      </c>
      <c r="H21" s="73">
        <f t="shared" si="21"/>
        <v>0.34374999999999983</v>
      </c>
      <c r="I21" s="73">
        <f t="shared" si="21"/>
        <v>0.38541666666666652</v>
      </c>
      <c r="J21" s="73">
        <f t="shared" si="21"/>
        <v>0.4270833333333332</v>
      </c>
      <c r="K21" s="73">
        <f t="shared" si="21"/>
        <v>0.61805555555555458</v>
      </c>
      <c r="L21" s="73">
        <f t="shared" si="21"/>
        <v>0.66319444444444342</v>
      </c>
      <c r="M21" s="73">
        <f t="shared" si="21"/>
        <v>0.70138888888888784</v>
      </c>
      <c r="N21" s="73">
        <f t="shared" si="21"/>
        <v>0.74652777777777679</v>
      </c>
      <c r="P21" s="158" t="s">
        <v>211</v>
      </c>
      <c r="S21" s="121"/>
      <c r="T21" s="121"/>
      <c r="U21" s="121"/>
      <c r="V21" s="121"/>
      <c r="W21" s="121"/>
      <c r="X21" s="121"/>
      <c r="Y21" s="121"/>
      <c r="Z21" s="121"/>
    </row>
    <row r="22" spans="1:26" ht="14.1" customHeight="1">
      <c r="A22" s="47" t="s">
        <v>57</v>
      </c>
      <c r="B22" s="48">
        <v>1</v>
      </c>
      <c r="C22" s="67">
        <f t="shared" si="4"/>
        <v>29</v>
      </c>
      <c r="D22" s="68">
        <f t="shared" si="20"/>
        <v>5</v>
      </c>
      <c r="E22" s="40" t="str">
        <f t="shared" si="5"/>
        <v>40</v>
      </c>
      <c r="F22" s="69">
        <v>0</v>
      </c>
      <c r="G22" s="73">
        <f t="shared" ref="G22:N22" si="22">G21+TIME(0,$D22,0)+TIME(0,$F22,0)</f>
        <v>0.30555555555555541</v>
      </c>
      <c r="H22" s="73">
        <f t="shared" si="22"/>
        <v>0.34722222222222204</v>
      </c>
      <c r="I22" s="73">
        <f t="shared" si="22"/>
        <v>0.38888888888888873</v>
      </c>
      <c r="J22" s="73">
        <f t="shared" si="22"/>
        <v>0.43055555555555541</v>
      </c>
      <c r="K22" s="73">
        <f t="shared" si="22"/>
        <v>0.62152777777777679</v>
      </c>
      <c r="L22" s="73">
        <f t="shared" si="22"/>
        <v>0.66666666666666563</v>
      </c>
      <c r="M22" s="73">
        <f t="shared" si="22"/>
        <v>0.70486111111111005</v>
      </c>
      <c r="N22" s="73">
        <f t="shared" si="22"/>
        <v>0.749999999999999</v>
      </c>
      <c r="P22" s="158" t="s">
        <v>212</v>
      </c>
    </row>
    <row r="23" spans="1:26" s="81" customFormat="1" ht="14.1" customHeight="1">
      <c r="A23" s="66" t="s">
        <v>126</v>
      </c>
      <c r="B23" s="82">
        <v>1</v>
      </c>
      <c r="C23" s="67">
        <f t="shared" si="4"/>
        <v>30</v>
      </c>
      <c r="D23" s="83">
        <f t="shared" si="20"/>
        <v>5</v>
      </c>
      <c r="E23" s="84" t="str">
        <f t="shared" si="5"/>
        <v>40</v>
      </c>
      <c r="F23" s="85">
        <v>5</v>
      </c>
      <c r="G23" s="71">
        <f t="shared" ref="G23:N23" si="23">G22+TIME(0,$D23,0)+TIME(0,$F23,0)</f>
        <v>0.31249999999999983</v>
      </c>
      <c r="H23" s="71">
        <f t="shared" si="23"/>
        <v>0.35416666666666646</v>
      </c>
      <c r="I23" s="71">
        <f t="shared" si="23"/>
        <v>0.39583333333333315</v>
      </c>
      <c r="J23" s="71">
        <f t="shared" si="23"/>
        <v>0.43749999999999983</v>
      </c>
      <c r="K23" s="71">
        <f t="shared" si="23"/>
        <v>0.62847222222222121</v>
      </c>
      <c r="L23" s="71">
        <f t="shared" si="23"/>
        <v>0.67361111111111005</v>
      </c>
      <c r="M23" s="71">
        <f t="shared" si="23"/>
        <v>0.71180555555555447</v>
      </c>
      <c r="N23" s="71">
        <f t="shared" si="23"/>
        <v>0.75694444444444342</v>
      </c>
      <c r="P23" s="158" t="s">
        <v>346</v>
      </c>
    </row>
    <row r="24" spans="1:26" ht="14.1" customHeight="1">
      <c r="A24" s="95" t="s">
        <v>120</v>
      </c>
      <c r="B24" s="48">
        <v>1</v>
      </c>
      <c r="C24" s="67">
        <f t="shared" si="4"/>
        <v>31</v>
      </c>
      <c r="D24" s="68">
        <f t="shared" si="20"/>
        <v>5</v>
      </c>
      <c r="E24" s="40" t="str">
        <f t="shared" si="5"/>
        <v>45</v>
      </c>
      <c r="F24" s="69">
        <v>0</v>
      </c>
      <c r="G24" s="73">
        <f t="shared" ref="G24:N24" si="24">G23+TIME(0,$D24,0)+TIME(0,$F24,0)</f>
        <v>0.31597222222222204</v>
      </c>
      <c r="H24" s="73">
        <f t="shared" si="24"/>
        <v>0.35763888888888867</v>
      </c>
      <c r="I24" s="73">
        <f t="shared" si="24"/>
        <v>0.39930555555555536</v>
      </c>
      <c r="J24" s="73">
        <f t="shared" si="24"/>
        <v>0.44097222222222204</v>
      </c>
      <c r="K24" s="73">
        <f t="shared" si="24"/>
        <v>0.63194444444444342</v>
      </c>
      <c r="L24" s="73">
        <f t="shared" si="24"/>
        <v>0.67708333333333226</v>
      </c>
      <c r="M24" s="73">
        <f t="shared" si="24"/>
        <v>0.71527777777777668</v>
      </c>
      <c r="N24" s="73">
        <f t="shared" si="24"/>
        <v>0.76041666666666563</v>
      </c>
      <c r="P24" s="158" t="s">
        <v>348</v>
      </c>
    </row>
    <row r="25" spans="1:26" ht="14.1" customHeight="1">
      <c r="A25" s="95" t="s">
        <v>64</v>
      </c>
      <c r="B25" s="48">
        <v>1</v>
      </c>
      <c r="C25" s="67">
        <f t="shared" si="4"/>
        <v>32</v>
      </c>
      <c r="D25" s="68">
        <f t="shared" si="20"/>
        <v>5</v>
      </c>
      <c r="E25" s="40" t="str">
        <f t="shared" si="5"/>
        <v>45</v>
      </c>
      <c r="F25" s="69">
        <v>0</v>
      </c>
      <c r="G25" s="73">
        <f t="shared" ref="G25:N25" si="25">G24+TIME(0,$D25,0)+TIME(0,$F25,0)</f>
        <v>0.31944444444444425</v>
      </c>
      <c r="H25" s="73">
        <f t="shared" si="25"/>
        <v>0.36111111111111088</v>
      </c>
      <c r="I25" s="73">
        <f t="shared" si="25"/>
        <v>0.40277777777777757</v>
      </c>
      <c r="J25" s="73">
        <f t="shared" si="25"/>
        <v>0.44444444444444425</v>
      </c>
      <c r="K25" s="73">
        <f t="shared" si="25"/>
        <v>0.63541666666666563</v>
      </c>
      <c r="L25" s="73">
        <f t="shared" si="25"/>
        <v>0.68055555555555447</v>
      </c>
      <c r="M25" s="73">
        <f t="shared" si="25"/>
        <v>0.71874999999999889</v>
      </c>
      <c r="N25" s="73">
        <f t="shared" si="25"/>
        <v>0.76388888888888784</v>
      </c>
      <c r="P25" s="158" t="s">
        <v>347</v>
      </c>
    </row>
    <row r="26" spans="1:26" ht="14.1" customHeight="1">
      <c r="A26" s="95" t="s">
        <v>121</v>
      </c>
      <c r="B26" s="48">
        <v>0.5</v>
      </c>
      <c r="C26" s="67">
        <f t="shared" si="4"/>
        <v>32.5</v>
      </c>
      <c r="D26" s="68">
        <f t="shared" si="20"/>
        <v>2.5</v>
      </c>
      <c r="E26" s="40" t="str">
        <f t="shared" si="5"/>
        <v>45</v>
      </c>
      <c r="F26" s="69">
        <v>0</v>
      </c>
      <c r="G26" s="73">
        <f t="shared" ref="G26:N26" si="26">G25+TIME(0,$D26,0)+TIME(0,$F26,0)</f>
        <v>0.32083333333333314</v>
      </c>
      <c r="H26" s="73">
        <f t="shared" si="26"/>
        <v>0.36249999999999977</v>
      </c>
      <c r="I26" s="73">
        <f t="shared" si="26"/>
        <v>0.40416666666666645</v>
      </c>
      <c r="J26" s="73">
        <f t="shared" si="26"/>
        <v>0.44583333333333314</v>
      </c>
      <c r="K26" s="73">
        <f t="shared" si="26"/>
        <v>0.63680555555555451</v>
      </c>
      <c r="L26" s="73">
        <f t="shared" si="26"/>
        <v>0.68194444444444335</v>
      </c>
      <c r="M26" s="73">
        <f t="shared" si="26"/>
        <v>0.72013888888888777</v>
      </c>
      <c r="N26" s="73">
        <f t="shared" si="26"/>
        <v>0.76527777777777672</v>
      </c>
      <c r="P26" s="158" t="s">
        <v>349</v>
      </c>
    </row>
    <row r="27" spans="1:26" ht="14.1" customHeight="1">
      <c r="A27" s="95" t="s">
        <v>65</v>
      </c>
      <c r="B27" s="48">
        <v>0.5</v>
      </c>
      <c r="C27" s="67">
        <f t="shared" si="4"/>
        <v>33</v>
      </c>
      <c r="D27" s="68">
        <f t="shared" si="20"/>
        <v>2.5</v>
      </c>
      <c r="E27" s="40" t="str">
        <f t="shared" si="5"/>
        <v>45</v>
      </c>
      <c r="F27" s="69">
        <v>0</v>
      </c>
      <c r="G27" s="73">
        <f t="shared" ref="G27:N27" si="27">G26+TIME(0,$D27,0)+TIME(0,$F27,0)</f>
        <v>0.32222222222222202</v>
      </c>
      <c r="H27" s="73">
        <f t="shared" si="27"/>
        <v>0.36388888888888865</v>
      </c>
      <c r="I27" s="73">
        <f t="shared" si="27"/>
        <v>0.40555555555555534</v>
      </c>
      <c r="J27" s="73">
        <f t="shared" si="27"/>
        <v>0.44722222222222202</v>
      </c>
      <c r="K27" s="73">
        <f t="shared" si="27"/>
        <v>0.6381944444444434</v>
      </c>
      <c r="L27" s="73">
        <f t="shared" si="27"/>
        <v>0.68333333333333224</v>
      </c>
      <c r="M27" s="73">
        <f t="shared" si="27"/>
        <v>0.72152777777777666</v>
      </c>
      <c r="N27" s="73">
        <f t="shared" si="27"/>
        <v>0.76666666666666561</v>
      </c>
      <c r="P27" s="158" t="s">
        <v>350</v>
      </c>
    </row>
    <row r="28" spans="1:26" ht="14.1" customHeight="1">
      <c r="A28" s="125" t="s">
        <v>128</v>
      </c>
      <c r="B28" s="48">
        <v>1</v>
      </c>
      <c r="C28" s="67">
        <f t="shared" si="4"/>
        <v>34</v>
      </c>
      <c r="D28" s="68">
        <f t="shared" si="20"/>
        <v>5</v>
      </c>
      <c r="E28" s="40" t="str">
        <f t="shared" si="5"/>
        <v>45</v>
      </c>
      <c r="F28" s="69">
        <v>0</v>
      </c>
      <c r="G28" s="73">
        <f t="shared" ref="G28:N28" si="28">G27+TIME(0,$D28,0)+TIME(0,$F28,0)</f>
        <v>0.32569444444444423</v>
      </c>
      <c r="H28" s="73">
        <f t="shared" si="28"/>
        <v>0.36736111111111086</v>
      </c>
      <c r="I28" s="73">
        <f t="shared" si="28"/>
        <v>0.40902777777777755</v>
      </c>
      <c r="J28" s="73">
        <f t="shared" si="28"/>
        <v>0.45069444444444423</v>
      </c>
      <c r="K28" s="73">
        <f t="shared" si="28"/>
        <v>0.64166666666666561</v>
      </c>
      <c r="L28" s="73">
        <f t="shared" si="28"/>
        <v>0.68680555555555445</v>
      </c>
      <c r="M28" s="73">
        <f t="shared" si="28"/>
        <v>0.72499999999999887</v>
      </c>
      <c r="N28" s="73">
        <f t="shared" si="28"/>
        <v>0.77013888888888782</v>
      </c>
      <c r="P28" s="158" t="s">
        <v>209</v>
      </c>
    </row>
    <row r="29" spans="1:26" ht="10.5" customHeight="1">
      <c r="A29" s="78"/>
      <c r="B29" s="78"/>
      <c r="C29" s="78"/>
      <c r="D29" s="78"/>
      <c r="E29" s="78"/>
      <c r="F29" s="78"/>
      <c r="G29" s="79"/>
      <c r="H29" s="79"/>
      <c r="I29" s="79"/>
      <c r="J29" s="79"/>
      <c r="K29" s="79"/>
      <c r="L29" s="79"/>
      <c r="M29" s="79"/>
      <c r="N29" s="79"/>
    </row>
    <row r="30" spans="1:26" ht="15" customHeight="1">
      <c r="A30" s="120" t="s">
        <v>385</v>
      </c>
      <c r="B30" s="78"/>
      <c r="C30" s="78"/>
      <c r="D30" s="78"/>
      <c r="E30" s="78"/>
      <c r="F30" s="78"/>
      <c r="G30" s="79"/>
      <c r="H30" s="79"/>
      <c r="I30" s="79"/>
      <c r="J30" s="79"/>
      <c r="K30" s="79"/>
      <c r="L30" s="79"/>
      <c r="M30" s="79"/>
      <c r="N30" s="79"/>
    </row>
    <row r="31" spans="1:26" ht="45" customHeight="1">
      <c r="A31" s="187" t="s">
        <v>409</v>
      </c>
      <c r="B31" s="187" t="s">
        <v>0</v>
      </c>
      <c r="C31" s="187" t="s">
        <v>1</v>
      </c>
      <c r="D31" s="187" t="s">
        <v>2</v>
      </c>
      <c r="E31" s="187" t="s">
        <v>3</v>
      </c>
      <c r="F31" s="187" t="s">
        <v>4</v>
      </c>
      <c r="G31" s="90" t="s">
        <v>5</v>
      </c>
      <c r="H31" s="90" t="s">
        <v>41</v>
      </c>
      <c r="I31" s="89" t="s">
        <v>42</v>
      </c>
      <c r="J31" s="90" t="s">
        <v>43</v>
      </c>
      <c r="K31" s="90" t="s">
        <v>9</v>
      </c>
      <c r="L31" s="90" t="s">
        <v>10</v>
      </c>
      <c r="M31" s="90" t="s">
        <v>47</v>
      </c>
      <c r="N31" s="90" t="s">
        <v>12</v>
      </c>
      <c r="P31" s="126" t="s">
        <v>156</v>
      </c>
    </row>
    <row r="32" spans="1:26" ht="40.5" customHeight="1">
      <c r="A32" s="188"/>
      <c r="B32" s="188"/>
      <c r="C32" s="188"/>
      <c r="D32" s="188"/>
      <c r="E32" s="188"/>
      <c r="F32" s="188"/>
      <c r="G32" s="89" t="str">
        <f t="shared" ref="G32:N32" si="29">G3</f>
        <v>UP32LT
 1389</v>
      </c>
      <c r="H32" s="89" t="str">
        <f t="shared" si="29"/>
        <v>UP32LT
 1392</v>
      </c>
      <c r="I32" s="89" t="str">
        <f t="shared" si="29"/>
        <v>UP65PN
9630</v>
      </c>
      <c r="J32" s="89" t="str">
        <f t="shared" si="29"/>
        <v>UP65KT
 5038</v>
      </c>
      <c r="K32" s="89" t="str">
        <f t="shared" si="29"/>
        <v>UP32LT
 1389</v>
      </c>
      <c r="L32" s="89" t="str">
        <f t="shared" si="29"/>
        <v>UP32LT
 1392</v>
      </c>
      <c r="M32" s="89" t="str">
        <f t="shared" si="29"/>
        <v>UP65PN
9630</v>
      </c>
      <c r="N32" s="89" t="str">
        <f t="shared" si="29"/>
        <v>UP65KT
 5038</v>
      </c>
    </row>
    <row r="33" spans="1:19" ht="14.1" customHeight="1">
      <c r="A33" s="125" t="s">
        <v>128</v>
      </c>
      <c r="B33" s="48">
        <v>0</v>
      </c>
      <c r="C33" s="67">
        <f>B33+C30</f>
        <v>0</v>
      </c>
      <c r="D33" s="68">
        <f>60/12*B33</f>
        <v>0</v>
      </c>
      <c r="E33" s="40" t="str">
        <f t="shared" ref="E33:E42" si="30">IF(C33&lt;=0,"0",IF(C33&lt;=3,"10",IF(C33&lt;=6,"15",IF(C33&lt;=10,"20",IF(C33&lt;=14,"25",IF(C33&lt;=19,"30",IF(C33&lt;=24,"35",IF(C33&lt;=30,"40",IF(C33&lt;=36,"45",IF(C33&lt;=42,"50",IF(C33&lt;=48,"55",IF(C33&lt;=54,"60",IF(C33&lt;=60,"65",IF(C33&lt;=66,"70"))))))))))))))</f>
        <v>0</v>
      </c>
      <c r="F33" s="69">
        <v>6</v>
      </c>
      <c r="G33" s="71">
        <f>G28+TIME(0,$D33,0)+TIME(0,$F33,0)</f>
        <v>0.32986111111111088</v>
      </c>
      <c r="H33" s="71">
        <f>H28+TIME(0,$D33,0)+TIME(0,$F33,0)</f>
        <v>0.37152777777777751</v>
      </c>
      <c r="I33" s="71">
        <f t="shared" ref="I33:M33" si="31">I28+TIME(0,$D33,0)+TIME(0,$F33,0)</f>
        <v>0.4131944444444442</v>
      </c>
      <c r="J33" s="71">
        <f t="shared" si="31"/>
        <v>0.45486111111111088</v>
      </c>
      <c r="K33" s="71">
        <f t="shared" si="31"/>
        <v>0.64583333333333226</v>
      </c>
      <c r="L33" s="71">
        <f t="shared" si="31"/>
        <v>0.6909722222222211</v>
      </c>
      <c r="M33" s="71">
        <f t="shared" si="31"/>
        <v>0.72916666666666552</v>
      </c>
      <c r="N33" s="71">
        <f>N28+TIME(0,$D33,0)+TIME(0,$F33,0)</f>
        <v>0.77430555555555447</v>
      </c>
      <c r="O33" s="121"/>
      <c r="P33" s="158" t="s">
        <v>209</v>
      </c>
      <c r="Q33" s="121"/>
      <c r="R33" s="121"/>
      <c r="S33" s="121"/>
    </row>
    <row r="34" spans="1:19" ht="14.1" customHeight="1">
      <c r="A34" s="47" t="s">
        <v>63</v>
      </c>
      <c r="B34" s="48">
        <v>1</v>
      </c>
      <c r="C34" s="67">
        <f t="shared" ref="C34:C42" si="32">B34+C33</f>
        <v>1</v>
      </c>
      <c r="D34" s="68">
        <f t="shared" ref="D34:D42" si="33">60/12*B34</f>
        <v>5</v>
      </c>
      <c r="E34" s="40" t="str">
        <f t="shared" si="30"/>
        <v>10</v>
      </c>
      <c r="F34" s="69">
        <v>0</v>
      </c>
      <c r="G34" s="73">
        <f>G33+TIME(0,$D34,0)+TIME(0,$F34,0)</f>
        <v>0.33333333333333309</v>
      </c>
      <c r="H34" s="73">
        <f t="shared" ref="H34:N34" si="34">H33+TIME(0,$D34,0)+TIME(0,$F34,0)</f>
        <v>0.37499999999999972</v>
      </c>
      <c r="I34" s="73">
        <f t="shared" si="34"/>
        <v>0.41666666666666641</v>
      </c>
      <c r="J34" s="73">
        <f t="shared" si="34"/>
        <v>0.45833333333333309</v>
      </c>
      <c r="K34" s="73">
        <f t="shared" si="34"/>
        <v>0.64930555555555447</v>
      </c>
      <c r="L34" s="73">
        <f t="shared" si="34"/>
        <v>0.69444444444444331</v>
      </c>
      <c r="M34" s="73">
        <f t="shared" si="34"/>
        <v>0.73263888888888773</v>
      </c>
      <c r="N34" s="73">
        <f t="shared" si="34"/>
        <v>0.77777777777777668</v>
      </c>
      <c r="P34" s="158" t="s">
        <v>351</v>
      </c>
    </row>
    <row r="35" spans="1:19" ht="14.1" customHeight="1">
      <c r="A35" s="47" t="s">
        <v>64</v>
      </c>
      <c r="B35" s="48">
        <v>1</v>
      </c>
      <c r="C35" s="67">
        <f t="shared" si="32"/>
        <v>2</v>
      </c>
      <c r="D35" s="68">
        <f t="shared" si="33"/>
        <v>5</v>
      </c>
      <c r="E35" s="40" t="str">
        <f t="shared" si="30"/>
        <v>10</v>
      </c>
      <c r="F35" s="69">
        <v>0</v>
      </c>
      <c r="G35" s="73">
        <f t="shared" ref="G35:G42" si="35">G34+TIME(0,$D35,0)+TIME(0,$F35,0)</f>
        <v>0.3368055555555553</v>
      </c>
      <c r="H35" s="73">
        <f t="shared" ref="H35:H42" si="36">H34+TIME(0,$D35,0)+TIME(0,$F35,0)</f>
        <v>0.37847222222222193</v>
      </c>
      <c r="I35" s="73">
        <f t="shared" ref="I35:I42" si="37">I34+TIME(0,$D35,0)+TIME(0,$F35,0)</f>
        <v>0.42013888888888862</v>
      </c>
      <c r="J35" s="73">
        <f t="shared" ref="J35:J42" si="38">J34+TIME(0,$D35,0)+TIME(0,$F35,0)</f>
        <v>0.4618055555555553</v>
      </c>
      <c r="K35" s="73">
        <f t="shared" ref="K35:K42" si="39">K34+TIME(0,$D35,0)+TIME(0,$F35,0)</f>
        <v>0.65277777777777668</v>
      </c>
      <c r="L35" s="73">
        <f t="shared" ref="L35:L42" si="40">L34+TIME(0,$D35,0)+TIME(0,$F35,0)</f>
        <v>0.69791666666666552</v>
      </c>
      <c r="M35" s="73">
        <f t="shared" ref="M35:M42" si="41">M34+TIME(0,$D35,0)+TIME(0,$F35,0)</f>
        <v>0.73611111111110994</v>
      </c>
      <c r="N35" s="73">
        <f t="shared" ref="N35:N42" si="42">N34+TIME(0,$D35,0)+TIME(0,$F35,0)</f>
        <v>0.78124999999999889</v>
      </c>
      <c r="P35" s="158" t="s">
        <v>352</v>
      </c>
    </row>
    <row r="36" spans="1:19" ht="14.1" customHeight="1">
      <c r="A36" s="47" t="s">
        <v>122</v>
      </c>
      <c r="B36" s="48">
        <v>0.5</v>
      </c>
      <c r="C36" s="67">
        <f t="shared" si="32"/>
        <v>2.5</v>
      </c>
      <c r="D36" s="68">
        <f t="shared" si="33"/>
        <v>2.5</v>
      </c>
      <c r="E36" s="40" t="str">
        <f t="shared" si="30"/>
        <v>10</v>
      </c>
      <c r="F36" s="69">
        <v>0</v>
      </c>
      <c r="G36" s="73">
        <f t="shared" si="35"/>
        <v>0.33819444444444419</v>
      </c>
      <c r="H36" s="73">
        <f t="shared" si="36"/>
        <v>0.37986111111111082</v>
      </c>
      <c r="I36" s="73">
        <f t="shared" si="37"/>
        <v>0.4215277777777775</v>
      </c>
      <c r="J36" s="73">
        <f t="shared" si="38"/>
        <v>0.46319444444444419</v>
      </c>
      <c r="K36" s="73">
        <f t="shared" si="39"/>
        <v>0.65416666666666556</v>
      </c>
      <c r="L36" s="73">
        <f t="shared" si="40"/>
        <v>0.6993055555555544</v>
      </c>
      <c r="M36" s="73">
        <f t="shared" si="41"/>
        <v>0.73749999999999882</v>
      </c>
      <c r="N36" s="73">
        <f t="shared" si="42"/>
        <v>0.78263888888888777</v>
      </c>
      <c r="P36" s="158" t="s">
        <v>353</v>
      </c>
    </row>
    <row r="37" spans="1:19" s="81" customFormat="1" ht="14.1" customHeight="1">
      <c r="A37" s="66" t="s">
        <v>123</v>
      </c>
      <c r="B37" s="82">
        <v>1</v>
      </c>
      <c r="C37" s="67">
        <f t="shared" si="32"/>
        <v>3.5</v>
      </c>
      <c r="D37" s="83">
        <f t="shared" si="33"/>
        <v>5</v>
      </c>
      <c r="E37" s="84" t="str">
        <f t="shared" si="30"/>
        <v>15</v>
      </c>
      <c r="F37" s="85">
        <v>3</v>
      </c>
      <c r="G37" s="71">
        <f t="shared" si="35"/>
        <v>0.34374999999999972</v>
      </c>
      <c r="H37" s="71">
        <f t="shared" si="36"/>
        <v>0.38541666666666635</v>
      </c>
      <c r="I37" s="71">
        <f t="shared" si="37"/>
        <v>0.42708333333333304</v>
      </c>
      <c r="J37" s="71">
        <f t="shared" si="38"/>
        <v>0.46874999999999972</v>
      </c>
      <c r="K37" s="71">
        <f t="shared" si="39"/>
        <v>0.6597222222222211</v>
      </c>
      <c r="L37" s="71">
        <f t="shared" si="40"/>
        <v>0.70486111111110994</v>
      </c>
      <c r="M37" s="71">
        <f t="shared" si="41"/>
        <v>0.74305555555555436</v>
      </c>
      <c r="N37" s="71">
        <f t="shared" si="42"/>
        <v>0.78819444444444331</v>
      </c>
      <c r="P37" s="158" t="s">
        <v>354</v>
      </c>
    </row>
    <row r="38" spans="1:19" ht="14.1" customHeight="1">
      <c r="A38" s="95" t="s">
        <v>124</v>
      </c>
      <c r="B38" s="48">
        <v>1</v>
      </c>
      <c r="C38" s="67">
        <f t="shared" si="32"/>
        <v>4.5</v>
      </c>
      <c r="D38" s="68">
        <f t="shared" si="33"/>
        <v>5</v>
      </c>
      <c r="E38" s="40" t="str">
        <f t="shared" si="30"/>
        <v>15</v>
      </c>
      <c r="F38" s="69">
        <v>0</v>
      </c>
      <c r="G38" s="73">
        <f t="shared" si="35"/>
        <v>0.34722222222222193</v>
      </c>
      <c r="H38" s="73">
        <f t="shared" si="36"/>
        <v>0.38888888888888856</v>
      </c>
      <c r="I38" s="73">
        <f t="shared" si="37"/>
        <v>0.43055555555555525</v>
      </c>
      <c r="J38" s="73">
        <f t="shared" si="38"/>
        <v>0.47222222222222193</v>
      </c>
      <c r="K38" s="73">
        <f t="shared" si="39"/>
        <v>0.66319444444444331</v>
      </c>
      <c r="L38" s="73">
        <f t="shared" si="40"/>
        <v>0.70833333333333215</v>
      </c>
      <c r="M38" s="73">
        <f t="shared" si="41"/>
        <v>0.74652777777777657</v>
      </c>
      <c r="N38" s="73">
        <f t="shared" si="42"/>
        <v>0.79166666666666552</v>
      </c>
      <c r="P38" s="158" t="s">
        <v>355</v>
      </c>
    </row>
    <row r="39" spans="1:19" ht="14.1" customHeight="1">
      <c r="A39" s="95" t="s">
        <v>115</v>
      </c>
      <c r="B39" s="48">
        <v>0.5</v>
      </c>
      <c r="C39" s="67">
        <f t="shared" si="32"/>
        <v>5</v>
      </c>
      <c r="D39" s="68">
        <f t="shared" si="33"/>
        <v>2.5</v>
      </c>
      <c r="E39" s="40" t="str">
        <f t="shared" si="30"/>
        <v>15</v>
      </c>
      <c r="F39" s="69">
        <v>0</v>
      </c>
      <c r="G39" s="73">
        <f t="shared" si="35"/>
        <v>0.34861111111111082</v>
      </c>
      <c r="H39" s="73">
        <f t="shared" si="36"/>
        <v>0.39027777777777745</v>
      </c>
      <c r="I39" s="73">
        <f t="shared" si="37"/>
        <v>0.43194444444444413</v>
      </c>
      <c r="J39" s="73">
        <f t="shared" si="38"/>
        <v>0.47361111111111082</v>
      </c>
      <c r="K39" s="73">
        <f t="shared" si="39"/>
        <v>0.66458333333333219</v>
      </c>
      <c r="L39" s="73">
        <f t="shared" si="40"/>
        <v>0.70972222222222103</v>
      </c>
      <c r="M39" s="73">
        <f t="shared" si="41"/>
        <v>0.74791666666666545</v>
      </c>
      <c r="N39" s="73">
        <f t="shared" si="42"/>
        <v>0.7930555555555544</v>
      </c>
      <c r="P39" s="158" t="s">
        <v>356</v>
      </c>
    </row>
    <row r="40" spans="1:19" ht="14.1" customHeight="1">
      <c r="A40" s="95" t="s">
        <v>114</v>
      </c>
      <c r="B40" s="48">
        <v>1</v>
      </c>
      <c r="C40" s="67">
        <f t="shared" si="32"/>
        <v>6</v>
      </c>
      <c r="D40" s="68">
        <f t="shared" si="33"/>
        <v>5</v>
      </c>
      <c r="E40" s="40" t="str">
        <f t="shared" si="30"/>
        <v>15</v>
      </c>
      <c r="F40" s="69">
        <v>0</v>
      </c>
      <c r="G40" s="73">
        <f t="shared" si="35"/>
        <v>0.35208333333333303</v>
      </c>
      <c r="H40" s="73">
        <f t="shared" si="36"/>
        <v>0.39374999999999966</v>
      </c>
      <c r="I40" s="73">
        <f t="shared" si="37"/>
        <v>0.43541666666666634</v>
      </c>
      <c r="J40" s="73">
        <f t="shared" si="38"/>
        <v>0.47708333333333303</v>
      </c>
      <c r="K40" s="73">
        <f t="shared" si="39"/>
        <v>0.6680555555555544</v>
      </c>
      <c r="L40" s="73">
        <f t="shared" si="40"/>
        <v>0.71319444444444324</v>
      </c>
      <c r="M40" s="73">
        <f t="shared" si="41"/>
        <v>0.75138888888888766</v>
      </c>
      <c r="N40" s="73">
        <f t="shared" si="42"/>
        <v>0.79652777777777661</v>
      </c>
      <c r="P40" s="158" t="s">
        <v>336</v>
      </c>
    </row>
    <row r="41" spans="1:19" ht="14.1" customHeight="1">
      <c r="A41" s="95" t="s">
        <v>65</v>
      </c>
      <c r="B41" s="48">
        <v>1</v>
      </c>
      <c r="C41" s="67">
        <f t="shared" si="32"/>
        <v>7</v>
      </c>
      <c r="D41" s="68">
        <f t="shared" si="33"/>
        <v>5</v>
      </c>
      <c r="E41" s="40" t="str">
        <f t="shared" si="30"/>
        <v>20</v>
      </c>
      <c r="F41" s="69">
        <v>0</v>
      </c>
      <c r="G41" s="73">
        <f t="shared" si="35"/>
        <v>0.35555555555555524</v>
      </c>
      <c r="H41" s="73">
        <f t="shared" si="36"/>
        <v>0.39722222222222187</v>
      </c>
      <c r="I41" s="73">
        <f t="shared" si="37"/>
        <v>0.43888888888888855</v>
      </c>
      <c r="J41" s="73">
        <f t="shared" si="38"/>
        <v>0.48055555555555524</v>
      </c>
      <c r="K41" s="73">
        <f t="shared" si="39"/>
        <v>0.67152777777777661</v>
      </c>
      <c r="L41" s="73">
        <f t="shared" si="40"/>
        <v>0.71666666666666545</v>
      </c>
      <c r="M41" s="73">
        <f t="shared" si="41"/>
        <v>0.75486111111110987</v>
      </c>
      <c r="N41" s="73">
        <f t="shared" si="42"/>
        <v>0.79999999999999882</v>
      </c>
      <c r="P41" s="158" t="s">
        <v>337</v>
      </c>
    </row>
    <row r="42" spans="1:19" ht="14.1" customHeight="1">
      <c r="A42" s="125" t="s">
        <v>128</v>
      </c>
      <c r="B42" s="48">
        <v>1</v>
      </c>
      <c r="C42" s="67">
        <f t="shared" si="32"/>
        <v>8</v>
      </c>
      <c r="D42" s="68">
        <f t="shared" si="33"/>
        <v>5</v>
      </c>
      <c r="E42" s="40" t="str">
        <f t="shared" si="30"/>
        <v>20</v>
      </c>
      <c r="F42" s="69">
        <v>0</v>
      </c>
      <c r="G42" s="73">
        <f t="shared" si="35"/>
        <v>0.35902777777777745</v>
      </c>
      <c r="H42" s="73">
        <f t="shared" si="36"/>
        <v>0.40069444444444408</v>
      </c>
      <c r="I42" s="73">
        <f t="shared" si="37"/>
        <v>0.44236111111111076</v>
      </c>
      <c r="J42" s="73">
        <f t="shared" si="38"/>
        <v>0.48402777777777745</v>
      </c>
      <c r="K42" s="73">
        <f t="shared" si="39"/>
        <v>0.67499999999999882</v>
      </c>
      <c r="L42" s="73">
        <f t="shared" si="40"/>
        <v>0.72013888888888766</v>
      </c>
      <c r="M42" s="73">
        <f t="shared" si="41"/>
        <v>0.75833333333333208</v>
      </c>
      <c r="N42" s="73">
        <f t="shared" si="42"/>
        <v>0.80347222222222103</v>
      </c>
      <c r="P42" s="158" t="s">
        <v>209</v>
      </c>
    </row>
    <row r="43" spans="1:19" ht="9.75" customHeight="1">
      <c r="A43" s="78"/>
      <c r="B43" s="78"/>
      <c r="C43" s="78"/>
      <c r="D43" s="78"/>
      <c r="E43" s="78"/>
      <c r="F43" s="78"/>
      <c r="G43" s="79"/>
      <c r="H43" s="79"/>
      <c r="I43" s="79"/>
      <c r="J43" s="79"/>
      <c r="K43" s="79"/>
      <c r="L43" s="79"/>
      <c r="M43" s="79"/>
      <c r="N43" s="79"/>
    </row>
    <row r="44" spans="1:19" ht="16.5" customHeight="1">
      <c r="A44" s="120" t="s">
        <v>125</v>
      </c>
      <c r="B44" s="78"/>
      <c r="C44" s="78"/>
      <c r="D44" s="78"/>
      <c r="E44" s="78"/>
      <c r="F44" s="78"/>
      <c r="G44" s="79"/>
      <c r="H44" s="79"/>
      <c r="I44" s="79"/>
      <c r="J44" s="79"/>
      <c r="K44" s="79"/>
      <c r="L44" s="79"/>
      <c r="M44" s="79"/>
      <c r="N44" s="79"/>
    </row>
    <row r="45" spans="1:19" ht="48" customHeight="1">
      <c r="A45" s="187" t="s">
        <v>409</v>
      </c>
      <c r="B45" s="187" t="s">
        <v>0</v>
      </c>
      <c r="C45" s="187" t="s">
        <v>1</v>
      </c>
      <c r="D45" s="187" t="s">
        <v>2</v>
      </c>
      <c r="E45" s="187" t="s">
        <v>3</v>
      </c>
      <c r="F45" s="187" t="s">
        <v>4</v>
      </c>
      <c r="G45" s="90" t="s">
        <v>5</v>
      </c>
      <c r="H45" s="90" t="s">
        <v>41</v>
      </c>
      <c r="I45" s="89" t="s">
        <v>42</v>
      </c>
      <c r="J45" s="90" t="s">
        <v>43</v>
      </c>
      <c r="K45" s="90" t="s">
        <v>9</v>
      </c>
      <c r="L45" s="90" t="s">
        <v>10</v>
      </c>
      <c r="M45" s="90" t="s">
        <v>47</v>
      </c>
      <c r="N45" s="90" t="s">
        <v>12</v>
      </c>
      <c r="P45" s="126" t="s">
        <v>156</v>
      </c>
    </row>
    <row r="46" spans="1:19" ht="39.75" customHeight="1">
      <c r="A46" s="188"/>
      <c r="B46" s="188"/>
      <c r="C46" s="188"/>
      <c r="D46" s="188"/>
      <c r="E46" s="188"/>
      <c r="F46" s="188"/>
      <c r="G46" s="89" t="str">
        <f t="shared" ref="G46:N46" si="43">G32</f>
        <v>UP32LT
 1389</v>
      </c>
      <c r="H46" s="89" t="str">
        <f t="shared" si="43"/>
        <v>UP32LT
 1392</v>
      </c>
      <c r="I46" s="89" t="str">
        <f t="shared" si="43"/>
        <v>UP65PN
9630</v>
      </c>
      <c r="J46" s="89" t="str">
        <f t="shared" si="43"/>
        <v>UP65KT
 5038</v>
      </c>
      <c r="K46" s="89" t="str">
        <f t="shared" si="43"/>
        <v>UP32LT
 1389</v>
      </c>
      <c r="L46" s="89" t="str">
        <f t="shared" si="43"/>
        <v>UP32LT
 1392</v>
      </c>
      <c r="M46" s="89" t="str">
        <f t="shared" si="43"/>
        <v>UP65PN
9630</v>
      </c>
      <c r="N46" s="89" t="str">
        <f t="shared" si="43"/>
        <v>UP65KT
 5038</v>
      </c>
    </row>
    <row r="47" spans="1:19" ht="14.1" customHeight="1">
      <c r="A47" s="125" t="s">
        <v>128</v>
      </c>
      <c r="B47" s="48">
        <v>0</v>
      </c>
      <c r="C47" s="67">
        <f>B47+C44</f>
        <v>0</v>
      </c>
      <c r="D47" s="68">
        <f>60/12*B47</f>
        <v>0</v>
      </c>
      <c r="E47" s="40" t="str">
        <f t="shared" ref="E47:E56" si="44">IF(C47&lt;=0,"0",IF(C47&lt;=3,"10",IF(C47&lt;=6,"15",IF(C47&lt;=10,"20",IF(C47&lt;=14,"25",IF(C47&lt;=19,"30",IF(C47&lt;=24,"35",IF(C47&lt;=30,"40",IF(C47&lt;=36,"45",IF(C47&lt;=42,"50",IF(C47&lt;=48,"55",IF(C47&lt;=54,"60",IF(C47&lt;=60,"65",IF(C47&lt;=66,"70"))))))))))))))</f>
        <v>0</v>
      </c>
      <c r="F47" s="69">
        <v>8</v>
      </c>
      <c r="G47" s="71">
        <f>G42+TIME(0,$D47,0)+TIME(0,$F47,0)</f>
        <v>0.36458333333333298</v>
      </c>
      <c r="H47" s="71">
        <f>H42+TIME(0,$D47,0)+TIME(0,$F47,0)</f>
        <v>0.40624999999999961</v>
      </c>
      <c r="I47" s="71">
        <f>I42+TIME(0,$D47,0)+TIME(0,$F47,0)</f>
        <v>0.4479166666666663</v>
      </c>
      <c r="J47" s="71">
        <f t="shared" ref="J47:M47" si="45">J42+TIME(0,$D47,0)+TIME(0,$F47,0)</f>
        <v>0.48958333333333298</v>
      </c>
      <c r="K47" s="71">
        <f t="shared" si="45"/>
        <v>0.68055555555555436</v>
      </c>
      <c r="L47" s="71">
        <f t="shared" si="45"/>
        <v>0.7256944444444432</v>
      </c>
      <c r="M47" s="71">
        <f t="shared" si="45"/>
        <v>0.76388888888888762</v>
      </c>
      <c r="N47" s="71">
        <f>N42+TIME(0,$D47,0)+TIME(0,$F47,0)</f>
        <v>0.80902777777777657</v>
      </c>
      <c r="P47" s="158" t="s">
        <v>209</v>
      </c>
    </row>
    <row r="48" spans="1:19" ht="14.1" customHeight="1">
      <c r="A48" s="47" t="s">
        <v>55</v>
      </c>
      <c r="B48" s="48">
        <v>1</v>
      </c>
      <c r="C48" s="67">
        <f t="shared" ref="C48:C56" si="46">B48+C47</f>
        <v>1</v>
      </c>
      <c r="D48" s="68">
        <f t="shared" ref="D48:D56" si="47">60/12*B48</f>
        <v>5</v>
      </c>
      <c r="E48" s="40" t="str">
        <f t="shared" si="44"/>
        <v>10</v>
      </c>
      <c r="F48" s="69">
        <v>0</v>
      </c>
      <c r="G48" s="73">
        <f t="shared" ref="G48:N48" si="48">G47+TIME(0,$D48,0)+TIME(0,$F48,0)</f>
        <v>0.36805555555555519</v>
      </c>
      <c r="H48" s="73">
        <f t="shared" si="48"/>
        <v>0.40972222222222182</v>
      </c>
      <c r="I48" s="73">
        <f t="shared" si="48"/>
        <v>0.45138888888888851</v>
      </c>
      <c r="J48" s="73">
        <f t="shared" si="48"/>
        <v>0.49305555555555519</v>
      </c>
      <c r="K48" s="73">
        <f t="shared" si="48"/>
        <v>0.68402777777777657</v>
      </c>
      <c r="L48" s="73">
        <f t="shared" si="48"/>
        <v>0.72916666666666541</v>
      </c>
      <c r="M48" s="73">
        <f t="shared" si="48"/>
        <v>0.76736111111110983</v>
      </c>
      <c r="N48" s="73">
        <f t="shared" si="48"/>
        <v>0.81249999999999878</v>
      </c>
      <c r="P48" s="158" t="s">
        <v>210</v>
      </c>
      <c r="Q48" s="60">
        <f>C42+B48</f>
        <v>9</v>
      </c>
    </row>
    <row r="49" spans="1:17" ht="14.1" customHeight="1">
      <c r="A49" s="47" t="s">
        <v>56</v>
      </c>
      <c r="B49" s="48">
        <v>1</v>
      </c>
      <c r="C49" s="67">
        <f t="shared" si="46"/>
        <v>2</v>
      </c>
      <c r="D49" s="68">
        <f t="shared" si="47"/>
        <v>5</v>
      </c>
      <c r="E49" s="40" t="str">
        <f t="shared" si="44"/>
        <v>10</v>
      </c>
      <c r="F49" s="69">
        <v>0</v>
      </c>
      <c r="G49" s="73">
        <f t="shared" ref="G49:N49" si="49">G48+TIME(0,$D49,0)+TIME(0,$F49,0)</f>
        <v>0.3715277777777774</v>
      </c>
      <c r="H49" s="73">
        <f t="shared" si="49"/>
        <v>0.41319444444444403</v>
      </c>
      <c r="I49" s="73">
        <f t="shared" si="49"/>
        <v>0.45486111111111072</v>
      </c>
      <c r="J49" s="73">
        <f t="shared" si="49"/>
        <v>0.4965277777777774</v>
      </c>
      <c r="K49" s="73">
        <f t="shared" si="49"/>
        <v>0.68749999999999878</v>
      </c>
      <c r="L49" s="73">
        <f t="shared" si="49"/>
        <v>0.73263888888888762</v>
      </c>
      <c r="M49" s="73">
        <f t="shared" si="49"/>
        <v>0.77083333333333204</v>
      </c>
      <c r="N49" s="73">
        <f t="shared" si="49"/>
        <v>0.81597222222222099</v>
      </c>
      <c r="P49" s="158" t="s">
        <v>211</v>
      </c>
      <c r="Q49" s="60">
        <f>Q48+B49</f>
        <v>10</v>
      </c>
    </row>
    <row r="50" spans="1:17" ht="14.1" customHeight="1">
      <c r="A50" s="47" t="s">
        <v>57</v>
      </c>
      <c r="B50" s="48">
        <v>1</v>
      </c>
      <c r="C50" s="67">
        <f t="shared" si="46"/>
        <v>3</v>
      </c>
      <c r="D50" s="68">
        <f t="shared" si="47"/>
        <v>5</v>
      </c>
      <c r="E50" s="40" t="str">
        <f t="shared" si="44"/>
        <v>10</v>
      </c>
      <c r="F50" s="69">
        <v>0</v>
      </c>
      <c r="G50" s="73">
        <f t="shared" ref="G50:N50" si="50">G49+TIME(0,$D50,0)+TIME(0,$F50,0)</f>
        <v>0.37499999999999961</v>
      </c>
      <c r="H50" s="73">
        <f t="shared" si="50"/>
        <v>0.41666666666666624</v>
      </c>
      <c r="I50" s="73">
        <f t="shared" si="50"/>
        <v>0.45833333333333293</v>
      </c>
      <c r="J50" s="73">
        <f t="shared" si="50"/>
        <v>0.49999999999999961</v>
      </c>
      <c r="K50" s="73">
        <f t="shared" si="50"/>
        <v>0.69097222222222099</v>
      </c>
      <c r="L50" s="73">
        <f t="shared" si="50"/>
        <v>0.73611111111110983</v>
      </c>
      <c r="M50" s="73">
        <f t="shared" si="50"/>
        <v>0.77430555555555425</v>
      </c>
      <c r="N50" s="73">
        <f t="shared" si="50"/>
        <v>0.8194444444444432</v>
      </c>
      <c r="P50" s="158" t="s">
        <v>212</v>
      </c>
      <c r="Q50" s="60">
        <f t="shared" ref="Q50:Q56" si="51">Q49+B50</f>
        <v>11</v>
      </c>
    </row>
    <row r="51" spans="1:17" ht="14.1" customHeight="1">
      <c r="A51" s="66" t="s">
        <v>126</v>
      </c>
      <c r="B51" s="48">
        <v>1</v>
      </c>
      <c r="C51" s="67">
        <f t="shared" si="46"/>
        <v>4</v>
      </c>
      <c r="D51" s="68">
        <f t="shared" si="47"/>
        <v>5</v>
      </c>
      <c r="E51" s="40" t="str">
        <f t="shared" si="44"/>
        <v>15</v>
      </c>
      <c r="F51" s="69">
        <v>5</v>
      </c>
      <c r="G51" s="71">
        <f t="shared" ref="G51:N51" si="52">G50+TIME(0,$D51,0)+TIME(0,$F51,0)</f>
        <v>0.38194444444444403</v>
      </c>
      <c r="H51" s="71">
        <f t="shared" si="52"/>
        <v>0.42361111111111066</v>
      </c>
      <c r="I51" s="71">
        <f t="shared" si="52"/>
        <v>0.46527777777777735</v>
      </c>
      <c r="J51" s="71">
        <f t="shared" si="52"/>
        <v>0.50694444444444409</v>
      </c>
      <c r="K51" s="71">
        <f t="shared" si="52"/>
        <v>0.69791666666666541</v>
      </c>
      <c r="L51" s="71">
        <f t="shared" si="52"/>
        <v>0.74305555555555425</v>
      </c>
      <c r="M51" s="71">
        <f t="shared" si="52"/>
        <v>0.78124999999999867</v>
      </c>
      <c r="N51" s="71">
        <f t="shared" si="52"/>
        <v>0.82638888888888762</v>
      </c>
      <c r="P51" s="158" t="s">
        <v>346</v>
      </c>
      <c r="Q51" s="60">
        <f t="shared" si="51"/>
        <v>12</v>
      </c>
    </row>
    <row r="52" spans="1:17" ht="14.1" customHeight="1">
      <c r="A52" s="95" t="s">
        <v>120</v>
      </c>
      <c r="B52" s="48">
        <v>1</v>
      </c>
      <c r="C52" s="67">
        <f t="shared" si="46"/>
        <v>5</v>
      </c>
      <c r="D52" s="68">
        <f t="shared" si="47"/>
        <v>5</v>
      </c>
      <c r="E52" s="40" t="str">
        <f t="shared" si="44"/>
        <v>15</v>
      </c>
      <c r="F52" s="69">
        <v>0</v>
      </c>
      <c r="G52" s="73">
        <f t="shared" ref="G52:N52" si="53">G51+TIME(0,$D52,0)+TIME(0,$F52,0)</f>
        <v>0.38541666666666624</v>
      </c>
      <c r="H52" s="73">
        <f t="shared" si="53"/>
        <v>0.42708333333333287</v>
      </c>
      <c r="I52" s="73">
        <f t="shared" si="53"/>
        <v>0.46874999999999956</v>
      </c>
      <c r="J52" s="73">
        <f t="shared" si="53"/>
        <v>0.5104166666666663</v>
      </c>
      <c r="K52" s="73">
        <f t="shared" si="53"/>
        <v>0.70138888888888762</v>
      </c>
      <c r="L52" s="73">
        <f t="shared" si="53"/>
        <v>0.74652777777777646</v>
      </c>
      <c r="M52" s="73">
        <f t="shared" si="53"/>
        <v>0.78472222222222088</v>
      </c>
      <c r="N52" s="73">
        <f t="shared" si="53"/>
        <v>0.82986111111110983</v>
      </c>
      <c r="P52" s="158" t="s">
        <v>348</v>
      </c>
      <c r="Q52" s="60">
        <f t="shared" si="51"/>
        <v>13</v>
      </c>
    </row>
    <row r="53" spans="1:17" ht="14.1" customHeight="1">
      <c r="A53" s="95" t="s">
        <v>64</v>
      </c>
      <c r="B53" s="48">
        <v>1</v>
      </c>
      <c r="C53" s="67">
        <f t="shared" si="46"/>
        <v>6</v>
      </c>
      <c r="D53" s="68">
        <f t="shared" si="47"/>
        <v>5</v>
      </c>
      <c r="E53" s="40" t="str">
        <f t="shared" si="44"/>
        <v>15</v>
      </c>
      <c r="F53" s="69">
        <v>0</v>
      </c>
      <c r="G53" s="73">
        <f t="shared" ref="G53:N53" si="54">G52+TIME(0,$D53,0)+TIME(0,$F53,0)</f>
        <v>0.38888888888888845</v>
      </c>
      <c r="H53" s="73">
        <f t="shared" si="54"/>
        <v>0.43055555555555508</v>
      </c>
      <c r="I53" s="73">
        <f t="shared" si="54"/>
        <v>0.47222222222222177</v>
      </c>
      <c r="J53" s="73">
        <f t="shared" si="54"/>
        <v>0.51388888888888851</v>
      </c>
      <c r="K53" s="73">
        <f t="shared" si="54"/>
        <v>0.70486111111110983</v>
      </c>
      <c r="L53" s="73">
        <f t="shared" si="54"/>
        <v>0.74999999999999867</v>
      </c>
      <c r="M53" s="73">
        <f t="shared" si="54"/>
        <v>0.78819444444444309</v>
      </c>
      <c r="N53" s="73">
        <f t="shared" si="54"/>
        <v>0.83333333333333204</v>
      </c>
      <c r="P53" s="158" t="s">
        <v>347</v>
      </c>
      <c r="Q53" s="60">
        <f t="shared" si="51"/>
        <v>14</v>
      </c>
    </row>
    <row r="54" spans="1:17" ht="14.1" customHeight="1">
      <c r="A54" s="95" t="s">
        <v>121</v>
      </c>
      <c r="B54" s="48">
        <v>0.5</v>
      </c>
      <c r="C54" s="67">
        <f t="shared" si="46"/>
        <v>6.5</v>
      </c>
      <c r="D54" s="68">
        <f t="shared" si="47"/>
        <v>2.5</v>
      </c>
      <c r="E54" s="40" t="str">
        <f t="shared" si="44"/>
        <v>20</v>
      </c>
      <c r="F54" s="69">
        <v>0</v>
      </c>
      <c r="G54" s="73">
        <f t="shared" ref="G54:N54" si="55">G53+TIME(0,$D54,0)+TIME(0,$F54,0)</f>
        <v>0.39027777777777733</v>
      </c>
      <c r="H54" s="73">
        <f t="shared" si="55"/>
        <v>0.43194444444444396</v>
      </c>
      <c r="I54" s="73">
        <f t="shared" si="55"/>
        <v>0.47361111111111065</v>
      </c>
      <c r="J54" s="73">
        <f t="shared" si="55"/>
        <v>0.51527777777777739</v>
      </c>
      <c r="K54" s="73">
        <f t="shared" si="55"/>
        <v>0.70624999999999871</v>
      </c>
      <c r="L54" s="73">
        <f t="shared" si="55"/>
        <v>0.75138888888888755</v>
      </c>
      <c r="M54" s="73">
        <f t="shared" si="55"/>
        <v>0.78958333333333197</v>
      </c>
      <c r="N54" s="73">
        <f t="shared" si="55"/>
        <v>0.83472222222222092</v>
      </c>
      <c r="P54" s="158" t="s">
        <v>349</v>
      </c>
      <c r="Q54" s="60">
        <f t="shared" si="51"/>
        <v>14.5</v>
      </c>
    </row>
    <row r="55" spans="1:17" ht="14.1" customHeight="1">
      <c r="A55" s="95" t="s">
        <v>65</v>
      </c>
      <c r="B55" s="48">
        <v>0.5</v>
      </c>
      <c r="C55" s="67">
        <f t="shared" si="46"/>
        <v>7</v>
      </c>
      <c r="D55" s="68">
        <f t="shared" si="47"/>
        <v>2.5</v>
      </c>
      <c r="E55" s="40" t="str">
        <f t="shared" si="44"/>
        <v>20</v>
      </c>
      <c r="F55" s="69">
        <v>0</v>
      </c>
      <c r="G55" s="73">
        <f t="shared" ref="G55:N55" si="56">G54+TIME(0,$D55,0)+TIME(0,$F55,0)</f>
        <v>0.39166666666666622</v>
      </c>
      <c r="H55" s="73">
        <f t="shared" si="56"/>
        <v>0.43333333333333285</v>
      </c>
      <c r="I55" s="73">
        <f t="shared" si="56"/>
        <v>0.47499999999999953</v>
      </c>
      <c r="J55" s="73">
        <f t="shared" si="56"/>
        <v>0.51666666666666627</v>
      </c>
      <c r="K55" s="73">
        <f t="shared" si="56"/>
        <v>0.7076388888888876</v>
      </c>
      <c r="L55" s="73">
        <f t="shared" si="56"/>
        <v>0.75277777777777644</v>
      </c>
      <c r="M55" s="73">
        <f t="shared" si="56"/>
        <v>0.79097222222222086</v>
      </c>
      <c r="N55" s="73">
        <f t="shared" si="56"/>
        <v>0.83611111111110981</v>
      </c>
      <c r="P55" s="158" t="s">
        <v>350</v>
      </c>
      <c r="Q55" s="60">
        <f t="shared" si="51"/>
        <v>15</v>
      </c>
    </row>
    <row r="56" spans="1:17" ht="14.1" customHeight="1">
      <c r="A56" s="125" t="s">
        <v>128</v>
      </c>
      <c r="B56" s="48">
        <v>1</v>
      </c>
      <c r="C56" s="67">
        <f t="shared" si="46"/>
        <v>8</v>
      </c>
      <c r="D56" s="68">
        <f t="shared" si="47"/>
        <v>5</v>
      </c>
      <c r="E56" s="40" t="str">
        <f t="shared" si="44"/>
        <v>20</v>
      </c>
      <c r="F56" s="69">
        <v>0</v>
      </c>
      <c r="G56" s="73">
        <f t="shared" ref="G56:N56" si="57">G55+TIME(0,$D56,0)+TIME(0,$F56,0)</f>
        <v>0.39513888888888843</v>
      </c>
      <c r="H56" s="73">
        <f t="shared" si="57"/>
        <v>0.43680555555555506</v>
      </c>
      <c r="I56" s="73">
        <f t="shared" si="57"/>
        <v>0.47847222222222174</v>
      </c>
      <c r="J56" s="73">
        <f t="shared" si="57"/>
        <v>0.52013888888888848</v>
      </c>
      <c r="K56" s="73">
        <f t="shared" si="57"/>
        <v>0.71111111111110981</v>
      </c>
      <c r="L56" s="73">
        <f t="shared" si="57"/>
        <v>0.75624999999999865</v>
      </c>
      <c r="M56" s="73">
        <f t="shared" si="57"/>
        <v>0.79444444444444307</v>
      </c>
      <c r="N56" s="73">
        <f t="shared" si="57"/>
        <v>0.83958333333333202</v>
      </c>
      <c r="P56" s="158" t="s">
        <v>209</v>
      </c>
      <c r="Q56" s="60">
        <f t="shared" si="51"/>
        <v>16</v>
      </c>
    </row>
    <row r="57" spans="1:17" ht="14.1" customHeight="1">
      <c r="A57" s="78"/>
      <c r="B57" s="78"/>
      <c r="C57" s="78"/>
      <c r="D57" s="78"/>
      <c r="E57" s="78"/>
      <c r="F57" s="78"/>
      <c r="G57" s="79"/>
      <c r="H57" s="79"/>
      <c r="I57" s="79"/>
      <c r="J57" s="79"/>
      <c r="K57" s="79"/>
      <c r="L57" s="79"/>
      <c r="M57" s="79"/>
      <c r="N57" s="79"/>
    </row>
    <row r="58" spans="1:17" ht="21" customHeight="1">
      <c r="A58" s="120" t="s">
        <v>385</v>
      </c>
      <c r="B58" s="78"/>
      <c r="C58" s="78"/>
      <c r="D58" s="78"/>
      <c r="E58" s="78"/>
      <c r="F58" s="78"/>
      <c r="G58" s="79"/>
      <c r="H58" s="79"/>
      <c r="I58" s="79"/>
      <c r="J58" s="79"/>
      <c r="K58" s="79"/>
      <c r="L58" s="79"/>
      <c r="M58" s="79"/>
      <c r="N58" s="79"/>
    </row>
    <row r="59" spans="1:17" ht="42.75" customHeight="1">
      <c r="A59" s="187" t="s">
        <v>409</v>
      </c>
      <c r="B59" s="187" t="s">
        <v>0</v>
      </c>
      <c r="C59" s="187" t="s">
        <v>1</v>
      </c>
      <c r="D59" s="187" t="s">
        <v>2</v>
      </c>
      <c r="E59" s="187" t="s">
        <v>3</v>
      </c>
      <c r="F59" s="187" t="s">
        <v>4</v>
      </c>
      <c r="G59" s="90" t="s">
        <v>5</v>
      </c>
      <c r="H59" s="90" t="s">
        <v>41</v>
      </c>
      <c r="I59" s="89" t="s">
        <v>42</v>
      </c>
      <c r="J59" s="90" t="s">
        <v>43</v>
      </c>
      <c r="K59" s="90" t="s">
        <v>9</v>
      </c>
      <c r="L59" s="90" t="s">
        <v>10</v>
      </c>
      <c r="M59" s="90" t="s">
        <v>47</v>
      </c>
      <c r="N59" s="90" t="s">
        <v>12</v>
      </c>
      <c r="P59" s="126" t="s">
        <v>156</v>
      </c>
    </row>
    <row r="60" spans="1:17" ht="34.5" customHeight="1">
      <c r="A60" s="188"/>
      <c r="B60" s="188"/>
      <c r="C60" s="188"/>
      <c r="D60" s="188"/>
      <c r="E60" s="188"/>
      <c r="F60" s="188"/>
      <c r="G60" s="89" t="str">
        <f t="shared" ref="G60:N60" si="58">G46</f>
        <v>UP32LT
 1389</v>
      </c>
      <c r="H60" s="89" t="str">
        <f t="shared" si="58"/>
        <v>UP32LT
 1392</v>
      </c>
      <c r="I60" s="89" t="str">
        <f t="shared" si="58"/>
        <v>UP65PN
9630</v>
      </c>
      <c r="J60" s="89" t="str">
        <f t="shared" si="58"/>
        <v>UP65KT
 5038</v>
      </c>
      <c r="K60" s="89" t="str">
        <f t="shared" si="58"/>
        <v>UP32LT
 1389</v>
      </c>
      <c r="L60" s="89" t="str">
        <f t="shared" si="58"/>
        <v>UP32LT
 1392</v>
      </c>
      <c r="M60" s="89" t="str">
        <f t="shared" si="58"/>
        <v>UP65PN
9630</v>
      </c>
      <c r="N60" s="89" t="str">
        <f t="shared" si="58"/>
        <v>UP65KT
 5038</v>
      </c>
    </row>
    <row r="61" spans="1:17" ht="14.1" customHeight="1">
      <c r="A61" s="125" t="s">
        <v>128</v>
      </c>
      <c r="B61" s="48">
        <v>0</v>
      </c>
      <c r="C61" s="67">
        <f>B61+C58</f>
        <v>0</v>
      </c>
      <c r="D61" s="68">
        <f>60/12*B61</f>
        <v>0</v>
      </c>
      <c r="E61" s="40" t="str">
        <f t="shared" ref="E61:E70" si="59">IF(C61&lt;=0,"0",IF(C61&lt;=3,"10",IF(C61&lt;=6,"15",IF(C61&lt;=10,"20",IF(C61&lt;=14,"25",IF(C61&lt;=19,"30",IF(C61&lt;=24,"35",IF(C61&lt;=30,"40",IF(C61&lt;=36,"45",IF(C61&lt;=42,"50",IF(C61&lt;=48,"55",IF(C61&lt;=54,"60",IF(C61&lt;=60,"65",IF(C61&lt;=66,"70"))))))))))))))</f>
        <v>0</v>
      </c>
      <c r="F61" s="69">
        <v>6</v>
      </c>
      <c r="G61" s="71">
        <f>G56+TIME(0,$D61,0)+TIME(0,$F61,0)</f>
        <v>0.39930555555555508</v>
      </c>
      <c r="H61" s="71">
        <f>H56+TIME(0,$D61,0)+TIME(0,$F61,0)</f>
        <v>0.44097222222222171</v>
      </c>
      <c r="I61" s="71">
        <f t="shared" ref="I61:M61" si="60">I56+TIME(0,$D61,0)+TIME(0,$F61,0)</f>
        <v>0.4826388888888884</v>
      </c>
      <c r="J61" s="71">
        <f t="shared" si="60"/>
        <v>0.52430555555555514</v>
      </c>
      <c r="K61" s="71">
        <f t="shared" si="60"/>
        <v>0.71527777777777646</v>
      </c>
      <c r="L61" s="71">
        <f t="shared" si="60"/>
        <v>0.7604166666666653</v>
      </c>
      <c r="M61" s="71">
        <f t="shared" si="60"/>
        <v>0.79861111111110972</v>
      </c>
      <c r="N61" s="71">
        <f>N56+TIME(0,$D61,0)+TIME(0,$F61,0)</f>
        <v>0.84374999999999867</v>
      </c>
      <c r="P61" s="158" t="s">
        <v>209</v>
      </c>
    </row>
    <row r="62" spans="1:17" ht="14.1" customHeight="1">
      <c r="A62" s="47" t="s">
        <v>63</v>
      </c>
      <c r="B62" s="48">
        <v>1</v>
      </c>
      <c r="C62" s="67">
        <f t="shared" ref="C62:C70" si="61">B62+C61</f>
        <v>1</v>
      </c>
      <c r="D62" s="68">
        <f t="shared" ref="D62:D70" si="62">60/12*B62</f>
        <v>5</v>
      </c>
      <c r="E62" s="40" t="str">
        <f t="shared" si="59"/>
        <v>10</v>
      </c>
      <c r="F62" s="69">
        <v>0</v>
      </c>
      <c r="G62" s="73">
        <f t="shared" ref="G62:N62" si="63">G61+TIME(0,$D62,0)+TIME(0,$F62,0)</f>
        <v>0.40277777777777729</v>
      </c>
      <c r="H62" s="73">
        <f t="shared" si="63"/>
        <v>0.44444444444444392</v>
      </c>
      <c r="I62" s="73">
        <f t="shared" si="63"/>
        <v>0.48611111111111061</v>
      </c>
      <c r="J62" s="73">
        <f t="shared" si="63"/>
        <v>0.52777777777777735</v>
      </c>
      <c r="K62" s="73">
        <f t="shared" si="63"/>
        <v>0.71874999999999867</v>
      </c>
      <c r="L62" s="73">
        <f t="shared" si="63"/>
        <v>0.76388888888888751</v>
      </c>
      <c r="M62" s="73">
        <f t="shared" si="63"/>
        <v>0.80208333333333193</v>
      </c>
      <c r="N62" s="73">
        <f t="shared" si="63"/>
        <v>0.84722222222222088</v>
      </c>
      <c r="P62" s="158" t="s">
        <v>351</v>
      </c>
    </row>
    <row r="63" spans="1:17" ht="14.1" customHeight="1">
      <c r="A63" s="47" t="s">
        <v>64</v>
      </c>
      <c r="B63" s="48">
        <v>1</v>
      </c>
      <c r="C63" s="67">
        <f t="shared" si="61"/>
        <v>2</v>
      </c>
      <c r="D63" s="68">
        <f t="shared" si="62"/>
        <v>5</v>
      </c>
      <c r="E63" s="40" t="str">
        <f t="shared" si="59"/>
        <v>10</v>
      </c>
      <c r="F63" s="69">
        <v>0</v>
      </c>
      <c r="G63" s="73">
        <f t="shared" ref="G63:N63" si="64">G62+TIME(0,$D63,0)+TIME(0,$F63,0)</f>
        <v>0.4062499999999995</v>
      </c>
      <c r="H63" s="73">
        <f t="shared" si="64"/>
        <v>0.44791666666666613</v>
      </c>
      <c r="I63" s="73">
        <f t="shared" si="64"/>
        <v>0.48958333333333282</v>
      </c>
      <c r="J63" s="73">
        <f t="shared" si="64"/>
        <v>0.53124999999999956</v>
      </c>
      <c r="K63" s="73">
        <f t="shared" si="64"/>
        <v>0.72222222222222088</v>
      </c>
      <c r="L63" s="73">
        <f t="shared" si="64"/>
        <v>0.76736111111110972</v>
      </c>
      <c r="M63" s="73">
        <f t="shared" si="64"/>
        <v>0.80555555555555414</v>
      </c>
      <c r="N63" s="73">
        <f t="shared" si="64"/>
        <v>0.85069444444444309</v>
      </c>
      <c r="P63" s="158" t="s">
        <v>352</v>
      </c>
    </row>
    <row r="64" spans="1:17" ht="14.1" customHeight="1">
      <c r="A64" s="47" t="s">
        <v>122</v>
      </c>
      <c r="B64" s="48">
        <v>0.5</v>
      </c>
      <c r="C64" s="67">
        <f t="shared" si="61"/>
        <v>2.5</v>
      </c>
      <c r="D64" s="68">
        <f t="shared" si="62"/>
        <v>2.5</v>
      </c>
      <c r="E64" s="40" t="str">
        <f t="shared" si="59"/>
        <v>10</v>
      </c>
      <c r="F64" s="69">
        <v>0</v>
      </c>
      <c r="G64" s="73">
        <f t="shared" ref="G64:N64" si="65">G63+TIME(0,$D64,0)+TIME(0,$F64,0)</f>
        <v>0.40763888888888838</v>
      </c>
      <c r="H64" s="73">
        <f t="shared" si="65"/>
        <v>0.44930555555555501</v>
      </c>
      <c r="I64" s="73">
        <f t="shared" si="65"/>
        <v>0.4909722222222217</v>
      </c>
      <c r="J64" s="73">
        <f t="shared" si="65"/>
        <v>0.53263888888888844</v>
      </c>
      <c r="K64" s="73">
        <f t="shared" si="65"/>
        <v>0.72361111111110976</v>
      </c>
      <c r="L64" s="73">
        <f t="shared" si="65"/>
        <v>0.7687499999999986</v>
      </c>
      <c r="M64" s="73">
        <f t="shared" si="65"/>
        <v>0.80694444444444302</v>
      </c>
      <c r="N64" s="73">
        <f t="shared" si="65"/>
        <v>0.85208333333333197</v>
      </c>
      <c r="P64" s="158" t="s">
        <v>353</v>
      </c>
    </row>
    <row r="65" spans="1:16" ht="14.1" customHeight="1">
      <c r="A65" s="95" t="s">
        <v>123</v>
      </c>
      <c r="B65" s="48">
        <v>1</v>
      </c>
      <c r="C65" s="67">
        <f t="shared" si="61"/>
        <v>3.5</v>
      </c>
      <c r="D65" s="68">
        <f t="shared" si="62"/>
        <v>5</v>
      </c>
      <c r="E65" s="40" t="str">
        <f t="shared" si="59"/>
        <v>15</v>
      </c>
      <c r="F65" s="69">
        <v>3</v>
      </c>
      <c r="G65" s="73">
        <f t="shared" ref="G65:N65" si="66">G64+TIME(0,$D65,0)+TIME(0,$F65,0)</f>
        <v>0.41319444444444392</v>
      </c>
      <c r="H65" s="73">
        <f t="shared" si="66"/>
        <v>0.45486111111111055</v>
      </c>
      <c r="I65" s="73">
        <f t="shared" si="66"/>
        <v>0.49652777777777724</v>
      </c>
      <c r="J65" s="73">
        <f t="shared" si="66"/>
        <v>0.53819444444444398</v>
      </c>
      <c r="K65" s="73">
        <f t="shared" si="66"/>
        <v>0.7291666666666653</v>
      </c>
      <c r="L65" s="73">
        <f t="shared" si="66"/>
        <v>0.77430555555555414</v>
      </c>
      <c r="M65" s="73">
        <f t="shared" si="66"/>
        <v>0.81249999999999856</v>
      </c>
      <c r="N65" s="73">
        <f t="shared" si="66"/>
        <v>0.85763888888888751</v>
      </c>
      <c r="P65" s="158" t="s">
        <v>354</v>
      </c>
    </row>
    <row r="66" spans="1:16" ht="14.1" customHeight="1">
      <c r="A66" s="95" t="s">
        <v>124</v>
      </c>
      <c r="B66" s="48">
        <v>1</v>
      </c>
      <c r="C66" s="67">
        <f t="shared" si="61"/>
        <v>4.5</v>
      </c>
      <c r="D66" s="68">
        <f t="shared" si="62"/>
        <v>5</v>
      </c>
      <c r="E66" s="40" t="str">
        <f t="shared" si="59"/>
        <v>15</v>
      </c>
      <c r="F66" s="69">
        <v>0</v>
      </c>
      <c r="G66" s="73">
        <f t="shared" ref="G66:N66" si="67">G65+TIME(0,$D66,0)+TIME(0,$F66,0)</f>
        <v>0.41666666666666613</v>
      </c>
      <c r="H66" s="73">
        <f t="shared" si="67"/>
        <v>0.45833333333333276</v>
      </c>
      <c r="I66" s="73">
        <f t="shared" si="67"/>
        <v>0.49999999999999944</v>
      </c>
      <c r="J66" s="73">
        <f t="shared" si="67"/>
        <v>0.54166666666666619</v>
      </c>
      <c r="K66" s="73">
        <f t="shared" si="67"/>
        <v>0.73263888888888751</v>
      </c>
      <c r="L66" s="73">
        <f t="shared" si="67"/>
        <v>0.77777777777777635</v>
      </c>
      <c r="M66" s="73">
        <f t="shared" si="67"/>
        <v>0.81597222222222077</v>
      </c>
      <c r="N66" s="73">
        <f t="shared" si="67"/>
        <v>0.86111111111110972</v>
      </c>
      <c r="P66" s="158" t="s">
        <v>355</v>
      </c>
    </row>
    <row r="67" spans="1:16" ht="14.1" customHeight="1">
      <c r="A67" s="95" t="s">
        <v>115</v>
      </c>
      <c r="B67" s="48">
        <v>0.5</v>
      </c>
      <c r="C67" s="67">
        <f t="shared" si="61"/>
        <v>5</v>
      </c>
      <c r="D67" s="68">
        <f t="shared" si="62"/>
        <v>2.5</v>
      </c>
      <c r="E67" s="40" t="str">
        <f t="shared" si="59"/>
        <v>15</v>
      </c>
      <c r="F67" s="69">
        <v>0</v>
      </c>
      <c r="G67" s="73">
        <f t="shared" ref="G67:N67" si="68">G66+TIME(0,$D67,0)+TIME(0,$F67,0)</f>
        <v>0.41805555555555501</v>
      </c>
      <c r="H67" s="73">
        <f t="shared" si="68"/>
        <v>0.45972222222222164</v>
      </c>
      <c r="I67" s="73">
        <f t="shared" si="68"/>
        <v>0.50138888888888833</v>
      </c>
      <c r="J67" s="73">
        <f t="shared" si="68"/>
        <v>0.54305555555555507</v>
      </c>
      <c r="K67" s="73">
        <f t="shared" si="68"/>
        <v>0.73402777777777639</v>
      </c>
      <c r="L67" s="73">
        <f t="shared" si="68"/>
        <v>0.77916666666666523</v>
      </c>
      <c r="M67" s="73">
        <f t="shared" si="68"/>
        <v>0.81736111111110965</v>
      </c>
      <c r="N67" s="73">
        <f t="shared" si="68"/>
        <v>0.8624999999999986</v>
      </c>
      <c r="P67" s="158" t="s">
        <v>356</v>
      </c>
    </row>
    <row r="68" spans="1:16" ht="14.1" customHeight="1">
      <c r="A68" s="95" t="s">
        <v>114</v>
      </c>
      <c r="B68" s="48">
        <v>1</v>
      </c>
      <c r="C68" s="67">
        <f t="shared" si="61"/>
        <v>6</v>
      </c>
      <c r="D68" s="68">
        <f t="shared" si="62"/>
        <v>5</v>
      </c>
      <c r="E68" s="40" t="str">
        <f t="shared" si="59"/>
        <v>15</v>
      </c>
      <c r="F68" s="69">
        <v>0</v>
      </c>
      <c r="G68" s="73">
        <f t="shared" ref="G68:N68" si="69">G67+TIME(0,$D68,0)+TIME(0,$F68,0)</f>
        <v>0.42152777777777722</v>
      </c>
      <c r="H68" s="73">
        <f t="shared" si="69"/>
        <v>0.46319444444444385</v>
      </c>
      <c r="I68" s="73">
        <f t="shared" si="69"/>
        <v>0.50486111111111054</v>
      </c>
      <c r="J68" s="73">
        <f t="shared" si="69"/>
        <v>0.54652777777777728</v>
      </c>
      <c r="K68" s="73">
        <f t="shared" si="69"/>
        <v>0.7374999999999986</v>
      </c>
      <c r="L68" s="73">
        <f t="shared" si="69"/>
        <v>0.78263888888888744</v>
      </c>
      <c r="M68" s="73">
        <f t="shared" si="69"/>
        <v>0.82083333333333186</v>
      </c>
      <c r="N68" s="73">
        <f t="shared" si="69"/>
        <v>0.86597222222222081</v>
      </c>
      <c r="P68" s="158" t="s">
        <v>336</v>
      </c>
    </row>
    <row r="69" spans="1:16" ht="14.1" customHeight="1">
      <c r="A69" s="95" t="s">
        <v>65</v>
      </c>
      <c r="B69" s="48">
        <v>1</v>
      </c>
      <c r="C69" s="67">
        <f t="shared" si="61"/>
        <v>7</v>
      </c>
      <c r="D69" s="68">
        <f t="shared" si="62"/>
        <v>5</v>
      </c>
      <c r="E69" s="40" t="str">
        <f t="shared" si="59"/>
        <v>20</v>
      </c>
      <c r="F69" s="69">
        <v>0</v>
      </c>
      <c r="G69" s="73">
        <f t="shared" ref="G69:N69" si="70">G68+TIME(0,$D69,0)+TIME(0,$F69,0)</f>
        <v>0.42499999999999943</v>
      </c>
      <c r="H69" s="73">
        <f t="shared" si="70"/>
        <v>0.46666666666666606</v>
      </c>
      <c r="I69" s="73">
        <f t="shared" si="70"/>
        <v>0.50833333333333275</v>
      </c>
      <c r="J69" s="73">
        <f t="shared" si="70"/>
        <v>0.54999999999999949</v>
      </c>
      <c r="K69" s="73">
        <f t="shared" si="70"/>
        <v>0.74097222222222081</v>
      </c>
      <c r="L69" s="73">
        <f t="shared" si="70"/>
        <v>0.78611111111110965</v>
      </c>
      <c r="M69" s="73">
        <f t="shared" si="70"/>
        <v>0.82430555555555407</v>
      </c>
      <c r="N69" s="73">
        <f t="shared" si="70"/>
        <v>0.86944444444444302</v>
      </c>
      <c r="P69" s="158" t="s">
        <v>337</v>
      </c>
    </row>
    <row r="70" spans="1:16" ht="14.1" customHeight="1">
      <c r="A70" s="125" t="s">
        <v>128</v>
      </c>
      <c r="B70" s="48">
        <v>1</v>
      </c>
      <c r="C70" s="67">
        <f t="shared" si="61"/>
        <v>8</v>
      </c>
      <c r="D70" s="68">
        <f t="shared" si="62"/>
        <v>5</v>
      </c>
      <c r="E70" s="40" t="str">
        <f t="shared" si="59"/>
        <v>20</v>
      </c>
      <c r="F70" s="69">
        <v>0</v>
      </c>
      <c r="G70" s="73">
        <f t="shared" ref="G70:N70" si="71">G69+TIME(0,$D70,0)+TIME(0,$F70,0)</f>
        <v>0.42847222222222164</v>
      </c>
      <c r="H70" s="73">
        <f t="shared" si="71"/>
        <v>0.47013888888888827</v>
      </c>
      <c r="I70" s="73">
        <f t="shared" si="71"/>
        <v>0.51180555555555496</v>
      </c>
      <c r="J70" s="73">
        <f t="shared" si="71"/>
        <v>0.5534722222222217</v>
      </c>
      <c r="K70" s="73">
        <f t="shared" si="71"/>
        <v>0.74444444444444302</v>
      </c>
      <c r="L70" s="73">
        <f t="shared" si="71"/>
        <v>0.78958333333333186</v>
      </c>
      <c r="M70" s="73">
        <f t="shared" si="71"/>
        <v>0.82777777777777628</v>
      </c>
      <c r="N70" s="73">
        <f t="shared" si="71"/>
        <v>0.87291666666666523</v>
      </c>
      <c r="P70" s="158" t="s">
        <v>194</v>
      </c>
    </row>
    <row r="71" spans="1:16" ht="14.1" customHeight="1">
      <c r="A71" s="78"/>
      <c r="B71" s="78"/>
      <c r="C71" s="78"/>
      <c r="D71" s="78"/>
      <c r="E71" s="78"/>
      <c r="F71" s="78"/>
      <c r="G71" s="79"/>
      <c r="H71" s="79"/>
      <c r="I71" s="79"/>
      <c r="J71" s="79"/>
      <c r="K71" s="79"/>
      <c r="L71" s="79"/>
      <c r="M71" s="79"/>
      <c r="N71" s="79"/>
    </row>
    <row r="72" spans="1:16" ht="14.1" customHeight="1">
      <c r="A72" s="120" t="s">
        <v>125</v>
      </c>
      <c r="B72" s="78"/>
      <c r="C72" s="78"/>
      <c r="D72" s="78"/>
      <c r="E72" s="78"/>
      <c r="F72" s="78"/>
      <c r="G72" s="79"/>
      <c r="H72" s="79"/>
      <c r="I72" s="79"/>
      <c r="J72" s="79"/>
      <c r="K72" s="79"/>
      <c r="L72" s="79"/>
      <c r="M72" s="79"/>
      <c r="N72" s="79"/>
    </row>
    <row r="73" spans="1:16" ht="14.1" customHeight="1">
      <c r="A73" s="187" t="s">
        <v>409</v>
      </c>
      <c r="B73" s="187" t="s">
        <v>0</v>
      </c>
      <c r="C73" s="187" t="s">
        <v>1</v>
      </c>
      <c r="D73" s="187" t="s">
        <v>2</v>
      </c>
      <c r="E73" s="187" t="s">
        <v>3</v>
      </c>
      <c r="F73" s="187" t="s">
        <v>4</v>
      </c>
      <c r="G73" s="90" t="s">
        <v>5</v>
      </c>
      <c r="H73" s="90" t="s">
        <v>41</v>
      </c>
      <c r="I73" s="89" t="s">
        <v>42</v>
      </c>
      <c r="J73" s="90" t="s">
        <v>43</v>
      </c>
      <c r="K73" s="90" t="s">
        <v>9</v>
      </c>
      <c r="L73" s="90" t="s">
        <v>10</v>
      </c>
      <c r="M73" s="90" t="s">
        <v>47</v>
      </c>
      <c r="N73" s="90" t="s">
        <v>12</v>
      </c>
      <c r="P73" s="126" t="s">
        <v>156</v>
      </c>
    </row>
    <row r="74" spans="1:16" ht="35.25" customHeight="1">
      <c r="A74" s="188"/>
      <c r="B74" s="188"/>
      <c r="C74" s="188"/>
      <c r="D74" s="188"/>
      <c r="E74" s="188"/>
      <c r="F74" s="188"/>
      <c r="G74" s="89" t="str">
        <f t="shared" ref="G74:N74" si="72">G60</f>
        <v>UP32LT
 1389</v>
      </c>
      <c r="H74" s="89" t="str">
        <f t="shared" si="72"/>
        <v>UP32LT
 1392</v>
      </c>
      <c r="I74" s="89" t="str">
        <f t="shared" si="72"/>
        <v>UP65PN
9630</v>
      </c>
      <c r="J74" s="89" t="str">
        <f t="shared" si="72"/>
        <v>UP65KT
 5038</v>
      </c>
      <c r="K74" s="89" t="str">
        <f t="shared" si="72"/>
        <v>UP32LT
 1389</v>
      </c>
      <c r="L74" s="89" t="str">
        <f t="shared" si="72"/>
        <v>UP32LT
 1392</v>
      </c>
      <c r="M74" s="89" t="str">
        <f t="shared" si="72"/>
        <v>UP65PN
9630</v>
      </c>
      <c r="N74" s="89" t="str">
        <f t="shared" si="72"/>
        <v>UP65KT
 5038</v>
      </c>
    </row>
    <row r="75" spans="1:16" ht="14.1" customHeight="1">
      <c r="A75" s="125" t="s">
        <v>128</v>
      </c>
      <c r="B75" s="48">
        <v>0</v>
      </c>
      <c r="C75" s="67">
        <f>B75+C72</f>
        <v>0</v>
      </c>
      <c r="D75" s="68">
        <f>60/12*B75</f>
        <v>0</v>
      </c>
      <c r="E75" s="40" t="str">
        <f t="shared" ref="E75:E84" si="73">IF(C75&lt;=0,"0",IF(C75&lt;=3,"10",IF(C75&lt;=6,"15",IF(C75&lt;=10,"20",IF(C75&lt;=14,"25",IF(C75&lt;=19,"30",IF(C75&lt;=24,"35",IF(C75&lt;=30,"40",IF(C75&lt;=36,"45",IF(C75&lt;=42,"50",IF(C75&lt;=48,"55",IF(C75&lt;=54,"60",IF(C75&lt;=60,"65",IF(C75&lt;=66,"70"))))))))))))))</f>
        <v>0</v>
      </c>
      <c r="F75" s="69">
        <v>8</v>
      </c>
      <c r="G75" s="71">
        <f>G70+TIME(0,$D75,0)+TIME(0,$F75,0)</f>
        <v>0.43402777777777718</v>
      </c>
      <c r="H75" s="71">
        <f>H70+TIME(0,$D75,0)+TIME(0,$F75,0)</f>
        <v>0.47569444444444381</v>
      </c>
      <c r="I75" s="71">
        <f>I70+TIME(0,$D75,0)+TIME(0,$F75,0)</f>
        <v>0.51736111111111049</v>
      </c>
      <c r="J75" s="71">
        <f t="shared" ref="J75:M75" si="74">J70+TIME(0,$D75,0)+TIME(0,$F75,0)</f>
        <v>0.55902777777777724</v>
      </c>
      <c r="K75" s="71">
        <f t="shared" si="74"/>
        <v>0.74999999999999856</v>
      </c>
      <c r="L75" s="71">
        <f t="shared" si="74"/>
        <v>0.7951388888888874</v>
      </c>
      <c r="M75" s="71">
        <f t="shared" si="74"/>
        <v>0.83333333333333182</v>
      </c>
      <c r="N75" s="71">
        <f>N70+TIME(0,$D75,0)+TIME(0,$F75,0)</f>
        <v>0.87847222222222077</v>
      </c>
      <c r="P75" s="158" t="s">
        <v>209</v>
      </c>
    </row>
    <row r="76" spans="1:16" ht="14.1" customHeight="1">
      <c r="A76" s="47" t="s">
        <v>55</v>
      </c>
      <c r="B76" s="48">
        <v>1</v>
      </c>
      <c r="C76" s="67">
        <f t="shared" ref="C76:C84" si="75">B76+C75</f>
        <v>1</v>
      </c>
      <c r="D76" s="68">
        <f t="shared" ref="D76:D84" si="76">60/12*B76</f>
        <v>5</v>
      </c>
      <c r="E76" s="40" t="str">
        <f t="shared" si="73"/>
        <v>10</v>
      </c>
      <c r="F76" s="69">
        <v>0</v>
      </c>
      <c r="G76" s="73">
        <f t="shared" ref="G76:N76" si="77">G75+TIME(0,$D76,0)+TIME(0,$F76,0)</f>
        <v>0.43749999999999939</v>
      </c>
      <c r="H76" s="73">
        <f t="shared" si="77"/>
        <v>0.47916666666666602</v>
      </c>
      <c r="I76" s="73">
        <f t="shared" si="77"/>
        <v>0.5208333333333327</v>
      </c>
      <c r="J76" s="73">
        <f t="shared" si="77"/>
        <v>0.56249999999999944</v>
      </c>
      <c r="K76" s="73">
        <f t="shared" si="77"/>
        <v>0.75347222222222077</v>
      </c>
      <c r="L76" s="73">
        <f t="shared" si="77"/>
        <v>0.79861111111110961</v>
      </c>
      <c r="M76" s="73">
        <f t="shared" si="77"/>
        <v>0.83680555555555403</v>
      </c>
      <c r="N76" s="73">
        <f t="shared" si="77"/>
        <v>0.88194444444444298</v>
      </c>
      <c r="P76" s="158" t="s">
        <v>210</v>
      </c>
    </row>
    <row r="77" spans="1:16" ht="14.1" customHeight="1">
      <c r="A77" s="47" t="s">
        <v>56</v>
      </c>
      <c r="B77" s="48">
        <v>1</v>
      </c>
      <c r="C77" s="67">
        <f t="shared" si="75"/>
        <v>2</v>
      </c>
      <c r="D77" s="68">
        <f t="shared" si="76"/>
        <v>5</v>
      </c>
      <c r="E77" s="40" t="str">
        <f t="shared" si="73"/>
        <v>10</v>
      </c>
      <c r="F77" s="69">
        <v>0</v>
      </c>
      <c r="G77" s="73">
        <f t="shared" ref="G77:N77" si="78">G76+TIME(0,$D77,0)+TIME(0,$F77,0)</f>
        <v>0.4409722222222216</v>
      </c>
      <c r="H77" s="73">
        <f t="shared" si="78"/>
        <v>0.48263888888888823</v>
      </c>
      <c r="I77" s="73">
        <f t="shared" si="78"/>
        <v>0.52430555555555491</v>
      </c>
      <c r="J77" s="73">
        <f t="shared" si="78"/>
        <v>0.56597222222222165</v>
      </c>
      <c r="K77" s="73">
        <f t="shared" si="78"/>
        <v>0.75694444444444298</v>
      </c>
      <c r="L77" s="73">
        <f t="shared" si="78"/>
        <v>0.80208333333333182</v>
      </c>
      <c r="M77" s="73">
        <f t="shared" si="78"/>
        <v>0.84027777777777624</v>
      </c>
      <c r="N77" s="73">
        <f t="shared" si="78"/>
        <v>0.88541666666666519</v>
      </c>
      <c r="P77" s="158" t="s">
        <v>211</v>
      </c>
    </row>
    <row r="78" spans="1:16" ht="14.1" customHeight="1">
      <c r="A78" s="47" t="s">
        <v>57</v>
      </c>
      <c r="B78" s="48">
        <v>1</v>
      </c>
      <c r="C78" s="67">
        <f t="shared" si="75"/>
        <v>3</v>
      </c>
      <c r="D78" s="68">
        <f t="shared" si="76"/>
        <v>5</v>
      </c>
      <c r="E78" s="40" t="str">
        <f t="shared" si="73"/>
        <v>10</v>
      </c>
      <c r="F78" s="69">
        <v>0</v>
      </c>
      <c r="G78" s="73">
        <f t="shared" ref="G78:N78" si="79">G77+TIME(0,$D78,0)+TIME(0,$F78,0)</f>
        <v>0.44444444444444381</v>
      </c>
      <c r="H78" s="73">
        <f t="shared" si="79"/>
        <v>0.48611111111111044</v>
      </c>
      <c r="I78" s="73">
        <f t="shared" si="79"/>
        <v>0.52777777777777712</v>
      </c>
      <c r="J78" s="73">
        <f t="shared" si="79"/>
        <v>0.56944444444444386</v>
      </c>
      <c r="K78" s="73">
        <f t="shared" si="79"/>
        <v>0.76041666666666519</v>
      </c>
      <c r="L78" s="73">
        <f t="shared" si="79"/>
        <v>0.80555555555555403</v>
      </c>
      <c r="M78" s="73">
        <f t="shared" si="79"/>
        <v>0.84374999999999845</v>
      </c>
      <c r="N78" s="73">
        <f t="shared" si="79"/>
        <v>0.8888888888888874</v>
      </c>
      <c r="P78" s="158" t="s">
        <v>212</v>
      </c>
    </row>
    <row r="79" spans="1:16" ht="14.1" customHeight="1">
      <c r="A79" s="66" t="s">
        <v>126</v>
      </c>
      <c r="B79" s="48">
        <v>1</v>
      </c>
      <c r="C79" s="67">
        <f t="shared" si="75"/>
        <v>4</v>
      </c>
      <c r="D79" s="68">
        <f t="shared" si="76"/>
        <v>5</v>
      </c>
      <c r="E79" s="40" t="str">
        <f t="shared" si="73"/>
        <v>15</v>
      </c>
      <c r="F79" s="69">
        <v>5</v>
      </c>
      <c r="G79" s="71">
        <f t="shared" ref="G79:N79" si="80">G78+TIME(0,$D79,0)+TIME(0,$F79,0)</f>
        <v>0.45138888888888823</v>
      </c>
      <c r="H79" s="71">
        <f t="shared" si="80"/>
        <v>0.49305555555555486</v>
      </c>
      <c r="I79" s="71">
        <f t="shared" si="80"/>
        <v>0.53472222222222154</v>
      </c>
      <c r="J79" s="71">
        <f t="shared" si="80"/>
        <v>0.57638888888888828</v>
      </c>
      <c r="K79" s="71">
        <f t="shared" si="80"/>
        <v>0.76736111111110961</v>
      </c>
      <c r="L79" s="71">
        <f t="shared" si="80"/>
        <v>0.81249999999999845</v>
      </c>
      <c r="M79" s="71">
        <f t="shared" si="80"/>
        <v>0.85069444444444287</v>
      </c>
      <c r="N79" s="71">
        <f t="shared" si="80"/>
        <v>0.89583333333333182</v>
      </c>
      <c r="P79" s="158" t="s">
        <v>346</v>
      </c>
    </row>
    <row r="80" spans="1:16" ht="14.1" customHeight="1">
      <c r="A80" s="95" t="s">
        <v>120</v>
      </c>
      <c r="B80" s="48">
        <v>1</v>
      </c>
      <c r="C80" s="67">
        <f t="shared" si="75"/>
        <v>5</v>
      </c>
      <c r="D80" s="68">
        <f t="shared" si="76"/>
        <v>5</v>
      </c>
      <c r="E80" s="40" t="str">
        <f t="shared" si="73"/>
        <v>15</v>
      </c>
      <c r="F80" s="69">
        <v>0</v>
      </c>
      <c r="G80" s="73">
        <f t="shared" ref="G80:N80" si="81">G79+TIME(0,$D80,0)+TIME(0,$F80,0)</f>
        <v>0.45486111111111044</v>
      </c>
      <c r="H80" s="73">
        <f t="shared" si="81"/>
        <v>0.49652777777777707</v>
      </c>
      <c r="I80" s="73">
        <f t="shared" si="81"/>
        <v>0.53819444444444375</v>
      </c>
      <c r="J80" s="73">
        <f t="shared" si="81"/>
        <v>0.57986111111111049</v>
      </c>
      <c r="K80" s="73">
        <f t="shared" si="81"/>
        <v>0.77083333333333182</v>
      </c>
      <c r="L80" s="73">
        <f t="shared" si="81"/>
        <v>0.81597222222222066</v>
      </c>
      <c r="M80" s="73">
        <f t="shared" si="81"/>
        <v>0.85416666666666508</v>
      </c>
      <c r="N80" s="73">
        <f t="shared" si="81"/>
        <v>0.89930555555555403</v>
      </c>
      <c r="P80" s="158" t="s">
        <v>348</v>
      </c>
    </row>
    <row r="81" spans="1:16" ht="14.1" customHeight="1">
      <c r="A81" s="95" t="s">
        <v>64</v>
      </c>
      <c r="B81" s="48">
        <v>1</v>
      </c>
      <c r="C81" s="67">
        <f t="shared" si="75"/>
        <v>6</v>
      </c>
      <c r="D81" s="68">
        <f t="shared" si="76"/>
        <v>5</v>
      </c>
      <c r="E81" s="40" t="str">
        <f t="shared" si="73"/>
        <v>15</v>
      </c>
      <c r="F81" s="69">
        <v>0</v>
      </c>
      <c r="G81" s="73">
        <f t="shared" ref="G81:N81" si="82">G80+TIME(0,$D81,0)+TIME(0,$F81,0)</f>
        <v>0.45833333333333265</v>
      </c>
      <c r="H81" s="73">
        <f t="shared" si="82"/>
        <v>0.49999999999999928</v>
      </c>
      <c r="I81" s="73">
        <f t="shared" si="82"/>
        <v>0.54166666666666596</v>
      </c>
      <c r="J81" s="73">
        <f t="shared" si="82"/>
        <v>0.5833333333333327</v>
      </c>
      <c r="K81" s="73">
        <f t="shared" si="82"/>
        <v>0.77430555555555403</v>
      </c>
      <c r="L81" s="73">
        <f t="shared" si="82"/>
        <v>0.81944444444444287</v>
      </c>
      <c r="M81" s="73">
        <f t="shared" si="82"/>
        <v>0.85763888888888729</v>
      </c>
      <c r="N81" s="73">
        <f t="shared" si="82"/>
        <v>0.90277777777777624</v>
      </c>
      <c r="P81" s="158" t="s">
        <v>347</v>
      </c>
    </row>
    <row r="82" spans="1:16" ht="14.1" customHeight="1">
      <c r="A82" s="95" t="s">
        <v>121</v>
      </c>
      <c r="B82" s="48">
        <v>0.5</v>
      </c>
      <c r="C82" s="67">
        <f t="shared" si="75"/>
        <v>6.5</v>
      </c>
      <c r="D82" s="68">
        <f t="shared" si="76"/>
        <v>2.5</v>
      </c>
      <c r="E82" s="40" t="str">
        <f t="shared" si="73"/>
        <v>20</v>
      </c>
      <c r="F82" s="69">
        <v>0</v>
      </c>
      <c r="G82" s="73">
        <f t="shared" ref="G82:N82" si="83">G81+TIME(0,$D82,0)+TIME(0,$F82,0)</f>
        <v>0.45972222222222153</v>
      </c>
      <c r="H82" s="73">
        <f t="shared" si="83"/>
        <v>0.50138888888888822</v>
      </c>
      <c r="I82" s="73">
        <f t="shared" si="83"/>
        <v>0.54305555555555485</v>
      </c>
      <c r="J82" s="73">
        <f t="shared" si="83"/>
        <v>0.58472222222222159</v>
      </c>
      <c r="K82" s="73">
        <f t="shared" si="83"/>
        <v>0.77569444444444291</v>
      </c>
      <c r="L82" s="73">
        <f t="shared" si="83"/>
        <v>0.82083333333333175</v>
      </c>
      <c r="M82" s="73">
        <f t="shared" si="83"/>
        <v>0.85902777777777617</v>
      </c>
      <c r="N82" s="73">
        <f t="shared" si="83"/>
        <v>0.90416666666666512</v>
      </c>
      <c r="P82" s="158" t="s">
        <v>349</v>
      </c>
    </row>
    <row r="83" spans="1:16" ht="14.1" customHeight="1">
      <c r="A83" s="95" t="s">
        <v>65</v>
      </c>
      <c r="B83" s="48">
        <v>0.5</v>
      </c>
      <c r="C83" s="67">
        <f t="shared" si="75"/>
        <v>7</v>
      </c>
      <c r="D83" s="68">
        <f t="shared" si="76"/>
        <v>2.5</v>
      </c>
      <c r="E83" s="40" t="str">
        <f t="shared" si="73"/>
        <v>20</v>
      </c>
      <c r="F83" s="69">
        <v>0</v>
      </c>
      <c r="G83" s="73">
        <f t="shared" ref="G83:N83" si="84">G82+TIME(0,$D83,0)+TIME(0,$F83,0)</f>
        <v>0.46111111111111042</v>
      </c>
      <c r="H83" s="73">
        <f t="shared" si="84"/>
        <v>0.5027777777777771</v>
      </c>
      <c r="I83" s="73">
        <f t="shared" si="84"/>
        <v>0.54444444444444373</v>
      </c>
      <c r="J83" s="73">
        <f t="shared" si="84"/>
        <v>0.58611111111111047</v>
      </c>
      <c r="K83" s="73">
        <f t="shared" si="84"/>
        <v>0.77708333333333179</v>
      </c>
      <c r="L83" s="73">
        <f t="shared" si="84"/>
        <v>0.82222222222222063</v>
      </c>
      <c r="M83" s="73">
        <f t="shared" si="84"/>
        <v>0.86041666666666505</v>
      </c>
      <c r="N83" s="73">
        <f t="shared" si="84"/>
        <v>0.905555555555554</v>
      </c>
      <c r="P83" s="158" t="s">
        <v>350</v>
      </c>
    </row>
    <row r="84" spans="1:16" ht="14.1" customHeight="1">
      <c r="A84" s="125" t="s">
        <v>128</v>
      </c>
      <c r="B84" s="48">
        <v>1</v>
      </c>
      <c r="C84" s="67">
        <f t="shared" si="75"/>
        <v>8</v>
      </c>
      <c r="D84" s="68">
        <f t="shared" si="76"/>
        <v>5</v>
      </c>
      <c r="E84" s="40" t="str">
        <f t="shared" si="73"/>
        <v>20</v>
      </c>
      <c r="F84" s="69">
        <v>0</v>
      </c>
      <c r="G84" s="73">
        <f t="shared" ref="G84:N84" si="85">G83+TIME(0,$D84,0)+TIME(0,$F84,0)</f>
        <v>0.46458333333333263</v>
      </c>
      <c r="H84" s="73">
        <f t="shared" si="85"/>
        <v>0.50624999999999931</v>
      </c>
      <c r="I84" s="73">
        <f t="shared" si="85"/>
        <v>0.54791666666666594</v>
      </c>
      <c r="J84" s="73">
        <f t="shared" si="85"/>
        <v>0.58958333333333268</v>
      </c>
      <c r="K84" s="73">
        <f t="shared" si="85"/>
        <v>0.780555555555554</v>
      </c>
      <c r="L84" s="73">
        <f t="shared" si="85"/>
        <v>0.82569444444444284</v>
      </c>
      <c r="M84" s="73">
        <f t="shared" si="85"/>
        <v>0.86388888888888726</v>
      </c>
      <c r="N84" s="73">
        <f t="shared" si="85"/>
        <v>0.90902777777777621</v>
      </c>
      <c r="P84" s="158" t="s">
        <v>209</v>
      </c>
    </row>
    <row r="85" spans="1:16" ht="14.1" customHeight="1">
      <c r="A85" s="78"/>
      <c r="B85" s="78"/>
      <c r="C85" s="78"/>
      <c r="D85" s="78"/>
      <c r="E85" s="78"/>
      <c r="F85" s="78"/>
      <c r="G85" s="79"/>
      <c r="H85" s="79"/>
      <c r="I85" s="79"/>
      <c r="J85" s="79"/>
      <c r="K85" s="79"/>
      <c r="L85" s="79"/>
      <c r="M85" s="79"/>
      <c r="N85" s="79"/>
    </row>
    <row r="86" spans="1:16" ht="20.25" customHeight="1">
      <c r="A86" s="122" t="s">
        <v>386</v>
      </c>
      <c r="B86" s="78"/>
      <c r="C86" s="78"/>
      <c r="D86" s="78"/>
      <c r="E86" s="78"/>
      <c r="F86" s="78"/>
      <c r="G86" s="79"/>
      <c r="H86" s="79"/>
      <c r="I86" s="79"/>
      <c r="J86" s="79"/>
      <c r="K86" s="79"/>
      <c r="L86" s="79"/>
      <c r="M86" s="79"/>
      <c r="N86" s="79"/>
    </row>
    <row r="87" spans="1:16" ht="45">
      <c r="A87" s="187" t="s">
        <v>409</v>
      </c>
      <c r="B87" s="187" t="s">
        <v>0</v>
      </c>
      <c r="C87" s="187" t="s">
        <v>1</v>
      </c>
      <c r="D87" s="187" t="s">
        <v>2</v>
      </c>
      <c r="E87" s="187" t="s">
        <v>3</v>
      </c>
      <c r="F87" s="187" t="s">
        <v>4</v>
      </c>
      <c r="G87" s="90" t="s">
        <v>5</v>
      </c>
      <c r="H87" s="90" t="s">
        <v>41</v>
      </c>
      <c r="I87" s="89" t="s">
        <v>42</v>
      </c>
      <c r="J87" s="90" t="s">
        <v>43</v>
      </c>
      <c r="K87" s="90" t="s">
        <v>9</v>
      </c>
      <c r="L87" s="90" t="s">
        <v>10</v>
      </c>
      <c r="M87" s="90" t="s">
        <v>47</v>
      </c>
      <c r="N87" s="90" t="s">
        <v>12</v>
      </c>
      <c r="P87" s="126" t="s">
        <v>156</v>
      </c>
    </row>
    <row r="88" spans="1:16" ht="37.5" customHeight="1">
      <c r="A88" s="188"/>
      <c r="B88" s="188"/>
      <c r="C88" s="188"/>
      <c r="D88" s="188"/>
      <c r="E88" s="188"/>
      <c r="F88" s="188"/>
      <c r="G88" s="89" t="str">
        <f t="shared" ref="G88:N88" si="86">G60</f>
        <v>UP32LT
 1389</v>
      </c>
      <c r="H88" s="89" t="str">
        <f t="shared" si="86"/>
        <v>UP32LT
 1392</v>
      </c>
      <c r="I88" s="89" t="str">
        <f t="shared" si="86"/>
        <v>UP65PN
9630</v>
      </c>
      <c r="J88" s="89" t="str">
        <f t="shared" si="86"/>
        <v>UP65KT
 5038</v>
      </c>
      <c r="K88" s="89" t="str">
        <f t="shared" si="86"/>
        <v>UP32LT
 1389</v>
      </c>
      <c r="L88" s="89" t="str">
        <f t="shared" si="86"/>
        <v>UP32LT
 1392</v>
      </c>
      <c r="M88" s="89" t="str">
        <f t="shared" si="86"/>
        <v>UP65PN
9630</v>
      </c>
      <c r="N88" s="89" t="str">
        <f t="shared" si="86"/>
        <v>UP65KT
 5038</v>
      </c>
    </row>
    <row r="89" spans="1:16" ht="14.1" customHeight="1">
      <c r="A89" s="125" t="s">
        <v>128</v>
      </c>
      <c r="B89" s="82">
        <v>0</v>
      </c>
      <c r="C89" s="67">
        <v>0</v>
      </c>
      <c r="D89" s="68">
        <f>60/25*B89</f>
        <v>0</v>
      </c>
      <c r="E89" s="40" t="str">
        <f t="shared" ref="E89:E104" si="87">IF(C89&lt;=0,"0",IF(C89&lt;=3,"10",IF(C89&lt;=6,"15",IF(C89&lt;=10,"20",IF(C89&lt;=14,"25",IF(C89&lt;=19,"30",IF(C89&lt;=24,"35",IF(C89&lt;=30,"40",IF(C89&lt;=36,"45",IF(C89&lt;=42,"50",IF(C89&lt;=48,"55",IF(C89&lt;=54,"60",IF(C89&lt;=60,"65",IF(C89&lt;=66,"70"))))))))))))))</f>
        <v>0</v>
      </c>
      <c r="F89" s="69">
        <v>6</v>
      </c>
      <c r="G89" s="71">
        <f>G84+TIME(0,$D89,0)+TIME(0,$F89,0)</f>
        <v>0.46874999999999928</v>
      </c>
      <c r="H89" s="71">
        <f>H84+TIME(0,$D89,0)+TIME(0,$F89,0)</f>
        <v>0.51041666666666596</v>
      </c>
      <c r="I89" s="71">
        <f>I84+TIME(0,$D89,0)+TIME(0,$F89,0)</f>
        <v>0.55208333333333259</v>
      </c>
      <c r="J89" s="71">
        <f t="shared" ref="J89:M89" si="88">J84+TIME(0,$D89,0)+TIME(0,$F89,0)</f>
        <v>0.59374999999999933</v>
      </c>
      <c r="K89" s="71">
        <f t="shared" si="88"/>
        <v>0.78472222222222066</v>
      </c>
      <c r="L89" s="71">
        <f t="shared" si="88"/>
        <v>0.8298611111111095</v>
      </c>
      <c r="M89" s="71">
        <f t="shared" si="88"/>
        <v>0.86805555555555391</v>
      </c>
      <c r="N89" s="71">
        <f>N84+TIME(0,$D89,0)+TIME(0,$F89,0)</f>
        <v>0.91319444444444287</v>
      </c>
      <c r="P89" s="158" t="s">
        <v>194</v>
      </c>
    </row>
    <row r="90" spans="1:16" ht="14.1" customHeight="1">
      <c r="A90" s="47" t="s">
        <v>25</v>
      </c>
      <c r="B90" s="48">
        <v>2</v>
      </c>
      <c r="C90" s="67">
        <f t="shared" ref="C90:C104" si="89">B90+C89</f>
        <v>2</v>
      </c>
      <c r="D90" s="68">
        <f t="shared" ref="D90:D104" si="90">60/25*B90</f>
        <v>4.8</v>
      </c>
      <c r="E90" s="40" t="str">
        <f t="shared" si="87"/>
        <v>10</v>
      </c>
      <c r="F90" s="69">
        <v>0</v>
      </c>
      <c r="G90" s="80">
        <f>G89+TIME(0,$D90,0)+TIME(0,$F90,0)</f>
        <v>0.47152777777777705</v>
      </c>
      <c r="H90" s="80">
        <f>H89+TIME(0,$D90,0)+TIME(0,$F90,0)</f>
        <v>0.51319444444444373</v>
      </c>
      <c r="I90" s="80">
        <f t="shared" ref="I90:N104" si="91">I89+TIME(0,$D90,0)+TIME(0,$F90,0)</f>
        <v>0.55486111111111036</v>
      </c>
      <c r="J90" s="80">
        <f t="shared" si="91"/>
        <v>0.5965277777777771</v>
      </c>
      <c r="K90" s="80">
        <f t="shared" si="91"/>
        <v>0.78749999999999842</v>
      </c>
      <c r="L90" s="80">
        <f t="shared" si="91"/>
        <v>0.83263888888888726</v>
      </c>
      <c r="M90" s="80">
        <f t="shared" si="91"/>
        <v>0.87083333333333168</v>
      </c>
      <c r="N90" s="80">
        <f t="shared" si="91"/>
        <v>0.91597222222222063</v>
      </c>
      <c r="P90" s="158" t="s">
        <v>193</v>
      </c>
    </row>
    <row r="91" spans="1:16" ht="14.1" customHeight="1">
      <c r="A91" s="47" t="s">
        <v>24</v>
      </c>
      <c r="B91" s="48">
        <v>1</v>
      </c>
      <c r="C91" s="67">
        <f t="shared" si="89"/>
        <v>3</v>
      </c>
      <c r="D91" s="68">
        <f t="shared" si="90"/>
        <v>2.4</v>
      </c>
      <c r="E91" s="40" t="str">
        <f t="shared" si="87"/>
        <v>10</v>
      </c>
      <c r="F91" s="69">
        <v>0</v>
      </c>
      <c r="G91" s="80">
        <f t="shared" ref="G91:H104" si="92">G90+TIME(0,$D91,0)+TIME(0,$F91,0)</f>
        <v>0.47291666666666593</v>
      </c>
      <c r="H91" s="80">
        <f t="shared" si="92"/>
        <v>0.51458333333333262</v>
      </c>
      <c r="I91" s="80">
        <f t="shared" si="91"/>
        <v>0.55624999999999925</v>
      </c>
      <c r="J91" s="80">
        <f t="shared" si="91"/>
        <v>0.59791666666666599</v>
      </c>
      <c r="K91" s="80">
        <f t="shared" si="91"/>
        <v>0.78888888888888731</v>
      </c>
      <c r="L91" s="80">
        <f t="shared" si="91"/>
        <v>0.83402777777777615</v>
      </c>
      <c r="M91" s="80">
        <f t="shared" si="91"/>
        <v>0.87222222222222057</v>
      </c>
      <c r="N91" s="80">
        <f t="shared" si="91"/>
        <v>0.91736111111110952</v>
      </c>
      <c r="P91" s="158" t="s">
        <v>191</v>
      </c>
    </row>
    <row r="92" spans="1:16" ht="14.1" customHeight="1">
      <c r="A92" s="124" t="s">
        <v>137</v>
      </c>
      <c r="B92" s="48">
        <v>2</v>
      </c>
      <c r="C92" s="67">
        <f t="shared" si="89"/>
        <v>5</v>
      </c>
      <c r="D92" s="68">
        <f t="shared" si="90"/>
        <v>4.8</v>
      </c>
      <c r="E92" s="40" t="str">
        <f t="shared" si="87"/>
        <v>15</v>
      </c>
      <c r="F92" s="69">
        <v>0</v>
      </c>
      <c r="G92" s="80">
        <f t="shared" si="92"/>
        <v>0.4756944444444437</v>
      </c>
      <c r="H92" s="80">
        <f t="shared" si="92"/>
        <v>0.51736111111111038</v>
      </c>
      <c r="I92" s="80">
        <f t="shared" si="91"/>
        <v>0.55902777777777701</v>
      </c>
      <c r="J92" s="80">
        <f t="shared" si="91"/>
        <v>0.60069444444444375</v>
      </c>
      <c r="K92" s="80">
        <f t="shared" si="91"/>
        <v>0.79166666666666508</v>
      </c>
      <c r="L92" s="80">
        <f t="shared" si="91"/>
        <v>0.83680555555555391</v>
      </c>
      <c r="M92" s="80">
        <f t="shared" si="91"/>
        <v>0.87499999999999833</v>
      </c>
      <c r="N92" s="80">
        <f t="shared" si="91"/>
        <v>0.92013888888888729</v>
      </c>
      <c r="P92" s="158" t="s">
        <v>189</v>
      </c>
    </row>
    <row r="93" spans="1:16" ht="14.1" customHeight="1">
      <c r="A93" s="47" t="s">
        <v>23</v>
      </c>
      <c r="B93" s="48">
        <v>1</v>
      </c>
      <c r="C93" s="67">
        <f t="shared" si="89"/>
        <v>6</v>
      </c>
      <c r="D93" s="68">
        <f t="shared" si="90"/>
        <v>2.4</v>
      </c>
      <c r="E93" s="40" t="str">
        <f t="shared" si="87"/>
        <v>15</v>
      </c>
      <c r="F93" s="69">
        <v>0</v>
      </c>
      <c r="G93" s="80">
        <f t="shared" si="92"/>
        <v>0.47708333333333258</v>
      </c>
      <c r="H93" s="80">
        <f t="shared" si="92"/>
        <v>0.51874999999999927</v>
      </c>
      <c r="I93" s="80">
        <f t="shared" si="91"/>
        <v>0.5604166666666659</v>
      </c>
      <c r="J93" s="80">
        <f t="shared" si="91"/>
        <v>0.60208333333333264</v>
      </c>
      <c r="K93" s="80">
        <f t="shared" si="91"/>
        <v>0.79305555555555396</v>
      </c>
      <c r="L93" s="80">
        <f t="shared" si="91"/>
        <v>0.8381944444444428</v>
      </c>
      <c r="M93" s="80">
        <f t="shared" si="91"/>
        <v>0.87638888888888722</v>
      </c>
      <c r="N93" s="80">
        <f t="shared" si="91"/>
        <v>0.92152777777777617</v>
      </c>
      <c r="P93" s="158" t="s">
        <v>136</v>
      </c>
    </row>
    <row r="94" spans="1:16" ht="14.1" customHeight="1">
      <c r="A94" s="47" t="s">
        <v>22</v>
      </c>
      <c r="B94" s="48">
        <v>1</v>
      </c>
      <c r="C94" s="67">
        <f t="shared" si="89"/>
        <v>7</v>
      </c>
      <c r="D94" s="68">
        <f t="shared" si="90"/>
        <v>2.4</v>
      </c>
      <c r="E94" s="40" t="str">
        <f t="shared" si="87"/>
        <v>20</v>
      </c>
      <c r="F94" s="69">
        <v>0</v>
      </c>
      <c r="G94" s="80">
        <f t="shared" si="92"/>
        <v>0.47847222222222147</v>
      </c>
      <c r="H94" s="80">
        <f t="shared" si="92"/>
        <v>0.52013888888888815</v>
      </c>
      <c r="I94" s="80">
        <f t="shared" si="91"/>
        <v>0.56180555555555478</v>
      </c>
      <c r="J94" s="80">
        <f t="shared" si="91"/>
        <v>0.60347222222222152</v>
      </c>
      <c r="K94" s="80">
        <f t="shared" si="91"/>
        <v>0.79444444444444284</v>
      </c>
      <c r="L94" s="80">
        <f t="shared" si="91"/>
        <v>0.83958333333333168</v>
      </c>
      <c r="M94" s="80">
        <f t="shared" si="91"/>
        <v>0.8777777777777761</v>
      </c>
      <c r="N94" s="80">
        <f t="shared" si="91"/>
        <v>0.92291666666666505</v>
      </c>
      <c r="P94" s="158" t="s">
        <v>135</v>
      </c>
    </row>
    <row r="95" spans="1:16" ht="14.1" customHeight="1">
      <c r="A95" s="47" t="s">
        <v>21</v>
      </c>
      <c r="B95" s="48">
        <v>1</v>
      </c>
      <c r="C95" s="67">
        <f t="shared" si="89"/>
        <v>8</v>
      </c>
      <c r="D95" s="68">
        <f t="shared" si="90"/>
        <v>2.4</v>
      </c>
      <c r="E95" s="40" t="str">
        <f t="shared" si="87"/>
        <v>20</v>
      </c>
      <c r="F95" s="69">
        <v>0</v>
      </c>
      <c r="G95" s="80">
        <f t="shared" si="92"/>
        <v>0.47986111111111035</v>
      </c>
      <c r="H95" s="80">
        <f t="shared" si="92"/>
        <v>0.52152777777777704</v>
      </c>
      <c r="I95" s="80">
        <f t="shared" si="91"/>
        <v>0.56319444444444366</v>
      </c>
      <c r="J95" s="80">
        <f t="shared" si="91"/>
        <v>0.60486111111111041</v>
      </c>
      <c r="K95" s="80">
        <f t="shared" si="91"/>
        <v>0.79583333333333173</v>
      </c>
      <c r="L95" s="80">
        <f t="shared" si="91"/>
        <v>0.84097222222222057</v>
      </c>
      <c r="M95" s="80">
        <f t="shared" si="91"/>
        <v>0.87916666666666499</v>
      </c>
      <c r="N95" s="80">
        <f t="shared" si="91"/>
        <v>0.92430555555555394</v>
      </c>
      <c r="P95" s="158" t="s">
        <v>188</v>
      </c>
    </row>
    <row r="96" spans="1:16" ht="14.1" customHeight="1">
      <c r="A96" s="47" t="s">
        <v>20</v>
      </c>
      <c r="B96" s="48">
        <v>2</v>
      </c>
      <c r="C96" s="67">
        <f t="shared" si="89"/>
        <v>10</v>
      </c>
      <c r="D96" s="68">
        <f t="shared" si="90"/>
        <v>4.8</v>
      </c>
      <c r="E96" s="40" t="str">
        <f t="shared" si="87"/>
        <v>20</v>
      </c>
      <c r="F96" s="69">
        <v>0</v>
      </c>
      <c r="G96" s="80">
        <f t="shared" si="92"/>
        <v>0.48263888888888812</v>
      </c>
      <c r="H96" s="80">
        <f t="shared" si="92"/>
        <v>0.5243055555555548</v>
      </c>
      <c r="I96" s="80">
        <f t="shared" si="91"/>
        <v>0.56597222222222143</v>
      </c>
      <c r="J96" s="80">
        <f t="shared" si="91"/>
        <v>0.60763888888888817</v>
      </c>
      <c r="K96" s="80">
        <f t="shared" si="91"/>
        <v>0.7986111111111095</v>
      </c>
      <c r="L96" s="80">
        <f t="shared" si="91"/>
        <v>0.84374999999999833</v>
      </c>
      <c r="M96" s="80">
        <f t="shared" si="91"/>
        <v>0.88194444444444275</v>
      </c>
      <c r="N96" s="80">
        <f t="shared" si="91"/>
        <v>0.92708333333333171</v>
      </c>
      <c r="P96" s="158" t="s">
        <v>187</v>
      </c>
    </row>
    <row r="97" spans="1:16" ht="14.1" customHeight="1">
      <c r="A97" s="47" t="s">
        <v>19</v>
      </c>
      <c r="B97" s="48">
        <v>2</v>
      </c>
      <c r="C97" s="67">
        <f t="shared" si="89"/>
        <v>12</v>
      </c>
      <c r="D97" s="68">
        <f t="shared" si="90"/>
        <v>4.8</v>
      </c>
      <c r="E97" s="40" t="str">
        <f t="shared" si="87"/>
        <v>25</v>
      </c>
      <c r="F97" s="69">
        <v>0</v>
      </c>
      <c r="G97" s="80">
        <f t="shared" si="92"/>
        <v>0.48541666666666589</v>
      </c>
      <c r="H97" s="80">
        <f t="shared" si="92"/>
        <v>0.52708333333333257</v>
      </c>
      <c r="I97" s="80">
        <f t="shared" si="91"/>
        <v>0.5687499999999992</v>
      </c>
      <c r="J97" s="80">
        <f t="shared" si="91"/>
        <v>0.61041666666666594</v>
      </c>
      <c r="K97" s="80">
        <f t="shared" si="91"/>
        <v>0.80138888888888726</v>
      </c>
      <c r="L97" s="80">
        <f t="shared" si="91"/>
        <v>0.8465277777777761</v>
      </c>
      <c r="M97" s="80">
        <f t="shared" si="91"/>
        <v>0.88472222222222052</v>
      </c>
      <c r="N97" s="80">
        <f t="shared" si="91"/>
        <v>0.92986111111110947</v>
      </c>
      <c r="P97" s="158" t="s">
        <v>186</v>
      </c>
    </row>
    <row r="98" spans="1:16" ht="14.1" customHeight="1">
      <c r="A98" s="47" t="s">
        <v>18</v>
      </c>
      <c r="B98" s="48">
        <v>2</v>
      </c>
      <c r="C98" s="67">
        <f t="shared" si="89"/>
        <v>14</v>
      </c>
      <c r="D98" s="68">
        <f t="shared" si="90"/>
        <v>4.8</v>
      </c>
      <c r="E98" s="40" t="str">
        <f t="shared" si="87"/>
        <v>25</v>
      </c>
      <c r="F98" s="69">
        <v>0</v>
      </c>
      <c r="G98" s="80">
        <f t="shared" si="92"/>
        <v>0.48819444444444365</v>
      </c>
      <c r="H98" s="80">
        <f t="shared" si="92"/>
        <v>0.52986111111111034</v>
      </c>
      <c r="I98" s="80">
        <f t="shared" si="91"/>
        <v>0.57152777777777697</v>
      </c>
      <c r="J98" s="80">
        <f t="shared" si="91"/>
        <v>0.61319444444444371</v>
      </c>
      <c r="K98" s="80">
        <f t="shared" si="91"/>
        <v>0.80416666666666503</v>
      </c>
      <c r="L98" s="80">
        <f t="shared" si="91"/>
        <v>0.84930555555555387</v>
      </c>
      <c r="M98" s="80">
        <f t="shared" si="91"/>
        <v>0.88749999999999829</v>
      </c>
      <c r="N98" s="80">
        <f t="shared" si="91"/>
        <v>0.93263888888888724</v>
      </c>
      <c r="P98" s="158" t="s">
        <v>183</v>
      </c>
    </row>
    <row r="99" spans="1:16" ht="14.1" customHeight="1">
      <c r="A99" s="47" t="s">
        <v>17</v>
      </c>
      <c r="B99" s="48">
        <v>3</v>
      </c>
      <c r="C99" s="67">
        <f t="shared" si="89"/>
        <v>17</v>
      </c>
      <c r="D99" s="68">
        <f t="shared" si="90"/>
        <v>7.1999999999999993</v>
      </c>
      <c r="E99" s="40" t="str">
        <f t="shared" si="87"/>
        <v>30</v>
      </c>
      <c r="F99" s="69">
        <v>0</v>
      </c>
      <c r="G99" s="80">
        <f t="shared" si="92"/>
        <v>0.49305555555555475</v>
      </c>
      <c r="H99" s="80">
        <f t="shared" si="92"/>
        <v>0.53472222222222143</v>
      </c>
      <c r="I99" s="80">
        <f t="shared" si="91"/>
        <v>0.57638888888888806</v>
      </c>
      <c r="J99" s="80">
        <f t="shared" si="91"/>
        <v>0.6180555555555548</v>
      </c>
      <c r="K99" s="80">
        <f t="shared" si="91"/>
        <v>0.80902777777777612</v>
      </c>
      <c r="L99" s="80">
        <f t="shared" si="91"/>
        <v>0.85416666666666496</v>
      </c>
      <c r="M99" s="80">
        <f t="shared" si="91"/>
        <v>0.89236111111110938</v>
      </c>
      <c r="N99" s="80">
        <f t="shared" si="91"/>
        <v>0.93749999999999833</v>
      </c>
      <c r="P99" s="158" t="s">
        <v>181</v>
      </c>
    </row>
    <row r="100" spans="1:16" ht="14.1" customHeight="1">
      <c r="A100" s="47" t="s">
        <v>16</v>
      </c>
      <c r="B100" s="48">
        <v>3</v>
      </c>
      <c r="C100" s="67">
        <f t="shared" si="89"/>
        <v>20</v>
      </c>
      <c r="D100" s="68">
        <f t="shared" si="90"/>
        <v>7.1999999999999993</v>
      </c>
      <c r="E100" s="40" t="str">
        <f t="shared" si="87"/>
        <v>35</v>
      </c>
      <c r="F100" s="69">
        <v>0</v>
      </c>
      <c r="G100" s="80">
        <f t="shared" si="92"/>
        <v>0.49791666666666584</v>
      </c>
      <c r="H100" s="80">
        <f t="shared" si="92"/>
        <v>0.53958333333333253</v>
      </c>
      <c r="I100" s="80">
        <f t="shared" si="91"/>
        <v>0.58124999999999916</v>
      </c>
      <c r="J100" s="80">
        <f t="shared" si="91"/>
        <v>0.6229166666666659</v>
      </c>
      <c r="K100" s="80">
        <f t="shared" si="91"/>
        <v>0.81388888888888722</v>
      </c>
      <c r="L100" s="80">
        <f t="shared" si="91"/>
        <v>0.85902777777777606</v>
      </c>
      <c r="M100" s="80">
        <f t="shared" si="91"/>
        <v>0.89722222222222048</v>
      </c>
      <c r="N100" s="80">
        <f t="shared" si="91"/>
        <v>0.94236111111110943</v>
      </c>
      <c r="P100" s="158" t="s">
        <v>133</v>
      </c>
    </row>
    <row r="101" spans="1:16" ht="14.1" customHeight="1">
      <c r="A101" s="47" t="s">
        <v>15</v>
      </c>
      <c r="B101" s="48">
        <v>2</v>
      </c>
      <c r="C101" s="67">
        <f t="shared" si="89"/>
        <v>22</v>
      </c>
      <c r="D101" s="68">
        <f t="shared" si="90"/>
        <v>4.8</v>
      </c>
      <c r="E101" s="40" t="str">
        <f t="shared" si="87"/>
        <v>35</v>
      </c>
      <c r="F101" s="69">
        <v>0</v>
      </c>
      <c r="G101" s="80">
        <f t="shared" si="92"/>
        <v>0.50069444444444366</v>
      </c>
      <c r="H101" s="80">
        <f t="shared" si="92"/>
        <v>0.54236111111111029</v>
      </c>
      <c r="I101" s="80">
        <f t="shared" si="91"/>
        <v>0.58402777777777692</v>
      </c>
      <c r="J101" s="80">
        <f t="shared" si="91"/>
        <v>0.62569444444444366</v>
      </c>
      <c r="K101" s="80">
        <f t="shared" si="91"/>
        <v>0.81666666666666499</v>
      </c>
      <c r="L101" s="80">
        <f t="shared" si="91"/>
        <v>0.86180555555555383</v>
      </c>
      <c r="M101" s="80">
        <f t="shared" si="91"/>
        <v>0.89999999999999825</v>
      </c>
      <c r="N101" s="80">
        <f t="shared" si="91"/>
        <v>0.9451388888888872</v>
      </c>
      <c r="P101" s="158" t="s">
        <v>132</v>
      </c>
    </row>
    <row r="102" spans="1:16" ht="14.1" customHeight="1">
      <c r="A102" s="47" t="s">
        <v>14</v>
      </c>
      <c r="B102" s="48">
        <v>1</v>
      </c>
      <c r="C102" s="67">
        <f t="shared" si="89"/>
        <v>23</v>
      </c>
      <c r="D102" s="68">
        <f t="shared" si="90"/>
        <v>2.4</v>
      </c>
      <c r="E102" s="40" t="str">
        <f t="shared" si="87"/>
        <v>35</v>
      </c>
      <c r="F102" s="69">
        <v>0</v>
      </c>
      <c r="G102" s="80">
        <f t="shared" si="92"/>
        <v>0.50208333333333255</v>
      </c>
      <c r="H102" s="80">
        <f t="shared" si="92"/>
        <v>0.54374999999999918</v>
      </c>
      <c r="I102" s="80">
        <f t="shared" si="91"/>
        <v>0.58541666666666581</v>
      </c>
      <c r="J102" s="80">
        <f t="shared" si="91"/>
        <v>0.62708333333333255</v>
      </c>
      <c r="K102" s="80">
        <f t="shared" si="91"/>
        <v>0.81805555555555387</v>
      </c>
      <c r="L102" s="80">
        <f t="shared" si="91"/>
        <v>0.86319444444444271</v>
      </c>
      <c r="M102" s="80">
        <f t="shared" si="91"/>
        <v>0.90138888888888713</v>
      </c>
      <c r="N102" s="80">
        <f t="shared" si="91"/>
        <v>0.94652777777777608</v>
      </c>
      <c r="P102" s="158" t="s">
        <v>177</v>
      </c>
    </row>
    <row r="103" spans="1:16" ht="14.1" customHeight="1">
      <c r="A103" s="47" t="s">
        <v>13</v>
      </c>
      <c r="B103" s="48">
        <v>2</v>
      </c>
      <c r="C103" s="67">
        <f t="shared" si="89"/>
        <v>25</v>
      </c>
      <c r="D103" s="68">
        <f t="shared" si="90"/>
        <v>4.8</v>
      </c>
      <c r="E103" s="40" t="str">
        <f t="shared" si="87"/>
        <v>40</v>
      </c>
      <c r="F103" s="69">
        <v>0</v>
      </c>
      <c r="G103" s="80">
        <f t="shared" si="92"/>
        <v>0.50486111111111032</v>
      </c>
      <c r="H103" s="80">
        <f t="shared" si="92"/>
        <v>0.54652777777777695</v>
      </c>
      <c r="I103" s="80">
        <f t="shared" si="91"/>
        <v>0.58819444444444358</v>
      </c>
      <c r="J103" s="80">
        <f t="shared" si="91"/>
        <v>0.62986111111111032</v>
      </c>
      <c r="K103" s="80">
        <f t="shared" si="91"/>
        <v>0.82083333333333164</v>
      </c>
      <c r="L103" s="80">
        <f t="shared" si="91"/>
        <v>0.86597222222222048</v>
      </c>
      <c r="M103" s="80">
        <f t="shared" si="91"/>
        <v>0.9041666666666649</v>
      </c>
      <c r="N103" s="80">
        <f t="shared" si="91"/>
        <v>0.94930555555555385</v>
      </c>
      <c r="P103" s="158" t="s">
        <v>130</v>
      </c>
    </row>
    <row r="104" spans="1:16" ht="14.1" customHeight="1">
      <c r="A104" s="91" t="s">
        <v>62</v>
      </c>
      <c r="B104" s="82">
        <v>1</v>
      </c>
      <c r="C104" s="67">
        <f t="shared" si="89"/>
        <v>26</v>
      </c>
      <c r="D104" s="68">
        <f t="shared" si="90"/>
        <v>2.4</v>
      </c>
      <c r="E104" s="84" t="str">
        <f t="shared" si="87"/>
        <v>40</v>
      </c>
      <c r="F104" s="85">
        <v>0</v>
      </c>
      <c r="G104" s="56">
        <f t="shared" si="92"/>
        <v>0.5062499999999992</v>
      </c>
      <c r="H104" s="56">
        <f t="shared" si="92"/>
        <v>0.54791666666666583</v>
      </c>
      <c r="I104" s="56">
        <f t="shared" si="91"/>
        <v>0.58958333333333246</v>
      </c>
      <c r="J104" s="56">
        <f t="shared" si="91"/>
        <v>0.6312499999999992</v>
      </c>
      <c r="K104" s="56">
        <f t="shared" si="91"/>
        <v>0.82222222222222052</v>
      </c>
      <c r="L104" s="56">
        <f t="shared" si="91"/>
        <v>0.86736111111110936</v>
      </c>
      <c r="M104" s="56">
        <f t="shared" si="91"/>
        <v>0.90555555555555378</v>
      </c>
      <c r="N104" s="56">
        <f t="shared" si="91"/>
        <v>0.95069444444444273</v>
      </c>
      <c r="P104" s="158" t="s">
        <v>129</v>
      </c>
    </row>
    <row r="105" spans="1:16" ht="14.1" customHeight="1">
      <c r="A105" s="78"/>
      <c r="B105" s="78"/>
      <c r="C105" s="78"/>
      <c r="D105" s="78"/>
      <c r="E105" s="78"/>
      <c r="F105" s="78"/>
      <c r="G105" s="79"/>
      <c r="H105" s="79"/>
      <c r="I105" s="79"/>
      <c r="J105" s="79"/>
      <c r="K105" s="79"/>
      <c r="L105" s="79"/>
      <c r="M105" s="79"/>
      <c r="N105" s="79"/>
    </row>
    <row r="106" spans="1:16" ht="14.1" customHeight="1">
      <c r="A106" s="86" t="s">
        <v>0</v>
      </c>
      <c r="B106" s="87"/>
      <c r="C106" s="87">
        <f>C28+C42+C56+C70+C84+C104</f>
        <v>92</v>
      </c>
      <c r="D106" s="87"/>
      <c r="E106" s="87"/>
      <c r="F106" s="87"/>
      <c r="G106" s="87">
        <f>C106</f>
        <v>92</v>
      </c>
      <c r="H106" s="87">
        <f>G106</f>
        <v>92</v>
      </c>
      <c r="I106" s="87">
        <f t="shared" ref="I106:J106" si="93">H106</f>
        <v>92</v>
      </c>
      <c r="J106" s="87">
        <f t="shared" si="93"/>
        <v>92</v>
      </c>
      <c r="K106" s="87">
        <f>J106*2</f>
        <v>184</v>
      </c>
      <c r="L106" s="87">
        <f t="shared" ref="L106:N106" si="94">K106</f>
        <v>184</v>
      </c>
      <c r="M106" s="87">
        <f t="shared" si="94"/>
        <v>184</v>
      </c>
      <c r="N106" s="87">
        <f t="shared" si="94"/>
        <v>184</v>
      </c>
      <c r="O106" s="140">
        <f>SUM(K106:N106)</f>
        <v>736</v>
      </c>
    </row>
    <row r="107" spans="1:16" ht="14.1" customHeight="1">
      <c r="A107" s="78"/>
      <c r="B107" s="78"/>
      <c r="C107" s="78"/>
      <c r="D107" s="78"/>
      <c r="E107" s="78"/>
      <c r="F107" s="78"/>
      <c r="G107" s="79"/>
      <c r="H107" s="79"/>
      <c r="I107" s="79"/>
      <c r="J107" s="79"/>
      <c r="K107" s="79"/>
      <c r="L107" s="79"/>
      <c r="M107" s="79"/>
      <c r="N107" s="79"/>
    </row>
    <row r="108" spans="1:16" ht="14.1" customHeight="1">
      <c r="A108" s="78"/>
      <c r="B108" s="78"/>
      <c r="C108" s="78"/>
      <c r="D108" s="78"/>
      <c r="E108" s="78"/>
      <c r="F108" s="78"/>
      <c r="G108" s="79"/>
      <c r="H108" s="79"/>
      <c r="I108" s="79"/>
      <c r="J108" s="79"/>
      <c r="K108" s="79"/>
      <c r="L108" s="79"/>
      <c r="M108" s="79"/>
      <c r="N108" s="79"/>
    </row>
    <row r="109" spans="1:16" ht="14.1" customHeight="1">
      <c r="A109" s="78"/>
      <c r="B109" s="78"/>
      <c r="C109" s="78"/>
      <c r="D109" s="78"/>
      <c r="E109" s="78"/>
      <c r="F109" s="78"/>
      <c r="G109" s="79"/>
      <c r="H109" s="79"/>
      <c r="I109" s="79"/>
      <c r="J109" s="79"/>
      <c r="K109" s="79"/>
      <c r="L109" s="79"/>
      <c r="M109" s="79"/>
      <c r="N109" s="79"/>
    </row>
    <row r="110" spans="1:16" ht="14.1" customHeight="1">
      <c r="A110" s="78"/>
      <c r="B110" s="78"/>
      <c r="C110" s="78"/>
      <c r="D110" s="78"/>
      <c r="E110" s="78"/>
      <c r="F110" s="78"/>
      <c r="G110" s="79"/>
      <c r="H110" s="79"/>
      <c r="I110" s="79"/>
      <c r="J110" s="79"/>
      <c r="K110" s="79"/>
      <c r="L110" s="79"/>
      <c r="M110" s="79"/>
      <c r="N110" s="79"/>
    </row>
    <row r="111" spans="1:16" ht="14.1" customHeight="1">
      <c r="A111" s="78"/>
      <c r="B111" s="78"/>
      <c r="C111" s="78"/>
      <c r="D111" s="78"/>
      <c r="E111" s="78"/>
      <c r="F111" s="78"/>
      <c r="G111" s="79"/>
      <c r="H111" s="79"/>
      <c r="I111" s="79"/>
      <c r="J111" s="79"/>
      <c r="K111" s="79"/>
      <c r="L111" s="79"/>
      <c r="M111" s="79"/>
      <c r="N111" s="79"/>
    </row>
    <row r="112" spans="1:16" ht="14.1" customHeight="1">
      <c r="A112" s="78"/>
      <c r="B112" s="78"/>
      <c r="C112" s="78"/>
      <c r="D112" s="78"/>
      <c r="E112" s="78"/>
      <c r="F112" s="78"/>
      <c r="G112" s="79"/>
      <c r="H112" s="79"/>
      <c r="I112" s="79"/>
      <c r="J112" s="79"/>
      <c r="K112" s="79"/>
      <c r="L112" s="79"/>
      <c r="M112" s="79"/>
      <c r="N112" s="79"/>
    </row>
    <row r="113" spans="1:14" ht="14.1" customHeight="1">
      <c r="A113" s="78"/>
      <c r="B113" s="78"/>
      <c r="C113" s="78"/>
      <c r="D113" s="78"/>
      <c r="E113" s="78"/>
      <c r="F113" s="78"/>
      <c r="G113" s="79"/>
      <c r="H113" s="79"/>
      <c r="I113" s="79"/>
      <c r="J113" s="79"/>
      <c r="K113" s="79"/>
      <c r="L113" s="79"/>
      <c r="M113" s="79"/>
      <c r="N113" s="79"/>
    </row>
    <row r="114" spans="1:14" ht="14.1" customHeight="1">
      <c r="A114" s="78"/>
      <c r="B114" s="78"/>
      <c r="C114" s="78"/>
      <c r="D114" s="78"/>
      <c r="E114" s="78"/>
      <c r="F114" s="78"/>
      <c r="G114" s="79"/>
      <c r="H114" s="79"/>
      <c r="I114" s="79"/>
      <c r="J114" s="79"/>
      <c r="K114" s="79"/>
      <c r="L114" s="79"/>
      <c r="M114" s="79"/>
      <c r="N114" s="79"/>
    </row>
  </sheetData>
  <mergeCells count="36">
    <mergeCell ref="D2:D3"/>
    <mergeCell ref="F59:F60"/>
    <mergeCell ref="E87:E88"/>
    <mergeCell ref="E59:E60"/>
    <mergeCell ref="E31:E32"/>
    <mergeCell ref="F2:F3"/>
    <mergeCell ref="E45:E46"/>
    <mergeCell ref="D45:D46"/>
    <mergeCell ref="D59:D60"/>
    <mergeCell ref="D31:D32"/>
    <mergeCell ref="F87:F88"/>
    <mergeCell ref="E2:E3"/>
    <mergeCell ref="D87:D88"/>
    <mergeCell ref="F31:F32"/>
    <mergeCell ref="F45:F46"/>
    <mergeCell ref="C2:C3"/>
    <mergeCell ref="B87:B88"/>
    <mergeCell ref="A45:A46"/>
    <mergeCell ref="B2:B3"/>
    <mergeCell ref="A2:A3"/>
    <mergeCell ref="A87:A88"/>
    <mergeCell ref="A31:A32"/>
    <mergeCell ref="C59:C60"/>
    <mergeCell ref="C31:C32"/>
    <mergeCell ref="C45:C46"/>
    <mergeCell ref="B45:B46"/>
    <mergeCell ref="A59:A60"/>
    <mergeCell ref="C87:C88"/>
    <mergeCell ref="B59:B60"/>
    <mergeCell ref="B31:B32"/>
    <mergeCell ref="A73:A74"/>
    <mergeCell ref="B73:B74"/>
    <mergeCell ref="C73:C74"/>
    <mergeCell ref="D73:D74"/>
    <mergeCell ref="E73:E74"/>
    <mergeCell ref="F73:F74"/>
  </mergeCells>
  <pageMargins left="0.24" right="0.24" top="0.47" bottom="0.57999999999999996" header="0.3" footer="0.3"/>
  <pageSetup paperSize="9" scale="83" orientation="landscape" horizontalDpi="300" verticalDpi="300" r:id="rId1"/>
  <rowBreaks count="3" manualBreakCount="3">
    <brk id="29" max="15" man="1"/>
    <brk id="57" max="15" man="1"/>
    <brk id="85" max="1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120"/>
  <sheetViews>
    <sheetView workbookViewId="0">
      <selection activeCell="B71" sqref="B71:B79"/>
    </sheetView>
  </sheetViews>
  <sheetFormatPr defaultColWidth="10" defaultRowHeight="15"/>
  <cols>
    <col min="1" max="1" width="22.42578125" style="60" customWidth="1"/>
    <col min="2" max="2" width="6.7109375" style="60" customWidth="1"/>
    <col min="3" max="3" width="6.42578125" style="60" customWidth="1"/>
    <col min="4" max="4" width="7.5703125" style="60" customWidth="1"/>
    <col min="5" max="5" width="6.7109375" style="60" customWidth="1"/>
    <col min="6" max="6" width="6.140625" style="60" customWidth="1"/>
    <col min="7" max="7" width="8" style="60" customWidth="1"/>
    <col min="8" max="10" width="8.140625" style="60" customWidth="1"/>
    <col min="11" max="11" width="7.85546875" style="60" customWidth="1"/>
    <col min="12" max="14" width="8" style="60" customWidth="1"/>
    <col min="15" max="15" width="7.28515625" style="60" customWidth="1"/>
    <col min="16" max="16" width="23.42578125" style="60" customWidth="1"/>
    <col min="17" max="16384" width="10" style="60"/>
  </cols>
  <sheetData>
    <row r="1" spans="1:16" ht="16.5" customHeight="1">
      <c r="A1" s="61" t="s">
        <v>466</v>
      </c>
      <c r="B1" s="61"/>
      <c r="C1" s="61"/>
      <c r="D1" s="62"/>
      <c r="E1" s="62"/>
      <c r="F1" s="62"/>
      <c r="G1" s="62"/>
      <c r="H1" s="62"/>
      <c r="I1" s="62"/>
      <c r="J1" s="62"/>
    </row>
    <row r="2" spans="1:16" ht="44.25" customHeight="1">
      <c r="A2" s="187" t="s">
        <v>410</v>
      </c>
      <c r="B2" s="187" t="s">
        <v>0</v>
      </c>
      <c r="C2" s="187" t="s">
        <v>1</v>
      </c>
      <c r="D2" s="187" t="s">
        <v>2</v>
      </c>
      <c r="E2" s="187" t="s">
        <v>3</v>
      </c>
      <c r="F2" s="187" t="s">
        <v>4</v>
      </c>
      <c r="G2" s="90" t="s">
        <v>5</v>
      </c>
      <c r="H2" s="90" t="s">
        <v>41</v>
      </c>
      <c r="I2" s="90" t="s">
        <v>42</v>
      </c>
      <c r="J2" s="90" t="s">
        <v>43</v>
      </c>
      <c r="K2" s="90" t="s">
        <v>9</v>
      </c>
      <c r="L2" s="90" t="s">
        <v>10</v>
      </c>
      <c r="M2" s="90" t="s">
        <v>47</v>
      </c>
      <c r="N2" s="90" t="s">
        <v>12</v>
      </c>
      <c r="P2" s="126" t="s">
        <v>156</v>
      </c>
    </row>
    <row r="3" spans="1:16" ht="39" customHeight="1">
      <c r="A3" s="188"/>
      <c r="B3" s="188"/>
      <c r="C3" s="188"/>
      <c r="D3" s="188"/>
      <c r="E3" s="188"/>
      <c r="F3" s="188"/>
      <c r="G3" s="89" t="s">
        <v>501</v>
      </c>
      <c r="H3" s="89" t="s">
        <v>500</v>
      </c>
      <c r="I3" s="89" t="s">
        <v>502</v>
      </c>
      <c r="J3" s="89" t="s">
        <v>471</v>
      </c>
      <c r="K3" s="89" t="str">
        <f>G3</f>
        <v>UP32PN
 8724</v>
      </c>
      <c r="L3" s="89" t="str">
        <f>H3</f>
        <v>UP32KT
 5047</v>
      </c>
      <c r="M3" s="89" t="str">
        <f>I3</f>
        <v>UP65KT5042</v>
      </c>
      <c r="N3" s="89" t="str">
        <f>J3</f>
        <v>UP65LT
1395</v>
      </c>
    </row>
    <row r="4" spans="1:16" ht="15.75">
      <c r="A4" s="91" t="s">
        <v>62</v>
      </c>
      <c r="B4" s="92">
        <v>0</v>
      </c>
      <c r="C4" s="92">
        <f>B4</f>
        <v>0</v>
      </c>
      <c r="D4" s="93">
        <f>60/25*B4</f>
        <v>0</v>
      </c>
      <c r="E4" s="40" t="str">
        <f>IF(C4&lt;=0,"0",IF(C4&lt;=3,"10",IF(C4&lt;=6,"15",IF(C4&lt;=10,"20",IF(C4&lt;=14,"25",IF(C4&lt;=19,"30",IF(C4&lt;=24,"35",IF(C4&lt;=30,"40",IF(C4&lt;=36,"45",IF(C4&lt;=42,"50",IF(C4&lt;=48,"55",IF(C4&lt;=54,"60",IF(C4&lt;=60,"65",IF(C4&lt;=66,"70"))))))))))))))</f>
        <v>0</v>
      </c>
      <c r="F4" s="94">
        <v>0</v>
      </c>
      <c r="G4" s="70">
        <v>0.21875</v>
      </c>
      <c r="H4" s="70">
        <v>0.26041666666666669</v>
      </c>
      <c r="I4" s="70">
        <v>0.29166666666666669</v>
      </c>
      <c r="J4" s="70">
        <v>0.3125</v>
      </c>
      <c r="K4" s="70">
        <f>G110+TIME(0,72,0)</f>
        <v>0.56597222222222132</v>
      </c>
      <c r="L4" s="70">
        <f>H110+TIME(0,72,0)</f>
        <v>0.60763888888888795</v>
      </c>
      <c r="M4" s="70">
        <f>I110+TIME(0,72,0)</f>
        <v>0.63888888888888795</v>
      </c>
      <c r="N4" s="70">
        <f>J110+TIME(0,72,0)</f>
        <v>0.65972222222222121</v>
      </c>
      <c r="P4" s="160" t="s">
        <v>129</v>
      </c>
    </row>
    <row r="5" spans="1:16" ht="15.75">
      <c r="A5" s="95" t="s">
        <v>13</v>
      </c>
      <c r="B5" s="67">
        <v>1</v>
      </c>
      <c r="C5" s="67">
        <f>B5</f>
        <v>1</v>
      </c>
      <c r="D5" s="93">
        <f t="shared" ref="D5:D18" si="0">60/25*B5</f>
        <v>2.4</v>
      </c>
      <c r="E5" s="40" t="str">
        <f>IF(C5&lt;=0,"0",IF(C5&lt;=3,"10",IF(C5&lt;=6,"15",IF(C5&lt;=10,"20",IF(C5&lt;=14,"25",IF(C5&lt;=19,"30",IF(C5&lt;=24,"35",IF(C5&lt;=30,"40",IF(C5&lt;=36,"45",IF(C5&lt;=42,"50",IF(C5&lt;=48,"55",IF(C5&lt;=54,"60",IF(C5&lt;=60,"65",IF(C5&lt;=66,"70"))))))))))))))</f>
        <v>10</v>
      </c>
      <c r="F5" s="69">
        <v>5</v>
      </c>
      <c r="G5" s="73">
        <f t="shared" ref="G5:L5" si="1">G4+TIME(0,$D5,0)+TIME(0,$F5,0)</f>
        <v>0.22361111111111109</v>
      </c>
      <c r="H5" s="73">
        <f t="shared" si="1"/>
        <v>0.26527777777777778</v>
      </c>
      <c r="I5" s="73">
        <f t="shared" ref="I5:J5" si="2">I4+TIME(0,$D5,0)+TIME(0,$F5,0)</f>
        <v>0.29652777777777778</v>
      </c>
      <c r="J5" s="73">
        <f t="shared" si="2"/>
        <v>0.31736111111111109</v>
      </c>
      <c r="K5" s="73">
        <f t="shared" si="1"/>
        <v>0.57083333333333242</v>
      </c>
      <c r="L5" s="73">
        <f t="shared" si="1"/>
        <v>0.61249999999999905</v>
      </c>
      <c r="M5" s="73">
        <f t="shared" ref="M5:N5" si="3">M4+TIME(0,$D5,0)+TIME(0,$F5,0)</f>
        <v>0.64374999999999905</v>
      </c>
      <c r="N5" s="73">
        <f t="shared" si="3"/>
        <v>0.6645833333333323</v>
      </c>
      <c r="P5" s="160" t="s">
        <v>130</v>
      </c>
    </row>
    <row r="6" spans="1:16" ht="14.1" customHeight="1">
      <c r="A6" s="95" t="s">
        <v>14</v>
      </c>
      <c r="B6" s="48">
        <v>2</v>
      </c>
      <c r="C6" s="67">
        <f>B6+C5</f>
        <v>3</v>
      </c>
      <c r="D6" s="93">
        <f t="shared" si="0"/>
        <v>4.8</v>
      </c>
      <c r="E6" s="40" t="str">
        <f>IF(C6&lt;=0,"0",IF(C6&lt;=3,"10",IF(C6&lt;=6,"15",IF(C6&lt;=10,"20",IF(C6&lt;=14,"25",IF(C6&lt;=19,"30",IF(C6&lt;=24,"35",IF(C6&lt;=30,"40",IF(C6&lt;=36,"45",IF(C6&lt;=42,"50",IF(C6&lt;=48,"55",IF(C6&lt;=54,"60",IF(C6&lt;=60,"65",IF(C6&lt;=66,"70"))))))))))))))</f>
        <v>10</v>
      </c>
      <c r="F6" s="69">
        <v>0</v>
      </c>
      <c r="G6" s="73">
        <f t="shared" ref="G6:L6" si="4">G5+TIME(0,$D6,0)+TIME(0,$F6,0)</f>
        <v>0.22638888888888886</v>
      </c>
      <c r="H6" s="73">
        <f t="shared" si="4"/>
        <v>0.26805555555555555</v>
      </c>
      <c r="I6" s="73">
        <f t="shared" ref="I6:J6" si="5">I5+TIME(0,$D6,0)+TIME(0,$F6,0)</f>
        <v>0.29930555555555555</v>
      </c>
      <c r="J6" s="73">
        <f t="shared" si="5"/>
        <v>0.32013888888888886</v>
      </c>
      <c r="K6" s="73">
        <f t="shared" si="4"/>
        <v>0.57361111111111018</v>
      </c>
      <c r="L6" s="73">
        <f t="shared" si="4"/>
        <v>0.61527777777777681</v>
      </c>
      <c r="M6" s="73">
        <f t="shared" ref="M6:N6" si="6">M5+TIME(0,$D6,0)+TIME(0,$F6,0)</f>
        <v>0.64652777777777681</v>
      </c>
      <c r="N6" s="73">
        <f t="shared" si="6"/>
        <v>0.66736111111111007</v>
      </c>
      <c r="P6" s="160" t="s">
        <v>131</v>
      </c>
    </row>
    <row r="7" spans="1:16" ht="14.1" customHeight="1">
      <c r="A7" s="47" t="s">
        <v>15</v>
      </c>
      <c r="B7" s="48">
        <v>1</v>
      </c>
      <c r="C7" s="67">
        <f t="shared" ref="C7:C19" si="7">B7+C6</f>
        <v>4</v>
      </c>
      <c r="D7" s="93">
        <f t="shared" si="0"/>
        <v>2.4</v>
      </c>
      <c r="E7" s="40" t="str">
        <f t="shared" ref="E7:E19" si="8">IF(C7&lt;=0,"0",IF(C7&lt;=3,"10",IF(C7&lt;=6,"15",IF(C7&lt;=10,"20",IF(C7&lt;=14,"25",IF(C7&lt;=19,"30",IF(C7&lt;=24,"35",IF(C7&lt;=30,"40",IF(C7&lt;=36,"45",IF(C7&lt;=42,"50",IF(C7&lt;=48,"55",IF(C7&lt;=54,"60",IF(C7&lt;=60,"65",IF(C7&lt;=66,"70"))))))))))))))</f>
        <v>15</v>
      </c>
      <c r="F7" s="69">
        <v>0</v>
      </c>
      <c r="G7" s="73">
        <f t="shared" ref="G7:L7" si="9">G6+TIME(0,$D7,0)+TIME(0,$F7,0)</f>
        <v>0.22777777777777775</v>
      </c>
      <c r="H7" s="73">
        <f t="shared" si="9"/>
        <v>0.26944444444444443</v>
      </c>
      <c r="I7" s="73">
        <f t="shared" ref="I7:J7" si="10">I6+TIME(0,$D7,0)+TIME(0,$F7,0)</f>
        <v>0.30069444444444443</v>
      </c>
      <c r="J7" s="73">
        <f t="shared" si="10"/>
        <v>0.32152777777777775</v>
      </c>
      <c r="K7" s="73">
        <f t="shared" si="9"/>
        <v>0.57499999999999907</v>
      </c>
      <c r="L7" s="73">
        <f t="shared" si="9"/>
        <v>0.6166666666666657</v>
      </c>
      <c r="M7" s="73">
        <f t="shared" ref="M7:N7" si="11">M6+TIME(0,$D7,0)+TIME(0,$F7,0)</f>
        <v>0.6479166666666657</v>
      </c>
      <c r="N7" s="73">
        <f t="shared" si="11"/>
        <v>0.66874999999999896</v>
      </c>
      <c r="P7" s="160" t="s">
        <v>178</v>
      </c>
    </row>
    <row r="8" spans="1:16" ht="14.1" customHeight="1">
      <c r="A8" s="95" t="s">
        <v>16</v>
      </c>
      <c r="B8" s="48">
        <v>2</v>
      </c>
      <c r="C8" s="67">
        <f t="shared" si="7"/>
        <v>6</v>
      </c>
      <c r="D8" s="93">
        <f t="shared" si="0"/>
        <v>4.8</v>
      </c>
      <c r="E8" s="40" t="str">
        <f t="shared" si="8"/>
        <v>15</v>
      </c>
      <c r="F8" s="69">
        <v>0</v>
      </c>
      <c r="G8" s="73">
        <f t="shared" ref="G8:L8" si="12">G7+TIME(0,$D8,0)+TIME(0,$F8,0)</f>
        <v>0.23055555555555551</v>
      </c>
      <c r="H8" s="73">
        <f t="shared" si="12"/>
        <v>0.2722222222222222</v>
      </c>
      <c r="I8" s="73">
        <f t="shared" ref="I8:J8" si="13">I7+TIME(0,$D8,0)+TIME(0,$F8,0)</f>
        <v>0.3034722222222222</v>
      </c>
      <c r="J8" s="73">
        <f t="shared" si="13"/>
        <v>0.32430555555555551</v>
      </c>
      <c r="K8" s="73">
        <f t="shared" si="12"/>
        <v>0.57777777777777684</v>
      </c>
      <c r="L8" s="73">
        <f t="shared" si="12"/>
        <v>0.61944444444444346</v>
      </c>
      <c r="M8" s="73">
        <f t="shared" ref="M8:N8" si="14">M7+TIME(0,$D8,0)+TIME(0,$F8,0)</f>
        <v>0.65069444444444346</v>
      </c>
      <c r="N8" s="73">
        <f t="shared" si="14"/>
        <v>0.67152777777777672</v>
      </c>
      <c r="P8" s="160" t="s">
        <v>179</v>
      </c>
    </row>
    <row r="9" spans="1:16" ht="14.1" customHeight="1">
      <c r="A9" s="95" t="s">
        <v>17</v>
      </c>
      <c r="B9" s="48">
        <v>3</v>
      </c>
      <c r="C9" s="67">
        <f t="shared" si="7"/>
        <v>9</v>
      </c>
      <c r="D9" s="93">
        <f t="shared" si="0"/>
        <v>7.1999999999999993</v>
      </c>
      <c r="E9" s="40" t="str">
        <f t="shared" si="8"/>
        <v>20</v>
      </c>
      <c r="F9" s="69">
        <v>0</v>
      </c>
      <c r="G9" s="73">
        <f t="shared" ref="G9:L9" si="15">G8+TIME(0,$D9,0)+TIME(0,$F9,0)</f>
        <v>0.23541666666666664</v>
      </c>
      <c r="H9" s="73">
        <f t="shared" si="15"/>
        <v>0.27708333333333329</v>
      </c>
      <c r="I9" s="73">
        <f t="shared" ref="I9:J9" si="16">I8+TIME(0,$D9,0)+TIME(0,$F9,0)</f>
        <v>0.30833333333333329</v>
      </c>
      <c r="J9" s="73">
        <f t="shared" si="16"/>
        <v>0.32916666666666661</v>
      </c>
      <c r="K9" s="73">
        <f t="shared" si="15"/>
        <v>0.58263888888888793</v>
      </c>
      <c r="L9" s="73">
        <f t="shared" si="15"/>
        <v>0.62430555555555456</v>
      </c>
      <c r="M9" s="73">
        <f t="shared" ref="M9:N9" si="17">M8+TIME(0,$D9,0)+TIME(0,$F9,0)</f>
        <v>0.65555555555555456</v>
      </c>
      <c r="N9" s="73">
        <f t="shared" si="17"/>
        <v>0.67638888888888782</v>
      </c>
      <c r="P9" s="160" t="s">
        <v>180</v>
      </c>
    </row>
    <row r="10" spans="1:16" ht="14.1" customHeight="1">
      <c r="A10" s="95" t="s">
        <v>18</v>
      </c>
      <c r="B10" s="48">
        <v>3</v>
      </c>
      <c r="C10" s="67">
        <f t="shared" si="7"/>
        <v>12</v>
      </c>
      <c r="D10" s="93">
        <f t="shared" si="0"/>
        <v>7.1999999999999993</v>
      </c>
      <c r="E10" s="40" t="str">
        <f t="shared" si="8"/>
        <v>25</v>
      </c>
      <c r="F10" s="69">
        <v>0</v>
      </c>
      <c r="G10" s="73">
        <f t="shared" ref="G10:L10" si="18">G9+TIME(0,$D10,0)+TIME(0,$F10,0)</f>
        <v>0.24027777777777776</v>
      </c>
      <c r="H10" s="73">
        <f t="shared" si="18"/>
        <v>0.28194444444444439</v>
      </c>
      <c r="I10" s="73">
        <f t="shared" ref="I10:J10" si="19">I9+TIME(0,$D10,0)+TIME(0,$F10,0)</f>
        <v>0.31319444444444439</v>
      </c>
      <c r="J10" s="73">
        <f t="shared" si="19"/>
        <v>0.3340277777777777</v>
      </c>
      <c r="K10" s="73">
        <f t="shared" si="18"/>
        <v>0.58749999999999902</v>
      </c>
      <c r="L10" s="73">
        <f t="shared" si="18"/>
        <v>0.62916666666666565</v>
      </c>
      <c r="M10" s="73">
        <f t="shared" ref="M10:N10" si="20">M9+TIME(0,$D10,0)+TIME(0,$F10,0)</f>
        <v>0.66041666666666565</v>
      </c>
      <c r="N10" s="73">
        <f t="shared" si="20"/>
        <v>0.68124999999999891</v>
      </c>
      <c r="P10" s="160" t="s">
        <v>182</v>
      </c>
    </row>
    <row r="11" spans="1:16" ht="14.1" customHeight="1">
      <c r="A11" s="95" t="s">
        <v>19</v>
      </c>
      <c r="B11" s="48">
        <v>2</v>
      </c>
      <c r="C11" s="67">
        <f t="shared" si="7"/>
        <v>14</v>
      </c>
      <c r="D11" s="93">
        <f t="shared" si="0"/>
        <v>4.8</v>
      </c>
      <c r="E11" s="40" t="str">
        <f t="shared" si="8"/>
        <v>25</v>
      </c>
      <c r="F11" s="69">
        <v>0</v>
      </c>
      <c r="G11" s="73">
        <f t="shared" ref="G11:L11" si="21">G10+TIME(0,$D11,0)+TIME(0,$F11,0)</f>
        <v>0.24305555555555552</v>
      </c>
      <c r="H11" s="73">
        <f t="shared" si="21"/>
        <v>0.28472222222222215</v>
      </c>
      <c r="I11" s="73">
        <f t="shared" ref="I11:J11" si="22">I10+TIME(0,$D11,0)+TIME(0,$F11,0)</f>
        <v>0.31597222222222215</v>
      </c>
      <c r="J11" s="73">
        <f t="shared" si="22"/>
        <v>0.33680555555555547</v>
      </c>
      <c r="K11" s="73">
        <f t="shared" si="21"/>
        <v>0.59027777777777679</v>
      </c>
      <c r="L11" s="73">
        <f t="shared" si="21"/>
        <v>0.63194444444444342</v>
      </c>
      <c r="M11" s="73">
        <f t="shared" ref="M11:N11" si="23">M10+TIME(0,$D11,0)+TIME(0,$F11,0)</f>
        <v>0.66319444444444342</v>
      </c>
      <c r="N11" s="73">
        <f t="shared" si="23"/>
        <v>0.68402777777777668</v>
      </c>
      <c r="P11" s="160" t="s">
        <v>134</v>
      </c>
    </row>
    <row r="12" spans="1:16" ht="14.1" customHeight="1">
      <c r="A12" s="95" t="s">
        <v>20</v>
      </c>
      <c r="B12" s="48">
        <v>2</v>
      </c>
      <c r="C12" s="67">
        <f t="shared" si="7"/>
        <v>16</v>
      </c>
      <c r="D12" s="93">
        <f t="shared" si="0"/>
        <v>4.8</v>
      </c>
      <c r="E12" s="40" t="str">
        <f t="shared" si="8"/>
        <v>30</v>
      </c>
      <c r="F12" s="69">
        <v>0</v>
      </c>
      <c r="G12" s="73">
        <f t="shared" ref="G12:L12" si="24">G11+TIME(0,$D12,0)+TIME(0,$F12,0)</f>
        <v>0.24583333333333329</v>
      </c>
      <c r="H12" s="73">
        <f t="shared" si="24"/>
        <v>0.28749999999999992</v>
      </c>
      <c r="I12" s="73">
        <f t="shared" ref="I12:J12" si="25">I11+TIME(0,$D12,0)+TIME(0,$F12,0)</f>
        <v>0.31874999999999992</v>
      </c>
      <c r="J12" s="73">
        <f t="shared" si="25"/>
        <v>0.33958333333333324</v>
      </c>
      <c r="K12" s="73">
        <f t="shared" si="24"/>
        <v>0.59305555555555456</v>
      </c>
      <c r="L12" s="73">
        <f t="shared" si="24"/>
        <v>0.63472222222222119</v>
      </c>
      <c r="M12" s="73">
        <f t="shared" ref="M12:N12" si="26">M11+TIME(0,$D12,0)+TIME(0,$F12,0)</f>
        <v>0.66597222222222119</v>
      </c>
      <c r="N12" s="73">
        <f t="shared" si="26"/>
        <v>0.68680555555555445</v>
      </c>
      <c r="P12" s="160" t="s">
        <v>184</v>
      </c>
    </row>
    <row r="13" spans="1:16" ht="14.1" customHeight="1">
      <c r="A13" s="95" t="s">
        <v>21</v>
      </c>
      <c r="B13" s="48">
        <v>2</v>
      </c>
      <c r="C13" s="67">
        <f t="shared" si="7"/>
        <v>18</v>
      </c>
      <c r="D13" s="93">
        <f t="shared" si="0"/>
        <v>4.8</v>
      </c>
      <c r="E13" s="40" t="str">
        <f t="shared" si="8"/>
        <v>30</v>
      </c>
      <c r="F13" s="69">
        <v>0</v>
      </c>
      <c r="G13" s="73">
        <f t="shared" ref="G13:L13" si="27">G12+TIME(0,$D13,0)+TIME(0,$F13,0)</f>
        <v>0.24861111111111106</v>
      </c>
      <c r="H13" s="73">
        <f t="shared" si="27"/>
        <v>0.29027777777777769</v>
      </c>
      <c r="I13" s="73">
        <f t="shared" ref="I13:J13" si="28">I12+TIME(0,$D13,0)+TIME(0,$F13,0)</f>
        <v>0.32152777777777769</v>
      </c>
      <c r="J13" s="73">
        <f t="shared" si="28"/>
        <v>0.34236111111111101</v>
      </c>
      <c r="K13" s="73">
        <f t="shared" si="27"/>
        <v>0.59583333333333233</v>
      </c>
      <c r="L13" s="73">
        <f t="shared" si="27"/>
        <v>0.63749999999999896</v>
      </c>
      <c r="M13" s="73">
        <f t="shared" ref="M13:N13" si="29">M12+TIME(0,$D13,0)+TIME(0,$F13,0)</f>
        <v>0.66874999999999896</v>
      </c>
      <c r="N13" s="73">
        <f t="shared" si="29"/>
        <v>0.68958333333333222</v>
      </c>
      <c r="P13" s="160" t="s">
        <v>185</v>
      </c>
    </row>
    <row r="14" spans="1:16" ht="14.1" customHeight="1">
      <c r="A14" s="95" t="s">
        <v>22</v>
      </c>
      <c r="B14" s="48">
        <v>1</v>
      </c>
      <c r="C14" s="67">
        <f t="shared" si="7"/>
        <v>19</v>
      </c>
      <c r="D14" s="93">
        <f t="shared" si="0"/>
        <v>2.4</v>
      </c>
      <c r="E14" s="40" t="str">
        <f t="shared" si="8"/>
        <v>30</v>
      </c>
      <c r="F14" s="69">
        <v>0</v>
      </c>
      <c r="G14" s="73">
        <f t="shared" ref="G14:L14" si="30">G13+TIME(0,$D14,0)+TIME(0,$F14,0)</f>
        <v>0.24999999999999994</v>
      </c>
      <c r="H14" s="73">
        <f t="shared" si="30"/>
        <v>0.29166666666666657</v>
      </c>
      <c r="I14" s="73">
        <f t="shared" ref="I14:J14" si="31">I13+TIME(0,$D14,0)+TIME(0,$F14,0)</f>
        <v>0.32291666666666657</v>
      </c>
      <c r="J14" s="73">
        <f t="shared" si="31"/>
        <v>0.34374999999999989</v>
      </c>
      <c r="K14" s="73">
        <f t="shared" si="30"/>
        <v>0.59722222222222121</v>
      </c>
      <c r="L14" s="73">
        <f t="shared" si="30"/>
        <v>0.63888888888888784</v>
      </c>
      <c r="M14" s="73">
        <f t="shared" ref="M14:N14" si="32">M13+TIME(0,$D14,0)+TIME(0,$F14,0)</f>
        <v>0.67013888888888784</v>
      </c>
      <c r="N14" s="73">
        <f t="shared" si="32"/>
        <v>0.6909722222222211</v>
      </c>
      <c r="P14" s="160" t="s">
        <v>135</v>
      </c>
    </row>
    <row r="15" spans="1:16" ht="14.1" customHeight="1">
      <c r="A15" s="95" t="s">
        <v>23</v>
      </c>
      <c r="B15" s="48">
        <v>1</v>
      </c>
      <c r="C15" s="67">
        <f t="shared" si="7"/>
        <v>20</v>
      </c>
      <c r="D15" s="93">
        <f t="shared" si="0"/>
        <v>2.4</v>
      </c>
      <c r="E15" s="40" t="str">
        <f t="shared" si="8"/>
        <v>35</v>
      </c>
      <c r="F15" s="69">
        <v>0</v>
      </c>
      <c r="G15" s="73">
        <f t="shared" ref="G15:L15" si="33">G14+TIME(0,$D15,0)+TIME(0,$F15,0)</f>
        <v>0.25138888888888883</v>
      </c>
      <c r="H15" s="73">
        <f t="shared" si="33"/>
        <v>0.29305555555555546</v>
      </c>
      <c r="I15" s="73">
        <f t="shared" ref="I15:J15" si="34">I14+TIME(0,$D15,0)+TIME(0,$F15,0)</f>
        <v>0.32430555555555546</v>
      </c>
      <c r="J15" s="73">
        <f t="shared" si="34"/>
        <v>0.34513888888888877</v>
      </c>
      <c r="K15" s="73">
        <f t="shared" si="33"/>
        <v>0.59861111111111009</v>
      </c>
      <c r="L15" s="73">
        <f t="shared" si="33"/>
        <v>0.64027777777777672</v>
      </c>
      <c r="M15" s="73">
        <f t="shared" ref="M15:N15" si="35">M14+TIME(0,$D15,0)+TIME(0,$F15,0)</f>
        <v>0.67152777777777672</v>
      </c>
      <c r="N15" s="73">
        <f t="shared" si="35"/>
        <v>0.69236111111110998</v>
      </c>
      <c r="P15" s="160" t="s">
        <v>136</v>
      </c>
    </row>
    <row r="16" spans="1:16" ht="14.1" customHeight="1">
      <c r="A16" s="124" t="s">
        <v>137</v>
      </c>
      <c r="B16" s="48">
        <v>1</v>
      </c>
      <c r="C16" s="67">
        <f t="shared" si="7"/>
        <v>21</v>
      </c>
      <c r="D16" s="93">
        <f t="shared" si="0"/>
        <v>2.4</v>
      </c>
      <c r="E16" s="40" t="str">
        <f t="shared" si="8"/>
        <v>35</v>
      </c>
      <c r="F16" s="69">
        <v>0</v>
      </c>
      <c r="G16" s="73">
        <f t="shared" ref="G16:L16" si="36">G15+TIME(0,$D16,0)+TIME(0,$F16,0)</f>
        <v>0.25277777777777771</v>
      </c>
      <c r="H16" s="73">
        <f t="shared" si="36"/>
        <v>0.29444444444444434</v>
      </c>
      <c r="I16" s="73">
        <f t="shared" ref="I16:J16" si="37">I15+TIME(0,$D16,0)+TIME(0,$F16,0)</f>
        <v>0.32569444444444434</v>
      </c>
      <c r="J16" s="73">
        <f t="shared" si="37"/>
        <v>0.34652777777777766</v>
      </c>
      <c r="K16" s="73">
        <f t="shared" si="36"/>
        <v>0.59999999999999898</v>
      </c>
      <c r="L16" s="73">
        <f t="shared" si="36"/>
        <v>0.64166666666666561</v>
      </c>
      <c r="M16" s="73">
        <f t="shared" ref="M16:N16" si="38">M15+TIME(0,$D16,0)+TIME(0,$F16,0)</f>
        <v>0.67291666666666561</v>
      </c>
      <c r="N16" s="73">
        <f t="shared" si="38"/>
        <v>0.69374999999999887</v>
      </c>
      <c r="P16" s="160" t="s">
        <v>190</v>
      </c>
    </row>
    <row r="17" spans="1:26" ht="14.1" customHeight="1">
      <c r="A17" s="95" t="s">
        <v>24</v>
      </c>
      <c r="B17" s="48">
        <v>2</v>
      </c>
      <c r="C17" s="67">
        <f t="shared" si="7"/>
        <v>23</v>
      </c>
      <c r="D17" s="93">
        <f t="shared" si="0"/>
        <v>4.8</v>
      </c>
      <c r="E17" s="40" t="str">
        <f t="shared" si="8"/>
        <v>35</v>
      </c>
      <c r="F17" s="69">
        <v>0</v>
      </c>
      <c r="G17" s="73">
        <f t="shared" ref="G17:L17" si="39">G16+TIME(0,$D17,0)+TIME(0,$F17,0)</f>
        <v>0.25555555555555548</v>
      </c>
      <c r="H17" s="73">
        <f t="shared" si="39"/>
        <v>0.29722222222222211</v>
      </c>
      <c r="I17" s="73">
        <f t="shared" ref="I17:J17" si="40">I16+TIME(0,$D17,0)+TIME(0,$F17,0)</f>
        <v>0.32847222222222211</v>
      </c>
      <c r="J17" s="73">
        <f t="shared" si="40"/>
        <v>0.34930555555555542</v>
      </c>
      <c r="K17" s="73">
        <f t="shared" si="39"/>
        <v>0.60277777777777675</v>
      </c>
      <c r="L17" s="73">
        <f t="shared" si="39"/>
        <v>0.64444444444444338</v>
      </c>
      <c r="M17" s="73">
        <f t="shared" ref="M17:N17" si="41">M16+TIME(0,$D17,0)+TIME(0,$F17,0)</f>
        <v>0.67569444444444338</v>
      </c>
      <c r="N17" s="73">
        <f t="shared" si="41"/>
        <v>0.69652777777777664</v>
      </c>
      <c r="P17" s="160" t="s">
        <v>149</v>
      </c>
    </row>
    <row r="18" spans="1:26" ht="14.1" customHeight="1">
      <c r="A18" s="95" t="s">
        <v>25</v>
      </c>
      <c r="B18" s="48">
        <v>1</v>
      </c>
      <c r="C18" s="67">
        <f t="shared" si="7"/>
        <v>24</v>
      </c>
      <c r="D18" s="93">
        <f t="shared" si="0"/>
        <v>2.4</v>
      </c>
      <c r="E18" s="40" t="str">
        <f t="shared" si="8"/>
        <v>35</v>
      </c>
      <c r="F18" s="69">
        <v>0</v>
      </c>
      <c r="G18" s="73">
        <f t="shared" ref="G18:L18" si="42">G17+TIME(0,$D18,0)+TIME(0,$F18,0)</f>
        <v>0.25694444444444436</v>
      </c>
      <c r="H18" s="73">
        <f t="shared" si="42"/>
        <v>0.29861111111111099</v>
      </c>
      <c r="I18" s="73">
        <f t="shared" ref="I18:J18" si="43">I17+TIME(0,$D18,0)+TIME(0,$F18,0)</f>
        <v>0.32986111111111099</v>
      </c>
      <c r="J18" s="73">
        <f t="shared" si="43"/>
        <v>0.35069444444444431</v>
      </c>
      <c r="K18" s="73">
        <f t="shared" si="42"/>
        <v>0.60416666666666563</v>
      </c>
      <c r="L18" s="73">
        <f t="shared" si="42"/>
        <v>0.64583333333333226</v>
      </c>
      <c r="M18" s="73">
        <f t="shared" ref="M18:N18" si="44">M17+TIME(0,$D18,0)+TIME(0,$F18,0)</f>
        <v>0.67708333333333226</v>
      </c>
      <c r="N18" s="73">
        <f t="shared" si="44"/>
        <v>0.69791666666666552</v>
      </c>
      <c r="P18" s="160" t="s">
        <v>192</v>
      </c>
    </row>
    <row r="19" spans="1:26" ht="14.1" customHeight="1">
      <c r="A19" s="4" t="s">
        <v>128</v>
      </c>
      <c r="B19" s="82">
        <v>2</v>
      </c>
      <c r="C19" s="67">
        <f t="shared" si="7"/>
        <v>26</v>
      </c>
      <c r="D19" s="151">
        <f>60/15*B19</f>
        <v>8</v>
      </c>
      <c r="E19" s="84" t="str">
        <f t="shared" si="8"/>
        <v>40</v>
      </c>
      <c r="F19" s="85">
        <v>5</v>
      </c>
      <c r="G19" s="71">
        <f t="shared" ref="G19:L19" si="45">G18+TIME(0,$D19,0)+TIME(0,$F19,0)</f>
        <v>0.26597222222222211</v>
      </c>
      <c r="H19" s="71">
        <f t="shared" si="45"/>
        <v>0.30763888888888874</v>
      </c>
      <c r="I19" s="71">
        <f t="shared" ref="I19:J19" si="46">I18+TIME(0,$D19,0)+TIME(0,$F19,0)</f>
        <v>0.33888888888888874</v>
      </c>
      <c r="J19" s="71">
        <f t="shared" si="46"/>
        <v>0.35972222222222205</v>
      </c>
      <c r="K19" s="71">
        <f t="shared" si="45"/>
        <v>0.61319444444444338</v>
      </c>
      <c r="L19" s="71">
        <f t="shared" si="45"/>
        <v>0.65486111111111001</v>
      </c>
      <c r="M19" s="71">
        <f t="shared" ref="M19:N19" si="47">M18+TIME(0,$D19,0)+TIME(0,$F19,0)</f>
        <v>0.68611111111111001</v>
      </c>
      <c r="N19" s="71">
        <f t="shared" si="47"/>
        <v>0.70694444444444327</v>
      </c>
      <c r="P19" s="160" t="s">
        <v>209</v>
      </c>
    </row>
    <row r="20" spans="1:26" s="81" customFormat="1" ht="14.1" customHeight="1">
      <c r="A20" s="47" t="s">
        <v>55</v>
      </c>
      <c r="B20" s="48">
        <v>1</v>
      </c>
      <c r="C20" s="38">
        <f t="shared" ref="C20:C27" si="48">B20+C19</f>
        <v>27</v>
      </c>
      <c r="D20" s="39">
        <f t="shared" ref="D20:D27" si="49">60/15*B20</f>
        <v>4</v>
      </c>
      <c r="E20" s="40" t="str">
        <f t="shared" ref="E20:E27" si="50">IF(C20&lt;=0,"0",IF(C20&lt;=3,"10",IF(C20&lt;=6,"15",IF(C20&lt;=10,"20",IF(C20&lt;=14,"25",IF(C20&lt;=19,"30",IF(C20&lt;=24,"35",IF(C20&lt;=30,"40",IF(C20&lt;=36,"45",IF(C20&lt;=42,"50",IF(C20&lt;=48,"55",IF(C20&lt;=54,"60",IF(C20&lt;=60,"65",IF(C20&lt;=66,"70"))))))))))))))</f>
        <v>40</v>
      </c>
      <c r="F20" s="41">
        <v>0</v>
      </c>
      <c r="G20" s="73">
        <f t="shared" ref="G20:L20" si="51">G19+TIME(0,$D20,0)+TIME(0,$F20,0)</f>
        <v>0.26874999999999988</v>
      </c>
      <c r="H20" s="73">
        <f t="shared" si="51"/>
        <v>0.31041666666666651</v>
      </c>
      <c r="I20" s="73">
        <f t="shared" ref="I20:J20" si="52">I19+TIME(0,$D20,0)+TIME(0,$F20,0)</f>
        <v>0.34166666666666651</v>
      </c>
      <c r="J20" s="73">
        <f t="shared" si="52"/>
        <v>0.36249999999999982</v>
      </c>
      <c r="K20" s="73">
        <f t="shared" si="51"/>
        <v>0.61597222222222114</v>
      </c>
      <c r="L20" s="73">
        <f t="shared" si="51"/>
        <v>0.65763888888888777</v>
      </c>
      <c r="M20" s="73">
        <f t="shared" ref="M20:N20" si="53">M19+TIME(0,$D20,0)+TIME(0,$F20,0)</f>
        <v>0.68888888888888777</v>
      </c>
      <c r="N20" s="73">
        <f t="shared" si="53"/>
        <v>0.70972222222222103</v>
      </c>
      <c r="P20" s="158" t="s">
        <v>210</v>
      </c>
      <c r="R20" s="152"/>
      <c r="S20" s="152"/>
      <c r="T20" s="152"/>
      <c r="U20" s="152"/>
      <c r="V20" s="152"/>
      <c r="W20" s="152"/>
      <c r="X20" s="152"/>
      <c r="Y20" s="152"/>
      <c r="Z20" s="152"/>
    </row>
    <row r="21" spans="1:26" ht="14.1" customHeight="1">
      <c r="A21" s="47" t="s">
        <v>56</v>
      </c>
      <c r="B21" s="48">
        <v>1</v>
      </c>
      <c r="C21" s="38">
        <f t="shared" si="48"/>
        <v>28</v>
      </c>
      <c r="D21" s="39">
        <f t="shared" si="49"/>
        <v>4</v>
      </c>
      <c r="E21" s="40" t="str">
        <f t="shared" si="50"/>
        <v>40</v>
      </c>
      <c r="F21" s="41">
        <v>0</v>
      </c>
      <c r="G21" s="73">
        <f t="shared" ref="G21:L21" si="54">G20+TIME(0,$D21,0)+TIME(0,$F21,0)</f>
        <v>0.27152777777777765</v>
      </c>
      <c r="H21" s="73">
        <f t="shared" si="54"/>
        <v>0.31319444444444428</v>
      </c>
      <c r="I21" s="73">
        <f t="shared" ref="I21:J21" si="55">I20+TIME(0,$D21,0)+TIME(0,$F21,0)</f>
        <v>0.34444444444444428</v>
      </c>
      <c r="J21" s="73">
        <f t="shared" si="55"/>
        <v>0.36527777777777759</v>
      </c>
      <c r="K21" s="73">
        <f t="shared" si="54"/>
        <v>0.61874999999999891</v>
      </c>
      <c r="L21" s="73">
        <f t="shared" si="54"/>
        <v>0.66041666666666554</v>
      </c>
      <c r="M21" s="73">
        <f t="shared" ref="M21:N21" si="56">M20+TIME(0,$D21,0)+TIME(0,$F21,0)</f>
        <v>0.69166666666666554</v>
      </c>
      <c r="N21" s="73">
        <f t="shared" si="56"/>
        <v>0.7124999999999988</v>
      </c>
      <c r="P21" s="158" t="s">
        <v>211</v>
      </c>
      <c r="S21" s="121"/>
      <c r="T21" s="121"/>
      <c r="U21" s="121"/>
      <c r="V21" s="121"/>
      <c r="W21" s="121"/>
      <c r="X21" s="121"/>
      <c r="Y21" s="121"/>
      <c r="Z21" s="121"/>
    </row>
    <row r="22" spans="1:26" ht="14.1" customHeight="1">
      <c r="A22" s="47" t="s">
        <v>57</v>
      </c>
      <c r="B22" s="48">
        <v>1</v>
      </c>
      <c r="C22" s="38">
        <f t="shared" si="48"/>
        <v>29</v>
      </c>
      <c r="D22" s="39">
        <f t="shared" si="49"/>
        <v>4</v>
      </c>
      <c r="E22" s="40" t="str">
        <f t="shared" si="50"/>
        <v>40</v>
      </c>
      <c r="F22" s="41">
        <v>0</v>
      </c>
      <c r="G22" s="73">
        <f t="shared" ref="G22:L22" si="57">G21+TIME(0,$D22,0)+TIME(0,$F22,0)</f>
        <v>0.27430555555555541</v>
      </c>
      <c r="H22" s="73">
        <f t="shared" si="57"/>
        <v>0.31597222222222204</v>
      </c>
      <c r="I22" s="73">
        <f t="shared" ref="I22:J22" si="58">I21+TIME(0,$D22,0)+TIME(0,$F22,0)</f>
        <v>0.34722222222222204</v>
      </c>
      <c r="J22" s="73">
        <f t="shared" si="58"/>
        <v>0.36805555555555536</v>
      </c>
      <c r="K22" s="73">
        <f t="shared" si="57"/>
        <v>0.62152777777777668</v>
      </c>
      <c r="L22" s="73">
        <f t="shared" si="57"/>
        <v>0.66319444444444331</v>
      </c>
      <c r="M22" s="73">
        <f t="shared" ref="M22:N22" si="59">M21+TIME(0,$D22,0)+TIME(0,$F22,0)</f>
        <v>0.69444444444444331</v>
      </c>
      <c r="N22" s="73">
        <f t="shared" si="59"/>
        <v>0.71527777777777657</v>
      </c>
      <c r="P22" s="158" t="s">
        <v>212</v>
      </c>
      <c r="S22" s="121"/>
      <c r="T22" s="121"/>
      <c r="U22" s="121"/>
      <c r="V22" s="121"/>
      <c r="W22" s="121"/>
      <c r="X22" s="121"/>
      <c r="Y22" s="121"/>
      <c r="Z22" s="121"/>
    </row>
    <row r="23" spans="1:26" ht="14.1" customHeight="1">
      <c r="A23" s="12" t="s">
        <v>97</v>
      </c>
      <c r="B23" s="48">
        <v>1</v>
      </c>
      <c r="C23" s="38">
        <f t="shared" si="48"/>
        <v>30</v>
      </c>
      <c r="D23" s="39">
        <f t="shared" si="49"/>
        <v>4</v>
      </c>
      <c r="E23" s="40" t="str">
        <f t="shared" si="50"/>
        <v>40</v>
      </c>
      <c r="F23" s="41">
        <v>0</v>
      </c>
      <c r="G23" s="73">
        <f t="shared" ref="G23:L23" si="60">G22+TIME(0,$D23,0)+TIME(0,$F23,0)</f>
        <v>0.27708333333333318</v>
      </c>
      <c r="H23" s="73">
        <f t="shared" si="60"/>
        <v>0.31874999999999981</v>
      </c>
      <c r="I23" s="73">
        <f t="shared" ref="I23:J23" si="61">I22+TIME(0,$D23,0)+TIME(0,$F23,0)</f>
        <v>0.34999999999999981</v>
      </c>
      <c r="J23" s="73">
        <f t="shared" si="61"/>
        <v>0.37083333333333313</v>
      </c>
      <c r="K23" s="73">
        <f t="shared" si="60"/>
        <v>0.62430555555555445</v>
      </c>
      <c r="L23" s="73">
        <f t="shared" si="60"/>
        <v>0.66597222222222108</v>
      </c>
      <c r="M23" s="73">
        <f t="shared" ref="M23:N23" si="62">M22+TIME(0,$D23,0)+TIME(0,$F23,0)</f>
        <v>0.69722222222222108</v>
      </c>
      <c r="N23" s="73">
        <f t="shared" si="62"/>
        <v>0.71805555555555434</v>
      </c>
      <c r="P23" s="158" t="s">
        <v>220</v>
      </c>
    </row>
    <row r="24" spans="1:26" s="81" customFormat="1" ht="14.1" customHeight="1">
      <c r="A24" s="47" t="s">
        <v>58</v>
      </c>
      <c r="B24" s="48">
        <v>1</v>
      </c>
      <c r="C24" s="38">
        <f t="shared" si="48"/>
        <v>31</v>
      </c>
      <c r="D24" s="39">
        <f t="shared" si="49"/>
        <v>4</v>
      </c>
      <c r="E24" s="40" t="str">
        <f t="shared" si="50"/>
        <v>45</v>
      </c>
      <c r="F24" s="41">
        <v>0</v>
      </c>
      <c r="G24" s="73">
        <f t="shared" ref="G24:L24" si="63">G23+TIME(0,$D24,0)+TIME(0,$F24,0)</f>
        <v>0.27986111111111095</v>
      </c>
      <c r="H24" s="73">
        <f t="shared" si="63"/>
        <v>0.32152777777777758</v>
      </c>
      <c r="I24" s="73">
        <f t="shared" ref="I24:J24" si="64">I23+TIME(0,$D24,0)+TIME(0,$F24,0)</f>
        <v>0.35277777777777758</v>
      </c>
      <c r="J24" s="73">
        <f t="shared" si="64"/>
        <v>0.37361111111111089</v>
      </c>
      <c r="K24" s="73">
        <f t="shared" si="63"/>
        <v>0.62708333333333222</v>
      </c>
      <c r="L24" s="73">
        <f t="shared" si="63"/>
        <v>0.66874999999999885</v>
      </c>
      <c r="M24" s="73">
        <f t="shared" ref="M24:N24" si="65">M23+TIME(0,$D24,0)+TIME(0,$F24,0)</f>
        <v>0.69999999999999885</v>
      </c>
      <c r="N24" s="73">
        <f t="shared" si="65"/>
        <v>0.7208333333333321</v>
      </c>
      <c r="P24" s="158" t="s">
        <v>213</v>
      </c>
    </row>
    <row r="25" spans="1:26" ht="14.1" customHeight="1">
      <c r="A25" s="47" t="s">
        <v>59</v>
      </c>
      <c r="B25" s="48">
        <v>1</v>
      </c>
      <c r="C25" s="38">
        <f t="shared" si="48"/>
        <v>32</v>
      </c>
      <c r="D25" s="39">
        <f t="shared" si="49"/>
        <v>4</v>
      </c>
      <c r="E25" s="40" t="str">
        <f t="shared" si="50"/>
        <v>45</v>
      </c>
      <c r="F25" s="41">
        <v>0</v>
      </c>
      <c r="G25" s="73">
        <f t="shared" ref="G25:L25" si="66">G24+TIME(0,$D25,0)+TIME(0,$F25,0)</f>
        <v>0.28263888888888872</v>
      </c>
      <c r="H25" s="73">
        <f t="shared" si="66"/>
        <v>0.32430555555555535</v>
      </c>
      <c r="I25" s="73">
        <f t="shared" ref="I25:J25" si="67">I24+TIME(0,$D25,0)+TIME(0,$F25,0)</f>
        <v>0.35555555555555535</v>
      </c>
      <c r="J25" s="73">
        <f t="shared" si="67"/>
        <v>0.37638888888888866</v>
      </c>
      <c r="K25" s="73">
        <f t="shared" si="66"/>
        <v>0.62986111111110998</v>
      </c>
      <c r="L25" s="73">
        <f t="shared" si="66"/>
        <v>0.67152777777777661</v>
      </c>
      <c r="M25" s="73">
        <f t="shared" ref="M25:N25" si="68">M24+TIME(0,$D25,0)+TIME(0,$F25,0)</f>
        <v>0.70277777777777661</v>
      </c>
      <c r="N25" s="73">
        <f t="shared" si="68"/>
        <v>0.72361111111110987</v>
      </c>
      <c r="P25" s="158" t="s">
        <v>214</v>
      </c>
    </row>
    <row r="26" spans="1:26" ht="14.1" customHeight="1">
      <c r="A26" s="47" t="s">
        <v>60</v>
      </c>
      <c r="B26" s="48">
        <v>1</v>
      </c>
      <c r="C26" s="38">
        <f t="shared" si="48"/>
        <v>33</v>
      </c>
      <c r="D26" s="39">
        <f t="shared" si="49"/>
        <v>4</v>
      </c>
      <c r="E26" s="40" t="str">
        <f t="shared" si="50"/>
        <v>45</v>
      </c>
      <c r="F26" s="41">
        <v>0</v>
      </c>
      <c r="G26" s="73">
        <f t="shared" ref="G26:L26" si="69">G25+TIME(0,$D26,0)+TIME(0,$F26,0)</f>
        <v>0.28541666666666649</v>
      </c>
      <c r="H26" s="73">
        <f t="shared" si="69"/>
        <v>0.32708333333333311</v>
      </c>
      <c r="I26" s="73">
        <f t="shared" ref="I26:J26" si="70">I25+TIME(0,$D26,0)+TIME(0,$F26,0)</f>
        <v>0.35833333333333311</v>
      </c>
      <c r="J26" s="73">
        <f t="shared" si="70"/>
        <v>0.37916666666666643</v>
      </c>
      <c r="K26" s="73">
        <f t="shared" si="69"/>
        <v>0.63263888888888775</v>
      </c>
      <c r="L26" s="73">
        <f t="shared" si="69"/>
        <v>0.67430555555555438</v>
      </c>
      <c r="M26" s="73">
        <f t="shared" ref="M26:N26" si="71">M25+TIME(0,$D26,0)+TIME(0,$F26,0)</f>
        <v>0.70555555555555438</v>
      </c>
      <c r="N26" s="73">
        <f t="shared" si="71"/>
        <v>0.72638888888888764</v>
      </c>
      <c r="P26" s="158" t="s">
        <v>215</v>
      </c>
    </row>
    <row r="27" spans="1:26" ht="14.1" customHeight="1">
      <c r="A27" s="49" t="s">
        <v>61</v>
      </c>
      <c r="B27" s="48">
        <v>1</v>
      </c>
      <c r="C27" s="38">
        <f t="shared" si="48"/>
        <v>34</v>
      </c>
      <c r="D27" s="39">
        <f t="shared" si="49"/>
        <v>4</v>
      </c>
      <c r="E27" s="40" t="str">
        <f t="shared" si="50"/>
        <v>45</v>
      </c>
      <c r="F27" s="41">
        <v>0</v>
      </c>
      <c r="G27" s="73">
        <f t="shared" ref="G27:L27" si="72">G26+TIME(0,$D27,0)+TIME(0,$F27,0)</f>
        <v>0.28819444444444425</v>
      </c>
      <c r="H27" s="73">
        <f t="shared" si="72"/>
        <v>0.32986111111111088</v>
      </c>
      <c r="I27" s="73">
        <f t="shared" ref="I27:J27" si="73">I26+TIME(0,$D27,0)+TIME(0,$F27,0)</f>
        <v>0.36111111111111088</v>
      </c>
      <c r="J27" s="73">
        <f t="shared" si="73"/>
        <v>0.3819444444444442</v>
      </c>
      <c r="K27" s="73">
        <f t="shared" si="72"/>
        <v>0.63541666666666552</v>
      </c>
      <c r="L27" s="73">
        <f t="shared" si="72"/>
        <v>0.67708333333333215</v>
      </c>
      <c r="M27" s="73">
        <f t="shared" ref="M27:N27" si="74">M26+TIME(0,$D27,0)+TIME(0,$F27,0)</f>
        <v>0.70833333333333215</v>
      </c>
      <c r="N27" s="73">
        <f t="shared" si="74"/>
        <v>0.72916666666666541</v>
      </c>
      <c r="P27" s="158" t="s">
        <v>265</v>
      </c>
    </row>
    <row r="28" spans="1:26" ht="10.5" customHeight="1">
      <c r="A28" s="78"/>
      <c r="B28" s="78"/>
      <c r="C28" s="78"/>
      <c r="D28" s="78"/>
      <c r="E28" s="78"/>
      <c r="F28" s="78"/>
      <c r="G28" s="79"/>
      <c r="H28" s="79"/>
      <c r="I28" s="79"/>
      <c r="J28" s="79"/>
      <c r="K28" s="79"/>
      <c r="L28" s="79"/>
      <c r="M28" s="79"/>
      <c r="N28" s="79"/>
    </row>
    <row r="29" spans="1:26" ht="15" customHeight="1">
      <c r="A29" s="120" t="s">
        <v>467</v>
      </c>
      <c r="B29" s="78"/>
      <c r="C29" s="78"/>
      <c r="D29" s="78"/>
      <c r="E29" s="78"/>
      <c r="F29" s="78"/>
      <c r="G29" s="79"/>
      <c r="H29" s="79"/>
      <c r="I29" s="79"/>
      <c r="J29" s="79"/>
      <c r="K29" s="79"/>
      <c r="L29" s="79"/>
      <c r="M29" s="79"/>
      <c r="N29" s="79"/>
    </row>
    <row r="30" spans="1:26" ht="45" customHeight="1">
      <c r="A30" s="187" t="s">
        <v>410</v>
      </c>
      <c r="B30" s="187" t="s">
        <v>0</v>
      </c>
      <c r="C30" s="187" t="s">
        <v>1</v>
      </c>
      <c r="D30" s="187" t="s">
        <v>2</v>
      </c>
      <c r="E30" s="187" t="s">
        <v>3</v>
      </c>
      <c r="F30" s="187" t="s">
        <v>4</v>
      </c>
      <c r="G30" s="90" t="s">
        <v>5</v>
      </c>
      <c r="H30" s="90" t="s">
        <v>41</v>
      </c>
      <c r="I30" s="90" t="s">
        <v>41</v>
      </c>
      <c r="J30" s="90" t="s">
        <v>41</v>
      </c>
      <c r="K30" s="90" t="s">
        <v>9</v>
      </c>
      <c r="L30" s="90" t="s">
        <v>10</v>
      </c>
      <c r="M30" s="90" t="s">
        <v>47</v>
      </c>
      <c r="N30" s="90" t="s">
        <v>47</v>
      </c>
      <c r="P30" s="126" t="s">
        <v>156</v>
      </c>
    </row>
    <row r="31" spans="1:26" ht="40.5" customHeight="1">
      <c r="A31" s="188"/>
      <c r="B31" s="188"/>
      <c r="C31" s="188"/>
      <c r="D31" s="188"/>
      <c r="E31" s="188"/>
      <c r="F31" s="188"/>
      <c r="G31" s="89" t="str">
        <f t="shared" ref="G31:M31" si="75">G3</f>
        <v>UP32PN
 8724</v>
      </c>
      <c r="H31" s="89" t="str">
        <f t="shared" si="75"/>
        <v>UP32KT
 5047</v>
      </c>
      <c r="I31" s="89" t="str">
        <f t="shared" si="75"/>
        <v>UP65KT5042</v>
      </c>
      <c r="J31" s="89" t="str">
        <f t="shared" ref="J31" si="76">J3</f>
        <v>UP65LT
1395</v>
      </c>
      <c r="K31" s="89" t="str">
        <f t="shared" si="75"/>
        <v>UP32PN
 8724</v>
      </c>
      <c r="L31" s="89" t="str">
        <f t="shared" si="75"/>
        <v>UP32KT
 5047</v>
      </c>
      <c r="M31" s="89" t="str">
        <f t="shared" si="75"/>
        <v>UP65KT5042</v>
      </c>
      <c r="N31" s="89" t="str">
        <f t="shared" ref="N31" si="77">N3</f>
        <v>UP65LT
1395</v>
      </c>
    </row>
    <row r="32" spans="1:26" ht="14.1" customHeight="1">
      <c r="A32" s="4" t="s">
        <v>61</v>
      </c>
      <c r="B32" s="22">
        <v>0</v>
      </c>
      <c r="C32" s="67">
        <f>B32+C29</f>
        <v>0</v>
      </c>
      <c r="D32" s="68">
        <f>60/15*B32</f>
        <v>0</v>
      </c>
      <c r="E32" s="40" t="str">
        <f t="shared" ref="E32" si="78">IF(C32&lt;=0,"0",IF(C32&lt;=3,"10",IF(C32&lt;=6,"15",IF(C32&lt;=10,"20",IF(C32&lt;=14,"25",IF(C32&lt;=19,"30",IF(C32&lt;=24,"35",IF(C32&lt;=30,"40",IF(C32&lt;=36,"45",IF(C32&lt;=42,"50",IF(C32&lt;=48,"55",IF(C32&lt;=54,"60",IF(C32&lt;=60,"65",IF(C32&lt;=66,"70"))))))))))))))</f>
        <v>0</v>
      </c>
      <c r="F32" s="69">
        <v>5</v>
      </c>
      <c r="G32" s="71">
        <f>G27+TIME(0,$D32,0)+TIME(0,$F32,0)</f>
        <v>0.29166666666666646</v>
      </c>
      <c r="H32" s="71">
        <f t="shared" ref="H32:L32" si="79">H27+TIME(0,$D32,0)+TIME(0,$F32,0)</f>
        <v>0.33333333333333309</v>
      </c>
      <c r="I32" s="71">
        <f t="shared" ref="I32:J32" si="80">I27+TIME(0,$D32,0)+TIME(0,$F32,0)</f>
        <v>0.36458333333333309</v>
      </c>
      <c r="J32" s="71">
        <f t="shared" si="80"/>
        <v>0.38541666666666641</v>
      </c>
      <c r="K32" s="71">
        <f t="shared" si="79"/>
        <v>0.63888888888888773</v>
      </c>
      <c r="L32" s="71">
        <f t="shared" si="79"/>
        <v>0.68055555555555436</v>
      </c>
      <c r="M32" s="71">
        <f t="shared" ref="M32:N32" si="81">M27+TIME(0,$D32,0)+TIME(0,$F32,0)</f>
        <v>0.71180555555555436</v>
      </c>
      <c r="N32" s="71">
        <f t="shared" si="81"/>
        <v>0.73263888888888762</v>
      </c>
      <c r="O32" s="121"/>
      <c r="P32" s="158" t="s">
        <v>265</v>
      </c>
      <c r="Q32" s="121"/>
      <c r="R32" s="121"/>
      <c r="S32" s="121"/>
    </row>
    <row r="33" spans="1:16" ht="14.1" customHeight="1">
      <c r="A33" s="12" t="s">
        <v>60</v>
      </c>
      <c r="B33" s="13">
        <v>1</v>
      </c>
      <c r="C33" s="67">
        <f t="shared" ref="C33:C49" si="82">B33+C32</f>
        <v>1</v>
      </c>
      <c r="D33" s="68">
        <f t="shared" ref="D33:D49" si="83">60/15*B33</f>
        <v>4</v>
      </c>
      <c r="E33" s="40" t="str">
        <f t="shared" ref="E33:E49" si="84">IF(C33&lt;=0,"0",IF(C33&lt;=3,"10",IF(C33&lt;=6,"15",IF(C33&lt;=10,"20",IF(C33&lt;=14,"25",IF(C33&lt;=19,"30",IF(C33&lt;=24,"35",IF(C33&lt;=30,"40",IF(C33&lt;=36,"45",IF(C33&lt;=42,"50",IF(C33&lt;=48,"55",IF(C33&lt;=54,"60",IF(C33&lt;=60,"65",IF(C33&lt;=66,"70"))))))))))))))</f>
        <v>10</v>
      </c>
      <c r="F33" s="69">
        <v>0</v>
      </c>
      <c r="G33" s="73">
        <f t="shared" ref="G33:L33" si="85">G32+TIME(0,$D33,0)+TIME(0,$F33,0)</f>
        <v>0.29444444444444423</v>
      </c>
      <c r="H33" s="73">
        <f t="shared" si="85"/>
        <v>0.33611111111111086</v>
      </c>
      <c r="I33" s="73">
        <f t="shared" ref="I33:J33" si="86">I32+TIME(0,$D33,0)+TIME(0,$F33,0)</f>
        <v>0.36736111111111086</v>
      </c>
      <c r="J33" s="73">
        <f t="shared" si="86"/>
        <v>0.38819444444444418</v>
      </c>
      <c r="K33" s="73">
        <f t="shared" si="85"/>
        <v>0.6416666666666655</v>
      </c>
      <c r="L33" s="73">
        <f t="shared" si="85"/>
        <v>0.68333333333333213</v>
      </c>
      <c r="M33" s="73">
        <f t="shared" ref="M33:N33" si="87">M32+TIME(0,$D33,0)+TIME(0,$F33,0)</f>
        <v>0.71458333333333213</v>
      </c>
      <c r="N33" s="73">
        <f t="shared" si="87"/>
        <v>0.73541666666666539</v>
      </c>
      <c r="P33" s="158" t="s">
        <v>217</v>
      </c>
    </row>
    <row r="34" spans="1:16" ht="14.1" customHeight="1">
      <c r="A34" s="12" t="s">
        <v>59</v>
      </c>
      <c r="B34" s="13">
        <v>1</v>
      </c>
      <c r="C34" s="67">
        <f t="shared" si="82"/>
        <v>2</v>
      </c>
      <c r="D34" s="68">
        <f t="shared" si="83"/>
        <v>4</v>
      </c>
      <c r="E34" s="40" t="str">
        <f t="shared" si="84"/>
        <v>10</v>
      </c>
      <c r="F34" s="69">
        <v>0</v>
      </c>
      <c r="G34" s="73">
        <f t="shared" ref="G34:L34" si="88">G33+TIME(0,$D34,0)+TIME(0,$F34,0)</f>
        <v>0.297222222222222</v>
      </c>
      <c r="H34" s="73">
        <f t="shared" si="88"/>
        <v>0.33888888888888863</v>
      </c>
      <c r="I34" s="73">
        <f t="shared" ref="I34:J34" si="89">I33+TIME(0,$D34,0)+TIME(0,$F34,0)</f>
        <v>0.37013888888888863</v>
      </c>
      <c r="J34" s="73">
        <f t="shared" si="89"/>
        <v>0.39097222222222194</v>
      </c>
      <c r="K34" s="73">
        <f t="shared" si="88"/>
        <v>0.64444444444444327</v>
      </c>
      <c r="L34" s="73">
        <f t="shared" si="88"/>
        <v>0.68611111111110989</v>
      </c>
      <c r="M34" s="73">
        <f t="shared" ref="M34:N34" si="90">M33+TIME(0,$D34,0)+TIME(0,$F34,0)</f>
        <v>0.71736111111110989</v>
      </c>
      <c r="N34" s="73">
        <f t="shared" si="90"/>
        <v>0.73819444444444315</v>
      </c>
      <c r="P34" s="158" t="s">
        <v>218</v>
      </c>
    </row>
    <row r="35" spans="1:16" ht="14.1" customHeight="1">
      <c r="A35" s="12" t="s">
        <v>58</v>
      </c>
      <c r="B35" s="13">
        <v>1</v>
      </c>
      <c r="C35" s="67">
        <f t="shared" si="82"/>
        <v>3</v>
      </c>
      <c r="D35" s="68">
        <f t="shared" si="83"/>
        <v>4</v>
      </c>
      <c r="E35" s="40" t="str">
        <f t="shared" si="84"/>
        <v>10</v>
      </c>
      <c r="F35" s="69">
        <v>0</v>
      </c>
      <c r="G35" s="73">
        <f t="shared" ref="G35:L35" si="91">G34+TIME(0,$D35,0)+TIME(0,$F35,0)</f>
        <v>0.29999999999999977</v>
      </c>
      <c r="H35" s="73">
        <f t="shared" si="91"/>
        <v>0.3416666666666664</v>
      </c>
      <c r="I35" s="73">
        <f t="shared" ref="I35:J35" si="92">I34+TIME(0,$D35,0)+TIME(0,$F35,0)</f>
        <v>0.3729166666666664</v>
      </c>
      <c r="J35" s="73">
        <f t="shared" si="92"/>
        <v>0.39374999999999971</v>
      </c>
      <c r="K35" s="73">
        <f t="shared" si="91"/>
        <v>0.64722222222222103</v>
      </c>
      <c r="L35" s="73">
        <f t="shared" si="91"/>
        <v>0.68888888888888766</v>
      </c>
      <c r="M35" s="73">
        <f t="shared" ref="M35:N35" si="93">M34+TIME(0,$D35,0)+TIME(0,$F35,0)</f>
        <v>0.72013888888888766</v>
      </c>
      <c r="N35" s="73">
        <f t="shared" si="93"/>
        <v>0.74097222222222092</v>
      </c>
      <c r="P35" s="158" t="s">
        <v>219</v>
      </c>
    </row>
    <row r="36" spans="1:16" s="81" customFormat="1" ht="14.1" customHeight="1">
      <c r="A36" s="12" t="s">
        <v>97</v>
      </c>
      <c r="B36" s="13">
        <v>1</v>
      </c>
      <c r="C36" s="67">
        <f t="shared" si="82"/>
        <v>4</v>
      </c>
      <c r="D36" s="68">
        <f t="shared" si="83"/>
        <v>4</v>
      </c>
      <c r="E36" s="40" t="str">
        <f t="shared" si="84"/>
        <v>15</v>
      </c>
      <c r="F36" s="69">
        <v>0</v>
      </c>
      <c r="G36" s="73">
        <f t="shared" ref="G36:L36" si="94">G35+TIME(0,$D36,0)+TIME(0,$F36,0)</f>
        <v>0.30277777777777753</v>
      </c>
      <c r="H36" s="73">
        <f t="shared" si="94"/>
        <v>0.34444444444444416</v>
      </c>
      <c r="I36" s="73">
        <f t="shared" ref="I36:J36" si="95">I35+TIME(0,$D36,0)+TIME(0,$F36,0)</f>
        <v>0.37569444444444416</v>
      </c>
      <c r="J36" s="73">
        <f t="shared" si="95"/>
        <v>0.39652777777777748</v>
      </c>
      <c r="K36" s="73">
        <f t="shared" si="94"/>
        <v>0.6499999999999988</v>
      </c>
      <c r="L36" s="73">
        <f t="shared" si="94"/>
        <v>0.69166666666666543</v>
      </c>
      <c r="M36" s="73">
        <f t="shared" ref="M36:N36" si="96">M35+TIME(0,$D36,0)+TIME(0,$F36,0)</f>
        <v>0.72291666666666543</v>
      </c>
      <c r="N36" s="73">
        <f t="shared" si="96"/>
        <v>0.74374999999999869</v>
      </c>
      <c r="O36" s="60"/>
      <c r="P36" s="158" t="s">
        <v>221</v>
      </c>
    </row>
    <row r="37" spans="1:16" ht="14.1" customHeight="1">
      <c r="A37" s="12" t="s">
        <v>57</v>
      </c>
      <c r="B37" s="13">
        <v>1</v>
      </c>
      <c r="C37" s="67">
        <f t="shared" si="82"/>
        <v>5</v>
      </c>
      <c r="D37" s="68">
        <f t="shared" si="83"/>
        <v>4</v>
      </c>
      <c r="E37" s="40" t="str">
        <f t="shared" si="84"/>
        <v>15</v>
      </c>
      <c r="F37" s="69">
        <v>0</v>
      </c>
      <c r="G37" s="73">
        <f t="shared" ref="G37:L37" si="97">G36+TIME(0,$D37,0)+TIME(0,$F37,0)</f>
        <v>0.3055555555555553</v>
      </c>
      <c r="H37" s="73">
        <f t="shared" si="97"/>
        <v>0.34722222222222193</v>
      </c>
      <c r="I37" s="73">
        <f t="shared" ref="I37:J37" si="98">I36+TIME(0,$D37,0)+TIME(0,$F37,0)</f>
        <v>0.37847222222222193</v>
      </c>
      <c r="J37" s="73">
        <f t="shared" si="98"/>
        <v>0.39930555555555525</v>
      </c>
      <c r="K37" s="73">
        <f t="shared" si="97"/>
        <v>0.65277777777777657</v>
      </c>
      <c r="L37" s="73">
        <f t="shared" si="97"/>
        <v>0.6944444444444432</v>
      </c>
      <c r="M37" s="73">
        <f t="shared" ref="M37:N37" si="99">M36+TIME(0,$D37,0)+TIME(0,$F37,0)</f>
        <v>0.7256944444444432</v>
      </c>
      <c r="N37" s="73">
        <f t="shared" si="99"/>
        <v>0.74652777777777646</v>
      </c>
      <c r="P37" s="158" t="s">
        <v>222</v>
      </c>
    </row>
    <row r="38" spans="1:16" ht="14.1" customHeight="1">
      <c r="A38" s="12" t="s">
        <v>56</v>
      </c>
      <c r="B38" s="13">
        <v>1</v>
      </c>
      <c r="C38" s="67">
        <f t="shared" si="82"/>
        <v>6</v>
      </c>
      <c r="D38" s="68">
        <f t="shared" si="83"/>
        <v>4</v>
      </c>
      <c r="E38" s="40" t="str">
        <f t="shared" si="84"/>
        <v>15</v>
      </c>
      <c r="F38" s="69">
        <v>0</v>
      </c>
      <c r="G38" s="73">
        <f t="shared" ref="G38:L38" si="100">G37+TIME(0,$D38,0)+TIME(0,$F38,0)</f>
        <v>0.30833333333333307</v>
      </c>
      <c r="H38" s="73">
        <f t="shared" si="100"/>
        <v>0.3499999999999997</v>
      </c>
      <c r="I38" s="73">
        <f t="shared" ref="I38:J38" si="101">I37+TIME(0,$D38,0)+TIME(0,$F38,0)</f>
        <v>0.3812499999999997</v>
      </c>
      <c r="J38" s="73">
        <f t="shared" si="101"/>
        <v>0.40208333333333302</v>
      </c>
      <c r="K38" s="73">
        <f t="shared" si="100"/>
        <v>0.65555555555555434</v>
      </c>
      <c r="L38" s="73">
        <f t="shared" si="100"/>
        <v>0.69722222222222097</v>
      </c>
      <c r="M38" s="73">
        <f t="shared" ref="M38:N38" si="102">M37+TIME(0,$D38,0)+TIME(0,$F38,0)</f>
        <v>0.72847222222222097</v>
      </c>
      <c r="N38" s="73">
        <f t="shared" si="102"/>
        <v>0.74930555555555423</v>
      </c>
      <c r="P38" s="158" t="s">
        <v>223</v>
      </c>
    </row>
    <row r="39" spans="1:16" ht="14.1" customHeight="1">
      <c r="A39" s="12" t="s">
        <v>55</v>
      </c>
      <c r="B39" s="13">
        <v>1</v>
      </c>
      <c r="C39" s="67">
        <f t="shared" si="82"/>
        <v>7</v>
      </c>
      <c r="D39" s="68">
        <f t="shared" si="83"/>
        <v>4</v>
      </c>
      <c r="E39" s="40" t="str">
        <f t="shared" si="84"/>
        <v>20</v>
      </c>
      <c r="F39" s="69">
        <v>0</v>
      </c>
      <c r="G39" s="73">
        <f t="shared" ref="G39:L39" si="103">G38+TIME(0,$D39,0)+TIME(0,$F39,0)</f>
        <v>0.31111111111111084</v>
      </c>
      <c r="H39" s="73">
        <f t="shared" si="103"/>
        <v>0.35277777777777747</v>
      </c>
      <c r="I39" s="73">
        <f t="shared" ref="I39:J39" si="104">I38+TIME(0,$D39,0)+TIME(0,$F39,0)</f>
        <v>0.38402777777777747</v>
      </c>
      <c r="J39" s="73">
        <f t="shared" si="104"/>
        <v>0.40486111111111078</v>
      </c>
      <c r="K39" s="73">
        <f t="shared" si="103"/>
        <v>0.6583333333333321</v>
      </c>
      <c r="L39" s="73">
        <f t="shared" si="103"/>
        <v>0.69999999999999873</v>
      </c>
      <c r="M39" s="73">
        <f t="shared" ref="M39:N39" si="105">M38+TIME(0,$D39,0)+TIME(0,$F39,0)</f>
        <v>0.73124999999999873</v>
      </c>
      <c r="N39" s="73">
        <f t="shared" si="105"/>
        <v>0.75208333333333199</v>
      </c>
      <c r="P39" s="158" t="s">
        <v>224</v>
      </c>
    </row>
    <row r="40" spans="1:16" ht="14.1" customHeight="1">
      <c r="A40" s="125" t="s">
        <v>128</v>
      </c>
      <c r="B40" s="13">
        <v>1</v>
      </c>
      <c r="C40" s="67">
        <f t="shared" si="82"/>
        <v>8</v>
      </c>
      <c r="D40" s="68">
        <f t="shared" si="83"/>
        <v>4</v>
      </c>
      <c r="E40" s="40" t="str">
        <f t="shared" si="84"/>
        <v>20</v>
      </c>
      <c r="F40" s="69">
        <v>5</v>
      </c>
      <c r="G40" s="73">
        <f t="shared" ref="G40:L40" si="106">G39+TIME(0,$D40,0)+TIME(0,$F40,0)</f>
        <v>0.31736111111111082</v>
      </c>
      <c r="H40" s="73">
        <f t="shared" si="106"/>
        <v>0.35902777777777745</v>
      </c>
      <c r="I40" s="73">
        <f t="shared" ref="I40:J40" si="107">I39+TIME(0,$D40,0)+TIME(0,$F40,0)</f>
        <v>0.39027777777777745</v>
      </c>
      <c r="J40" s="73">
        <f t="shared" si="107"/>
        <v>0.41111111111111076</v>
      </c>
      <c r="K40" s="73">
        <f t="shared" si="106"/>
        <v>0.66458333333333208</v>
      </c>
      <c r="L40" s="73">
        <f t="shared" si="106"/>
        <v>0.70624999999999871</v>
      </c>
      <c r="M40" s="73">
        <f t="shared" ref="M40:N40" si="108">M39+TIME(0,$D40,0)+TIME(0,$F40,0)</f>
        <v>0.73749999999999871</v>
      </c>
      <c r="N40" s="73">
        <f t="shared" si="108"/>
        <v>0.75833333333333197</v>
      </c>
      <c r="P40" s="158" t="s">
        <v>194</v>
      </c>
    </row>
    <row r="41" spans="1:16" ht="14.1" customHeight="1">
      <c r="A41" s="47" t="s">
        <v>55</v>
      </c>
      <c r="B41" s="48">
        <v>1</v>
      </c>
      <c r="C41" s="67">
        <f t="shared" si="82"/>
        <v>9</v>
      </c>
      <c r="D41" s="68">
        <f t="shared" si="83"/>
        <v>4</v>
      </c>
      <c r="E41" s="40" t="str">
        <f t="shared" si="84"/>
        <v>20</v>
      </c>
      <c r="F41" s="69">
        <v>0</v>
      </c>
      <c r="G41" s="73">
        <f t="shared" ref="G41:L41" si="109">G40+TIME(0,$D41,0)+TIME(0,$F41,0)</f>
        <v>0.32013888888888858</v>
      </c>
      <c r="H41" s="73">
        <f t="shared" si="109"/>
        <v>0.36180555555555521</v>
      </c>
      <c r="I41" s="73">
        <f t="shared" ref="I41:J41" si="110">I40+TIME(0,$D41,0)+TIME(0,$F41,0)</f>
        <v>0.39305555555555521</v>
      </c>
      <c r="J41" s="73">
        <f t="shared" si="110"/>
        <v>0.41388888888888853</v>
      </c>
      <c r="K41" s="73">
        <f t="shared" si="109"/>
        <v>0.66736111111110985</v>
      </c>
      <c r="L41" s="73">
        <f t="shared" si="109"/>
        <v>0.70902777777777648</v>
      </c>
      <c r="M41" s="73">
        <f t="shared" ref="M41:N41" si="111">M40+TIME(0,$D41,0)+TIME(0,$F41,0)</f>
        <v>0.74027777777777648</v>
      </c>
      <c r="N41" s="73">
        <f t="shared" si="111"/>
        <v>0.76111111111110974</v>
      </c>
      <c r="P41" s="158" t="s">
        <v>210</v>
      </c>
    </row>
    <row r="42" spans="1:16" ht="14.1" customHeight="1">
      <c r="A42" s="47" t="s">
        <v>56</v>
      </c>
      <c r="B42" s="48">
        <v>1</v>
      </c>
      <c r="C42" s="67">
        <f t="shared" si="82"/>
        <v>10</v>
      </c>
      <c r="D42" s="68">
        <f t="shared" si="83"/>
        <v>4</v>
      </c>
      <c r="E42" s="40" t="str">
        <f t="shared" si="84"/>
        <v>20</v>
      </c>
      <c r="F42" s="69">
        <v>0</v>
      </c>
      <c r="G42" s="73">
        <f t="shared" ref="G42:L42" si="112">G41+TIME(0,$D42,0)+TIME(0,$F42,0)</f>
        <v>0.32291666666666635</v>
      </c>
      <c r="H42" s="73">
        <f t="shared" si="112"/>
        <v>0.36458333333333298</v>
      </c>
      <c r="I42" s="73">
        <f t="shared" ref="I42:J42" si="113">I41+TIME(0,$D42,0)+TIME(0,$F42,0)</f>
        <v>0.39583333333333298</v>
      </c>
      <c r="J42" s="73">
        <f t="shared" si="113"/>
        <v>0.4166666666666663</v>
      </c>
      <c r="K42" s="73">
        <f t="shared" si="112"/>
        <v>0.67013888888888762</v>
      </c>
      <c r="L42" s="73">
        <f t="shared" si="112"/>
        <v>0.71180555555555425</v>
      </c>
      <c r="M42" s="73">
        <f t="shared" ref="M42:N42" si="114">M41+TIME(0,$D42,0)+TIME(0,$F42,0)</f>
        <v>0.74305555555555425</v>
      </c>
      <c r="N42" s="73">
        <f t="shared" si="114"/>
        <v>0.76388888888888751</v>
      </c>
      <c r="P42" s="158" t="s">
        <v>211</v>
      </c>
    </row>
    <row r="43" spans="1:16" ht="14.1" customHeight="1">
      <c r="A43" s="47" t="s">
        <v>57</v>
      </c>
      <c r="B43" s="48">
        <v>1</v>
      </c>
      <c r="C43" s="67">
        <f t="shared" si="82"/>
        <v>11</v>
      </c>
      <c r="D43" s="68">
        <f t="shared" si="83"/>
        <v>4</v>
      </c>
      <c r="E43" s="40" t="str">
        <f t="shared" si="84"/>
        <v>25</v>
      </c>
      <c r="F43" s="69">
        <v>0</v>
      </c>
      <c r="G43" s="73">
        <f t="shared" ref="G43:L43" si="115">G42+TIME(0,$D43,0)+TIME(0,$F43,0)</f>
        <v>0.32569444444444412</v>
      </c>
      <c r="H43" s="73">
        <f t="shared" si="115"/>
        <v>0.36736111111111075</v>
      </c>
      <c r="I43" s="73">
        <f t="shared" ref="I43:J43" si="116">I42+TIME(0,$D43,0)+TIME(0,$F43,0)</f>
        <v>0.39861111111111075</v>
      </c>
      <c r="J43" s="73">
        <f t="shared" si="116"/>
        <v>0.41944444444444406</v>
      </c>
      <c r="K43" s="73">
        <f t="shared" si="115"/>
        <v>0.67291666666666539</v>
      </c>
      <c r="L43" s="73">
        <f t="shared" si="115"/>
        <v>0.71458333333333202</v>
      </c>
      <c r="M43" s="73">
        <f t="shared" ref="M43:N43" si="117">M42+TIME(0,$D43,0)+TIME(0,$F43,0)</f>
        <v>0.74583333333333202</v>
      </c>
      <c r="N43" s="73">
        <f t="shared" si="117"/>
        <v>0.76666666666666528</v>
      </c>
      <c r="P43" s="158" t="s">
        <v>212</v>
      </c>
    </row>
    <row r="44" spans="1:16" ht="14.1" customHeight="1">
      <c r="A44" s="66" t="s">
        <v>126</v>
      </c>
      <c r="B44" s="48">
        <v>1</v>
      </c>
      <c r="C44" s="67">
        <f t="shared" si="82"/>
        <v>12</v>
      </c>
      <c r="D44" s="68">
        <f t="shared" si="83"/>
        <v>4</v>
      </c>
      <c r="E44" s="40" t="str">
        <f t="shared" si="84"/>
        <v>25</v>
      </c>
      <c r="F44" s="69">
        <v>5</v>
      </c>
      <c r="G44" s="71">
        <f t="shared" ref="G44:L44" si="118">G43+TIME(0,$D44,0)+TIME(0,$F44,0)</f>
        <v>0.3319444444444441</v>
      </c>
      <c r="H44" s="71">
        <f t="shared" si="118"/>
        <v>0.37361111111111073</v>
      </c>
      <c r="I44" s="71">
        <f t="shared" ref="I44:J44" si="119">I43+TIME(0,$D44,0)+TIME(0,$F44,0)</f>
        <v>0.40486111111111073</v>
      </c>
      <c r="J44" s="71">
        <f t="shared" si="119"/>
        <v>0.42569444444444404</v>
      </c>
      <c r="K44" s="71">
        <f t="shared" si="118"/>
        <v>0.67916666666666536</v>
      </c>
      <c r="L44" s="71">
        <f t="shared" si="118"/>
        <v>0.72083333333333199</v>
      </c>
      <c r="M44" s="71">
        <f t="shared" ref="M44:N44" si="120">M43+TIME(0,$D44,0)+TIME(0,$F44,0)</f>
        <v>0.75208333333333199</v>
      </c>
      <c r="N44" s="71">
        <f t="shared" si="120"/>
        <v>0.77291666666666525</v>
      </c>
      <c r="P44" s="158" t="s">
        <v>346</v>
      </c>
    </row>
    <row r="45" spans="1:16" ht="14.1" customHeight="1">
      <c r="A45" s="95" t="s">
        <v>120</v>
      </c>
      <c r="B45" s="48">
        <v>1</v>
      </c>
      <c r="C45" s="67">
        <f t="shared" si="82"/>
        <v>13</v>
      </c>
      <c r="D45" s="68">
        <f t="shared" si="83"/>
        <v>4</v>
      </c>
      <c r="E45" s="40" t="str">
        <f t="shared" si="84"/>
        <v>25</v>
      </c>
      <c r="F45" s="69">
        <v>0</v>
      </c>
      <c r="G45" s="73">
        <f t="shared" ref="G45:L45" si="121">G44+TIME(0,$D45,0)+TIME(0,$F45,0)</f>
        <v>0.33472222222222187</v>
      </c>
      <c r="H45" s="73">
        <f t="shared" si="121"/>
        <v>0.3763888888888885</v>
      </c>
      <c r="I45" s="73">
        <f t="shared" ref="I45:J45" si="122">I44+TIME(0,$D45,0)+TIME(0,$F45,0)</f>
        <v>0.4076388888888885</v>
      </c>
      <c r="J45" s="73">
        <f t="shared" si="122"/>
        <v>0.42847222222222181</v>
      </c>
      <c r="K45" s="73">
        <f t="shared" si="121"/>
        <v>0.68194444444444313</v>
      </c>
      <c r="L45" s="73">
        <f t="shared" si="121"/>
        <v>0.72361111111110976</v>
      </c>
      <c r="M45" s="73">
        <f t="shared" ref="M45:N45" si="123">M44+TIME(0,$D45,0)+TIME(0,$F45,0)</f>
        <v>0.75486111111110976</v>
      </c>
      <c r="N45" s="73">
        <f t="shared" si="123"/>
        <v>0.77569444444444302</v>
      </c>
      <c r="P45" s="158" t="s">
        <v>348</v>
      </c>
    </row>
    <row r="46" spans="1:16" ht="14.1" customHeight="1">
      <c r="A46" s="95" t="s">
        <v>64</v>
      </c>
      <c r="B46" s="48">
        <v>1</v>
      </c>
      <c r="C46" s="67">
        <f t="shared" si="82"/>
        <v>14</v>
      </c>
      <c r="D46" s="68">
        <f t="shared" si="83"/>
        <v>4</v>
      </c>
      <c r="E46" s="40" t="str">
        <f t="shared" si="84"/>
        <v>25</v>
      </c>
      <c r="F46" s="69">
        <v>0</v>
      </c>
      <c r="G46" s="73">
        <f t="shared" ref="G46:L46" si="124">G45+TIME(0,$D46,0)+TIME(0,$F46,0)</f>
        <v>0.33749999999999963</v>
      </c>
      <c r="H46" s="73">
        <f t="shared" si="124"/>
        <v>0.37916666666666626</v>
      </c>
      <c r="I46" s="73">
        <f t="shared" ref="I46:J46" si="125">I45+TIME(0,$D46,0)+TIME(0,$F46,0)</f>
        <v>0.41041666666666626</v>
      </c>
      <c r="J46" s="73">
        <f t="shared" si="125"/>
        <v>0.43124999999999958</v>
      </c>
      <c r="K46" s="73">
        <f t="shared" si="124"/>
        <v>0.6847222222222209</v>
      </c>
      <c r="L46" s="73">
        <f t="shared" si="124"/>
        <v>0.72638888888888753</v>
      </c>
      <c r="M46" s="73">
        <f t="shared" ref="M46:N46" si="126">M45+TIME(0,$D46,0)+TIME(0,$F46,0)</f>
        <v>0.75763888888888753</v>
      </c>
      <c r="N46" s="73">
        <f t="shared" si="126"/>
        <v>0.77847222222222079</v>
      </c>
      <c r="P46" s="158" t="s">
        <v>347</v>
      </c>
    </row>
    <row r="47" spans="1:16" ht="14.1" customHeight="1">
      <c r="A47" s="95" t="s">
        <v>121</v>
      </c>
      <c r="B47" s="48">
        <v>0.5</v>
      </c>
      <c r="C47" s="67">
        <f t="shared" si="82"/>
        <v>14.5</v>
      </c>
      <c r="D47" s="68">
        <f t="shared" si="83"/>
        <v>2</v>
      </c>
      <c r="E47" s="40" t="str">
        <f t="shared" si="84"/>
        <v>30</v>
      </c>
      <c r="F47" s="69">
        <v>0</v>
      </c>
      <c r="G47" s="73">
        <f t="shared" ref="G47:L47" si="127">G46+TIME(0,$D47,0)+TIME(0,$F47,0)</f>
        <v>0.33888888888888852</v>
      </c>
      <c r="H47" s="73">
        <f t="shared" si="127"/>
        <v>0.38055555555555515</v>
      </c>
      <c r="I47" s="73">
        <f t="shared" ref="I47:J47" si="128">I46+TIME(0,$D47,0)+TIME(0,$F47,0)</f>
        <v>0.41180555555555515</v>
      </c>
      <c r="J47" s="73">
        <f t="shared" si="128"/>
        <v>0.43263888888888846</v>
      </c>
      <c r="K47" s="73">
        <f t="shared" si="127"/>
        <v>0.68611111111110978</v>
      </c>
      <c r="L47" s="73">
        <f t="shared" si="127"/>
        <v>0.72777777777777641</v>
      </c>
      <c r="M47" s="73">
        <f t="shared" ref="M47:N47" si="129">M46+TIME(0,$D47,0)+TIME(0,$F47,0)</f>
        <v>0.75902777777777641</v>
      </c>
      <c r="N47" s="73">
        <f t="shared" si="129"/>
        <v>0.77986111111110967</v>
      </c>
      <c r="P47" s="158" t="s">
        <v>349</v>
      </c>
    </row>
    <row r="48" spans="1:16" ht="14.1" customHeight="1">
      <c r="A48" s="95" t="s">
        <v>65</v>
      </c>
      <c r="B48" s="48">
        <v>0.5</v>
      </c>
      <c r="C48" s="67">
        <f t="shared" si="82"/>
        <v>15</v>
      </c>
      <c r="D48" s="68">
        <f t="shared" si="83"/>
        <v>2</v>
      </c>
      <c r="E48" s="40" t="str">
        <f t="shared" si="84"/>
        <v>30</v>
      </c>
      <c r="F48" s="69">
        <v>0</v>
      </c>
      <c r="G48" s="73">
        <f t="shared" ref="G48:L48" si="130">G47+TIME(0,$D48,0)+TIME(0,$F48,0)</f>
        <v>0.3402777777777774</v>
      </c>
      <c r="H48" s="73">
        <f t="shared" si="130"/>
        <v>0.38194444444444403</v>
      </c>
      <c r="I48" s="73">
        <f t="shared" ref="I48:J48" si="131">I47+TIME(0,$D48,0)+TIME(0,$F48,0)</f>
        <v>0.41319444444444403</v>
      </c>
      <c r="J48" s="73">
        <f t="shared" si="131"/>
        <v>0.43402777777777735</v>
      </c>
      <c r="K48" s="73">
        <f t="shared" si="130"/>
        <v>0.68749999999999867</v>
      </c>
      <c r="L48" s="73">
        <f t="shared" si="130"/>
        <v>0.7291666666666653</v>
      </c>
      <c r="M48" s="73">
        <f t="shared" ref="M48:N48" si="132">M47+TIME(0,$D48,0)+TIME(0,$F48,0)</f>
        <v>0.7604166666666653</v>
      </c>
      <c r="N48" s="73">
        <f t="shared" si="132"/>
        <v>0.78124999999999856</v>
      </c>
      <c r="P48" s="158" t="s">
        <v>350</v>
      </c>
    </row>
    <row r="49" spans="1:16" ht="15.75">
      <c r="A49" s="125" t="s">
        <v>128</v>
      </c>
      <c r="B49" s="48">
        <v>1</v>
      </c>
      <c r="C49" s="67">
        <f t="shared" si="82"/>
        <v>16</v>
      </c>
      <c r="D49" s="68">
        <f t="shared" si="83"/>
        <v>4</v>
      </c>
      <c r="E49" s="40" t="str">
        <f t="shared" si="84"/>
        <v>30</v>
      </c>
      <c r="F49" s="69">
        <v>0</v>
      </c>
      <c r="G49" s="73">
        <f t="shared" ref="G49:L49" si="133">G48+TIME(0,$D49,0)+TIME(0,$F49,0)</f>
        <v>0.34305555555555517</v>
      </c>
      <c r="H49" s="73">
        <f t="shared" si="133"/>
        <v>0.3847222222222218</v>
      </c>
      <c r="I49" s="73">
        <f t="shared" ref="I49:J49" si="134">I48+TIME(0,$D49,0)+TIME(0,$F49,0)</f>
        <v>0.4159722222222218</v>
      </c>
      <c r="J49" s="73">
        <f t="shared" si="134"/>
        <v>0.43680555555555511</v>
      </c>
      <c r="K49" s="73">
        <f t="shared" si="133"/>
        <v>0.69027777777777644</v>
      </c>
      <c r="L49" s="73">
        <f t="shared" si="133"/>
        <v>0.73194444444444307</v>
      </c>
      <c r="M49" s="73">
        <f t="shared" ref="M49:N49" si="135">M48+TIME(0,$D49,0)+TIME(0,$F49,0)</f>
        <v>0.76319444444444307</v>
      </c>
      <c r="N49" s="73">
        <f t="shared" si="135"/>
        <v>0.78402777777777632</v>
      </c>
      <c r="P49" s="158" t="s">
        <v>209</v>
      </c>
    </row>
    <row r="50" spans="1:16" ht="9.75" customHeight="1">
      <c r="A50" s="78"/>
      <c r="B50" s="78"/>
      <c r="C50" s="78"/>
      <c r="D50" s="78"/>
      <c r="E50" s="78"/>
      <c r="F50" s="78"/>
      <c r="G50" s="79"/>
      <c r="H50" s="79"/>
      <c r="I50" s="79"/>
      <c r="J50" s="79"/>
      <c r="K50" s="79"/>
      <c r="L50" s="79"/>
      <c r="M50" s="79"/>
      <c r="N50" s="79"/>
    </row>
    <row r="51" spans="1:16" ht="18.75">
      <c r="A51" s="120" t="s">
        <v>468</v>
      </c>
      <c r="B51" s="78"/>
      <c r="C51" s="78"/>
      <c r="D51" s="78"/>
      <c r="E51" s="78"/>
      <c r="F51" s="78"/>
      <c r="G51" s="79"/>
      <c r="H51" s="79"/>
      <c r="I51" s="79"/>
      <c r="J51" s="79"/>
      <c r="K51" s="79"/>
      <c r="L51" s="79"/>
      <c r="M51" s="79"/>
      <c r="N51" s="79"/>
    </row>
    <row r="52" spans="1:16" ht="45">
      <c r="A52" s="187" t="s">
        <v>410</v>
      </c>
      <c r="B52" s="187" t="s">
        <v>0</v>
      </c>
      <c r="C52" s="187" t="s">
        <v>1</v>
      </c>
      <c r="D52" s="187" t="s">
        <v>2</v>
      </c>
      <c r="E52" s="187" t="s">
        <v>3</v>
      </c>
      <c r="F52" s="187" t="s">
        <v>4</v>
      </c>
      <c r="G52" s="90" t="s">
        <v>5</v>
      </c>
      <c r="H52" s="90" t="s">
        <v>41</v>
      </c>
      <c r="I52" s="90" t="s">
        <v>41</v>
      </c>
      <c r="J52" s="90" t="s">
        <v>41</v>
      </c>
      <c r="K52" s="90" t="s">
        <v>9</v>
      </c>
      <c r="L52" s="90" t="s">
        <v>10</v>
      </c>
      <c r="M52" s="90" t="s">
        <v>10</v>
      </c>
      <c r="N52" s="90" t="s">
        <v>10</v>
      </c>
      <c r="P52" s="126" t="s">
        <v>156</v>
      </c>
    </row>
    <row r="53" spans="1:16" ht="30" customHeight="1">
      <c r="A53" s="188"/>
      <c r="B53" s="188"/>
      <c r="C53" s="188"/>
      <c r="D53" s="188"/>
      <c r="E53" s="188"/>
      <c r="F53" s="188"/>
      <c r="G53" s="89" t="str">
        <f>G31</f>
        <v>UP32PN
 8724</v>
      </c>
      <c r="H53" s="89" t="str">
        <f t="shared" ref="H53:L53" si="136">H31</f>
        <v>UP32KT
 5047</v>
      </c>
      <c r="I53" s="89" t="str">
        <f t="shared" ref="I53:J53" si="137">I31</f>
        <v>UP65KT5042</v>
      </c>
      <c r="J53" s="89" t="str">
        <f t="shared" si="137"/>
        <v>UP65LT
1395</v>
      </c>
      <c r="K53" s="89" t="str">
        <f t="shared" si="136"/>
        <v>UP32PN
 8724</v>
      </c>
      <c r="L53" s="89" t="str">
        <f t="shared" si="136"/>
        <v>UP32KT
 5047</v>
      </c>
      <c r="M53" s="89" t="str">
        <f t="shared" ref="M53:N53" si="138">M31</f>
        <v>UP65KT5042</v>
      </c>
      <c r="N53" s="89" t="str">
        <f t="shared" si="138"/>
        <v>UP65LT
1395</v>
      </c>
    </row>
    <row r="54" spans="1:16" ht="15.75">
      <c r="A54" s="125" t="s">
        <v>128</v>
      </c>
      <c r="B54" s="22">
        <v>0</v>
      </c>
      <c r="C54" s="67">
        <f>B54+C51</f>
        <v>0</v>
      </c>
      <c r="D54" s="68">
        <f>60/15*B54</f>
        <v>0</v>
      </c>
      <c r="E54" s="40" t="str">
        <f t="shared" ref="E54:E95" si="139">IF(C54&lt;=0,"0",IF(C54&lt;=3,"10",IF(C54&lt;=6,"15",IF(C54&lt;=10,"20",IF(C54&lt;=14,"25",IF(C54&lt;=19,"30",IF(C54&lt;=24,"35",IF(C54&lt;=30,"40",IF(C54&lt;=36,"45",IF(C54&lt;=42,"50",IF(C54&lt;=48,"55",IF(C54&lt;=54,"60",IF(C54&lt;=60,"65",IF(C54&lt;=66,"70"))))))))))))))</f>
        <v>0</v>
      </c>
      <c r="F54" s="69">
        <v>5</v>
      </c>
      <c r="G54" s="71">
        <f>G49+TIME(0,$D54,0)+TIME(0,$F54,0)</f>
        <v>0.34652777777777738</v>
      </c>
      <c r="H54" s="71">
        <f t="shared" ref="H54:L54" si="140">H49+TIME(0,$D54,0)+TIME(0,$F54,0)</f>
        <v>0.38819444444444401</v>
      </c>
      <c r="I54" s="71">
        <f t="shared" ref="I54:J54" si="141">I49+TIME(0,$D54,0)+TIME(0,$F54,0)</f>
        <v>0.41944444444444401</v>
      </c>
      <c r="J54" s="71">
        <f t="shared" si="141"/>
        <v>0.44027777777777732</v>
      </c>
      <c r="K54" s="71">
        <f t="shared" si="140"/>
        <v>0.69374999999999865</v>
      </c>
      <c r="L54" s="71">
        <f t="shared" si="140"/>
        <v>0.73541666666666528</v>
      </c>
      <c r="M54" s="71">
        <f t="shared" ref="M54:N54" si="142">M49+TIME(0,$D54,0)+TIME(0,$F54,0)</f>
        <v>0.76666666666666528</v>
      </c>
      <c r="N54" s="71">
        <f t="shared" si="142"/>
        <v>0.78749999999999853</v>
      </c>
      <c r="O54" s="121"/>
      <c r="P54" s="158" t="s">
        <v>209</v>
      </c>
    </row>
    <row r="55" spans="1:16" ht="15.75">
      <c r="A55" s="12" t="s">
        <v>55</v>
      </c>
      <c r="B55" s="13">
        <v>1</v>
      </c>
      <c r="C55" s="67">
        <f>B55+C54</f>
        <v>1</v>
      </c>
      <c r="D55" s="68">
        <f t="shared" ref="D55:D95" si="143">60/15*B55</f>
        <v>4</v>
      </c>
      <c r="E55" s="40" t="str">
        <f t="shared" si="139"/>
        <v>10</v>
      </c>
      <c r="F55" s="69">
        <v>0</v>
      </c>
      <c r="G55" s="73">
        <f>G54+TIME(0,$D55,0)+TIME(0,$F55,0)</f>
        <v>0.34930555555555515</v>
      </c>
      <c r="H55" s="73">
        <f t="shared" ref="H55:L55" si="144">H54+TIME(0,$D55,0)+TIME(0,$F55,0)</f>
        <v>0.39097222222222178</v>
      </c>
      <c r="I55" s="73">
        <f t="shared" ref="I55:J55" si="145">I54+TIME(0,$D55,0)+TIME(0,$F55,0)</f>
        <v>0.42222222222222178</v>
      </c>
      <c r="J55" s="73">
        <f t="shared" si="145"/>
        <v>0.44305555555555509</v>
      </c>
      <c r="K55" s="73">
        <f t="shared" si="144"/>
        <v>0.69652777777777641</v>
      </c>
      <c r="L55" s="73">
        <f t="shared" si="144"/>
        <v>0.73819444444444304</v>
      </c>
      <c r="M55" s="73">
        <f t="shared" ref="M55:N55" si="146">M54+TIME(0,$D55,0)+TIME(0,$F55,0)</f>
        <v>0.76944444444444304</v>
      </c>
      <c r="N55" s="73">
        <f t="shared" si="146"/>
        <v>0.7902777777777763</v>
      </c>
      <c r="P55" s="158" t="s">
        <v>210</v>
      </c>
    </row>
    <row r="56" spans="1:16" ht="15.75">
      <c r="A56" s="12" t="s">
        <v>56</v>
      </c>
      <c r="B56" s="13">
        <v>1</v>
      </c>
      <c r="C56" s="67">
        <f t="shared" ref="C56:C110" si="147">B56+C55</f>
        <v>2</v>
      </c>
      <c r="D56" s="68">
        <f t="shared" si="143"/>
        <v>4</v>
      </c>
      <c r="E56" s="40" t="str">
        <f t="shared" si="139"/>
        <v>10</v>
      </c>
      <c r="F56" s="69">
        <v>0</v>
      </c>
      <c r="G56" s="73">
        <f t="shared" ref="G56:G110" si="148">G55+TIME(0,$D56,0)+TIME(0,$F56,0)</f>
        <v>0.35208333333333292</v>
      </c>
      <c r="H56" s="73">
        <f t="shared" ref="H56:I110" si="149">H55+TIME(0,$D56,0)+TIME(0,$F56,0)</f>
        <v>0.39374999999999954</v>
      </c>
      <c r="I56" s="73">
        <f t="shared" si="149"/>
        <v>0.42499999999999954</v>
      </c>
      <c r="J56" s="73">
        <f t="shared" ref="J56" si="150">J55+TIME(0,$D56,0)+TIME(0,$F56,0)</f>
        <v>0.44583333333333286</v>
      </c>
      <c r="K56" s="73">
        <f t="shared" ref="K56:K110" si="151">K55+TIME(0,$D56,0)+TIME(0,$F56,0)</f>
        <v>0.69930555555555418</v>
      </c>
      <c r="L56" s="73">
        <f t="shared" ref="L56:M110" si="152">L55+TIME(0,$D56,0)+TIME(0,$F56,0)</f>
        <v>0.74097222222222081</v>
      </c>
      <c r="M56" s="73">
        <f t="shared" si="152"/>
        <v>0.77222222222222081</v>
      </c>
      <c r="N56" s="73">
        <f t="shared" ref="N56" si="153">N55+TIME(0,$D56,0)+TIME(0,$F56,0)</f>
        <v>0.79305555555555407</v>
      </c>
      <c r="P56" s="158" t="s">
        <v>211</v>
      </c>
    </row>
    <row r="57" spans="1:16" ht="15.75">
      <c r="A57" s="12" t="s">
        <v>57</v>
      </c>
      <c r="B57" s="13">
        <v>1</v>
      </c>
      <c r="C57" s="67">
        <f t="shared" si="147"/>
        <v>3</v>
      </c>
      <c r="D57" s="68">
        <f t="shared" si="143"/>
        <v>4</v>
      </c>
      <c r="E57" s="40" t="str">
        <f t="shared" si="139"/>
        <v>10</v>
      </c>
      <c r="F57" s="69">
        <v>0</v>
      </c>
      <c r="G57" s="73">
        <f t="shared" si="148"/>
        <v>0.35486111111111068</v>
      </c>
      <c r="H57" s="73">
        <f t="shared" si="149"/>
        <v>0.39652777777777731</v>
      </c>
      <c r="I57" s="73">
        <f t="shared" si="149"/>
        <v>0.42777777777777731</v>
      </c>
      <c r="J57" s="73">
        <f t="shared" ref="J57" si="154">J56+TIME(0,$D57,0)+TIME(0,$F57,0)</f>
        <v>0.44861111111111063</v>
      </c>
      <c r="K57" s="73">
        <f t="shared" si="151"/>
        <v>0.70208333333333195</v>
      </c>
      <c r="L57" s="73">
        <f t="shared" si="152"/>
        <v>0.74374999999999858</v>
      </c>
      <c r="M57" s="73">
        <f t="shared" si="152"/>
        <v>0.77499999999999858</v>
      </c>
      <c r="N57" s="73">
        <f t="shared" ref="N57" si="155">N56+TIME(0,$D57,0)+TIME(0,$F57,0)</f>
        <v>0.79583333333333184</v>
      </c>
      <c r="P57" s="158" t="s">
        <v>212</v>
      </c>
    </row>
    <row r="58" spans="1:16" ht="15.75">
      <c r="A58" s="12" t="s">
        <v>97</v>
      </c>
      <c r="B58" s="13">
        <v>1</v>
      </c>
      <c r="C58" s="67">
        <f t="shared" si="147"/>
        <v>4</v>
      </c>
      <c r="D58" s="68">
        <f t="shared" si="143"/>
        <v>4</v>
      </c>
      <c r="E58" s="84" t="str">
        <f t="shared" si="139"/>
        <v>15</v>
      </c>
      <c r="F58" s="85">
        <v>0</v>
      </c>
      <c r="G58" s="73">
        <f t="shared" si="148"/>
        <v>0.35763888888888845</v>
      </c>
      <c r="H58" s="73">
        <f t="shared" si="149"/>
        <v>0.39930555555555508</v>
      </c>
      <c r="I58" s="73">
        <f t="shared" si="149"/>
        <v>0.43055555555555508</v>
      </c>
      <c r="J58" s="73">
        <f t="shared" ref="J58" si="156">J57+TIME(0,$D58,0)+TIME(0,$F58,0)</f>
        <v>0.4513888888888884</v>
      </c>
      <c r="K58" s="73">
        <f t="shared" si="151"/>
        <v>0.70486111111110972</v>
      </c>
      <c r="L58" s="73">
        <f t="shared" si="152"/>
        <v>0.74652777777777635</v>
      </c>
      <c r="M58" s="73">
        <f t="shared" si="152"/>
        <v>0.77777777777777635</v>
      </c>
      <c r="N58" s="73">
        <f t="shared" ref="N58" si="157">N57+TIME(0,$D58,0)+TIME(0,$F58,0)</f>
        <v>0.79861111111110961</v>
      </c>
      <c r="O58" s="81"/>
      <c r="P58" s="158" t="s">
        <v>220</v>
      </c>
    </row>
    <row r="59" spans="1:16" ht="15.75">
      <c r="A59" s="12" t="s">
        <v>58</v>
      </c>
      <c r="B59" s="13">
        <v>1</v>
      </c>
      <c r="C59" s="67">
        <f t="shared" si="147"/>
        <v>5</v>
      </c>
      <c r="D59" s="68">
        <f t="shared" si="143"/>
        <v>4</v>
      </c>
      <c r="E59" s="40" t="str">
        <f t="shared" si="139"/>
        <v>15</v>
      </c>
      <c r="F59" s="69">
        <v>0</v>
      </c>
      <c r="G59" s="73">
        <f t="shared" si="148"/>
        <v>0.36041666666666622</v>
      </c>
      <c r="H59" s="73">
        <f t="shared" si="149"/>
        <v>0.40208333333333285</v>
      </c>
      <c r="I59" s="73">
        <f t="shared" si="149"/>
        <v>0.43333333333333285</v>
      </c>
      <c r="J59" s="73">
        <f t="shared" ref="J59" si="158">J58+TIME(0,$D59,0)+TIME(0,$F59,0)</f>
        <v>0.45416666666666616</v>
      </c>
      <c r="K59" s="73">
        <f t="shared" si="151"/>
        <v>0.70763888888888749</v>
      </c>
      <c r="L59" s="73">
        <f t="shared" si="152"/>
        <v>0.74930555555555411</v>
      </c>
      <c r="M59" s="73">
        <f t="shared" si="152"/>
        <v>0.78055555555555411</v>
      </c>
      <c r="N59" s="73">
        <f t="shared" ref="N59" si="159">N58+TIME(0,$D59,0)+TIME(0,$F59,0)</f>
        <v>0.80138888888888737</v>
      </c>
      <c r="P59" s="158" t="s">
        <v>213</v>
      </c>
    </row>
    <row r="60" spans="1:16" ht="15.75">
      <c r="A60" s="12" t="s">
        <v>59</v>
      </c>
      <c r="B60" s="13">
        <v>1</v>
      </c>
      <c r="C60" s="67">
        <f t="shared" si="147"/>
        <v>6</v>
      </c>
      <c r="D60" s="68">
        <f t="shared" si="143"/>
        <v>4</v>
      </c>
      <c r="E60" s="40" t="str">
        <f t="shared" si="139"/>
        <v>15</v>
      </c>
      <c r="F60" s="69">
        <v>0</v>
      </c>
      <c r="G60" s="73">
        <f t="shared" si="148"/>
        <v>0.36319444444444399</v>
      </c>
      <c r="H60" s="73">
        <f t="shared" si="149"/>
        <v>0.40486111111111062</v>
      </c>
      <c r="I60" s="73">
        <f t="shared" si="149"/>
        <v>0.43611111111111062</v>
      </c>
      <c r="J60" s="73">
        <f t="shared" ref="J60" si="160">J59+TIME(0,$D60,0)+TIME(0,$F60,0)</f>
        <v>0.45694444444444393</v>
      </c>
      <c r="K60" s="73">
        <f t="shared" si="151"/>
        <v>0.71041666666666525</v>
      </c>
      <c r="L60" s="73">
        <f t="shared" si="152"/>
        <v>0.75208333333333188</v>
      </c>
      <c r="M60" s="73">
        <f t="shared" si="152"/>
        <v>0.78333333333333188</v>
      </c>
      <c r="N60" s="73">
        <f t="shared" ref="N60" si="161">N59+TIME(0,$D60,0)+TIME(0,$F60,0)</f>
        <v>0.80416666666666514</v>
      </c>
      <c r="P60" s="158" t="s">
        <v>214</v>
      </c>
    </row>
    <row r="61" spans="1:16" ht="15.75">
      <c r="A61" s="12" t="s">
        <v>60</v>
      </c>
      <c r="B61" s="13">
        <v>1</v>
      </c>
      <c r="C61" s="67">
        <f t="shared" si="147"/>
        <v>7</v>
      </c>
      <c r="D61" s="68">
        <f t="shared" si="143"/>
        <v>4</v>
      </c>
      <c r="E61" s="40" t="str">
        <f t="shared" si="139"/>
        <v>20</v>
      </c>
      <c r="F61" s="69">
        <v>0</v>
      </c>
      <c r="G61" s="73">
        <f t="shared" si="148"/>
        <v>0.36597222222222175</v>
      </c>
      <c r="H61" s="73">
        <f t="shared" si="149"/>
        <v>0.40763888888888838</v>
      </c>
      <c r="I61" s="73">
        <f t="shared" si="149"/>
        <v>0.43888888888888838</v>
      </c>
      <c r="J61" s="73">
        <f t="shared" ref="J61" si="162">J60+TIME(0,$D61,0)+TIME(0,$F61,0)</f>
        <v>0.4597222222222217</v>
      </c>
      <c r="K61" s="73">
        <f t="shared" si="151"/>
        <v>0.71319444444444302</v>
      </c>
      <c r="L61" s="73">
        <f t="shared" si="152"/>
        <v>0.75486111111110965</v>
      </c>
      <c r="M61" s="73">
        <f t="shared" si="152"/>
        <v>0.78611111111110965</v>
      </c>
      <c r="N61" s="73">
        <f t="shared" ref="N61" si="163">N60+TIME(0,$D61,0)+TIME(0,$F61,0)</f>
        <v>0.80694444444444291</v>
      </c>
      <c r="P61" s="158" t="s">
        <v>215</v>
      </c>
    </row>
    <row r="62" spans="1:16" ht="15.75">
      <c r="A62" s="4" t="s">
        <v>61</v>
      </c>
      <c r="B62" s="22">
        <v>1</v>
      </c>
      <c r="C62" s="67">
        <f t="shared" si="147"/>
        <v>8</v>
      </c>
      <c r="D62" s="68">
        <f t="shared" si="143"/>
        <v>4</v>
      </c>
      <c r="E62" s="40" t="str">
        <f t="shared" si="139"/>
        <v>20</v>
      </c>
      <c r="F62" s="69">
        <v>5</v>
      </c>
      <c r="G62" s="73">
        <f t="shared" si="148"/>
        <v>0.37222222222222173</v>
      </c>
      <c r="H62" s="73">
        <f t="shared" si="149"/>
        <v>0.41388888888888836</v>
      </c>
      <c r="I62" s="73">
        <f t="shared" si="149"/>
        <v>0.44513888888888836</v>
      </c>
      <c r="J62" s="73">
        <f t="shared" ref="J62" si="164">J61+TIME(0,$D62,0)+TIME(0,$F62,0)</f>
        <v>0.46597222222222168</v>
      </c>
      <c r="K62" s="73">
        <f t="shared" si="151"/>
        <v>0.719444444444443</v>
      </c>
      <c r="L62" s="73">
        <f t="shared" si="152"/>
        <v>0.76111111111110963</v>
      </c>
      <c r="M62" s="73">
        <f t="shared" si="152"/>
        <v>0.79236111111110963</v>
      </c>
      <c r="N62" s="73">
        <f t="shared" ref="N62" si="165">N61+TIME(0,$D62,0)+TIME(0,$F62,0)</f>
        <v>0.81319444444444289</v>
      </c>
      <c r="P62" s="158" t="s">
        <v>265</v>
      </c>
    </row>
    <row r="63" spans="1:16" ht="15.75">
      <c r="A63" s="12" t="s">
        <v>60</v>
      </c>
      <c r="B63" s="13">
        <v>1</v>
      </c>
      <c r="C63" s="67">
        <f t="shared" si="147"/>
        <v>9</v>
      </c>
      <c r="D63" s="68">
        <f t="shared" si="143"/>
        <v>4</v>
      </c>
      <c r="E63" s="40" t="str">
        <f t="shared" si="139"/>
        <v>20</v>
      </c>
      <c r="F63" s="69">
        <v>0</v>
      </c>
      <c r="G63" s="73">
        <f t="shared" si="148"/>
        <v>0.3749999999999995</v>
      </c>
      <c r="H63" s="73">
        <f t="shared" si="149"/>
        <v>0.41666666666666613</v>
      </c>
      <c r="I63" s="73">
        <f t="shared" si="149"/>
        <v>0.44791666666666613</v>
      </c>
      <c r="J63" s="73">
        <f t="shared" ref="J63" si="166">J62+TIME(0,$D63,0)+TIME(0,$F63,0)</f>
        <v>0.46874999999999944</v>
      </c>
      <c r="K63" s="73">
        <f t="shared" si="151"/>
        <v>0.72222222222222077</v>
      </c>
      <c r="L63" s="73">
        <f t="shared" si="152"/>
        <v>0.7638888888888874</v>
      </c>
      <c r="M63" s="73">
        <f t="shared" si="152"/>
        <v>0.7951388888888874</v>
      </c>
      <c r="N63" s="73">
        <f t="shared" ref="N63" si="167">N62+TIME(0,$D63,0)+TIME(0,$F63,0)</f>
        <v>0.81597222222222066</v>
      </c>
      <c r="P63" s="158" t="s">
        <v>217</v>
      </c>
    </row>
    <row r="64" spans="1:16" ht="15.75">
      <c r="A64" s="12" t="s">
        <v>59</v>
      </c>
      <c r="B64" s="13">
        <v>1</v>
      </c>
      <c r="C64" s="67">
        <f t="shared" si="147"/>
        <v>10</v>
      </c>
      <c r="D64" s="68">
        <f t="shared" si="143"/>
        <v>4</v>
      </c>
      <c r="E64" s="40" t="str">
        <f t="shared" si="139"/>
        <v>20</v>
      </c>
      <c r="F64" s="69">
        <v>0</v>
      </c>
      <c r="G64" s="73">
        <f t="shared" si="148"/>
        <v>0.37777777777777727</v>
      </c>
      <c r="H64" s="73">
        <f t="shared" si="149"/>
        <v>0.4194444444444439</v>
      </c>
      <c r="I64" s="73">
        <f t="shared" si="149"/>
        <v>0.4506944444444439</v>
      </c>
      <c r="J64" s="73">
        <f t="shared" ref="J64" si="168">J63+TIME(0,$D64,0)+TIME(0,$F64,0)</f>
        <v>0.47152777777777721</v>
      </c>
      <c r="K64" s="73">
        <f t="shared" si="151"/>
        <v>0.72499999999999853</v>
      </c>
      <c r="L64" s="73">
        <f t="shared" si="152"/>
        <v>0.76666666666666516</v>
      </c>
      <c r="M64" s="73">
        <f t="shared" si="152"/>
        <v>0.79791666666666516</v>
      </c>
      <c r="N64" s="73">
        <f t="shared" ref="N64" si="169">N63+TIME(0,$D64,0)+TIME(0,$F64,0)</f>
        <v>0.81874999999999842</v>
      </c>
      <c r="P64" s="158" t="s">
        <v>218</v>
      </c>
    </row>
    <row r="65" spans="1:18" ht="15.75">
      <c r="A65" s="12" t="s">
        <v>58</v>
      </c>
      <c r="B65" s="13">
        <v>1</v>
      </c>
      <c r="C65" s="67">
        <f t="shared" si="147"/>
        <v>11</v>
      </c>
      <c r="D65" s="68">
        <f t="shared" si="143"/>
        <v>4</v>
      </c>
      <c r="E65" s="40" t="str">
        <f t="shared" si="139"/>
        <v>25</v>
      </c>
      <c r="F65" s="69">
        <v>0</v>
      </c>
      <c r="G65" s="73">
        <f t="shared" si="148"/>
        <v>0.38055555555555504</v>
      </c>
      <c r="H65" s="73">
        <f t="shared" si="149"/>
        <v>0.42222222222222167</v>
      </c>
      <c r="I65" s="73">
        <f t="shared" si="149"/>
        <v>0.45347222222222167</v>
      </c>
      <c r="J65" s="73">
        <f t="shared" ref="J65" si="170">J64+TIME(0,$D65,0)+TIME(0,$F65,0)</f>
        <v>0.47430555555555498</v>
      </c>
      <c r="K65" s="73">
        <f t="shared" si="151"/>
        <v>0.7277777777777763</v>
      </c>
      <c r="L65" s="73">
        <f t="shared" si="152"/>
        <v>0.76944444444444293</v>
      </c>
      <c r="M65" s="73">
        <f t="shared" si="152"/>
        <v>0.80069444444444293</v>
      </c>
      <c r="N65" s="73">
        <f t="shared" ref="N65" si="171">N64+TIME(0,$D65,0)+TIME(0,$F65,0)</f>
        <v>0.82152777777777619</v>
      </c>
      <c r="P65" s="158" t="s">
        <v>219</v>
      </c>
      <c r="R65" s="132" t="s">
        <v>461</v>
      </c>
    </row>
    <row r="66" spans="1:18" ht="15.75">
      <c r="A66" s="12" t="s">
        <v>97</v>
      </c>
      <c r="B66" s="13">
        <v>1</v>
      </c>
      <c r="C66" s="67">
        <f t="shared" si="147"/>
        <v>12</v>
      </c>
      <c r="D66" s="68">
        <f t="shared" si="143"/>
        <v>4</v>
      </c>
      <c r="E66" s="40" t="str">
        <f t="shared" si="139"/>
        <v>25</v>
      </c>
      <c r="F66" s="69">
        <v>0</v>
      </c>
      <c r="G66" s="73">
        <f t="shared" si="148"/>
        <v>0.3833333333333328</v>
      </c>
      <c r="H66" s="73">
        <f t="shared" si="149"/>
        <v>0.42499999999999943</v>
      </c>
      <c r="I66" s="73">
        <f t="shared" si="149"/>
        <v>0.45624999999999943</v>
      </c>
      <c r="J66" s="73">
        <f t="shared" ref="J66" si="172">J65+TIME(0,$D66,0)+TIME(0,$F66,0)</f>
        <v>0.47708333333333275</v>
      </c>
      <c r="K66" s="73">
        <f t="shared" si="151"/>
        <v>0.73055555555555407</v>
      </c>
      <c r="L66" s="73">
        <f t="shared" si="152"/>
        <v>0.7722222222222207</v>
      </c>
      <c r="M66" s="73">
        <f t="shared" si="152"/>
        <v>0.8034722222222207</v>
      </c>
      <c r="N66" s="73">
        <f t="shared" ref="N66" si="173">N65+TIME(0,$D66,0)+TIME(0,$F66,0)</f>
        <v>0.82430555555555396</v>
      </c>
      <c r="P66" s="158" t="s">
        <v>221</v>
      </c>
    </row>
    <row r="67" spans="1:18" ht="15.75">
      <c r="A67" s="12" t="s">
        <v>57</v>
      </c>
      <c r="B67" s="13">
        <v>1</v>
      </c>
      <c r="C67" s="67">
        <f t="shared" si="147"/>
        <v>13</v>
      </c>
      <c r="D67" s="68">
        <f t="shared" si="143"/>
        <v>4</v>
      </c>
      <c r="E67" s="40" t="str">
        <f t="shared" si="139"/>
        <v>25</v>
      </c>
      <c r="F67" s="69">
        <v>0</v>
      </c>
      <c r="G67" s="73">
        <f t="shared" si="148"/>
        <v>0.38611111111111057</v>
      </c>
      <c r="H67" s="73">
        <f t="shared" si="149"/>
        <v>0.4277777777777772</v>
      </c>
      <c r="I67" s="73">
        <f t="shared" si="149"/>
        <v>0.4590277777777772</v>
      </c>
      <c r="J67" s="73">
        <f t="shared" ref="J67" si="174">J66+TIME(0,$D67,0)+TIME(0,$F67,0)</f>
        <v>0.47986111111111052</v>
      </c>
      <c r="K67" s="73">
        <f t="shared" si="151"/>
        <v>0.73333333333333184</v>
      </c>
      <c r="L67" s="73">
        <f t="shared" si="152"/>
        <v>0.77499999999999847</v>
      </c>
      <c r="M67" s="73">
        <f t="shared" si="152"/>
        <v>0.80624999999999847</v>
      </c>
      <c r="N67" s="73">
        <f t="shared" ref="N67" si="175">N66+TIME(0,$D67,0)+TIME(0,$F67,0)</f>
        <v>0.82708333333333173</v>
      </c>
      <c r="P67" s="158" t="s">
        <v>222</v>
      </c>
    </row>
    <row r="68" spans="1:18" ht="15.75">
      <c r="A68" s="12" t="s">
        <v>56</v>
      </c>
      <c r="B68" s="13">
        <v>1</v>
      </c>
      <c r="C68" s="67">
        <f t="shared" si="147"/>
        <v>14</v>
      </c>
      <c r="D68" s="68">
        <f t="shared" si="143"/>
        <v>4</v>
      </c>
      <c r="E68" s="40" t="str">
        <f t="shared" si="139"/>
        <v>25</v>
      </c>
      <c r="F68" s="69">
        <v>0</v>
      </c>
      <c r="G68" s="73">
        <f t="shared" si="148"/>
        <v>0.38888888888888834</v>
      </c>
      <c r="H68" s="73">
        <f t="shared" si="149"/>
        <v>0.43055555555555497</v>
      </c>
      <c r="I68" s="73">
        <f t="shared" si="149"/>
        <v>0.46180555555555497</v>
      </c>
      <c r="J68" s="73">
        <f t="shared" ref="J68" si="176">J67+TIME(0,$D68,0)+TIME(0,$F68,0)</f>
        <v>0.48263888888888828</v>
      </c>
      <c r="K68" s="73">
        <f t="shared" si="151"/>
        <v>0.73611111111110961</v>
      </c>
      <c r="L68" s="73">
        <f t="shared" si="152"/>
        <v>0.77777777777777624</v>
      </c>
      <c r="M68" s="73">
        <f t="shared" si="152"/>
        <v>0.80902777777777624</v>
      </c>
      <c r="N68" s="73">
        <f t="shared" ref="N68" si="177">N67+TIME(0,$D68,0)+TIME(0,$F68,0)</f>
        <v>0.8298611111111095</v>
      </c>
      <c r="P68" s="158" t="s">
        <v>223</v>
      </c>
    </row>
    <row r="69" spans="1:18" ht="15.75">
      <c r="A69" s="12" t="s">
        <v>55</v>
      </c>
      <c r="B69" s="13">
        <v>1</v>
      </c>
      <c r="C69" s="67">
        <f t="shared" si="147"/>
        <v>15</v>
      </c>
      <c r="D69" s="68">
        <f t="shared" si="143"/>
        <v>4</v>
      </c>
      <c r="E69" s="40" t="str">
        <f t="shared" si="139"/>
        <v>30</v>
      </c>
      <c r="F69" s="69">
        <v>0</v>
      </c>
      <c r="G69" s="73">
        <f t="shared" si="148"/>
        <v>0.39166666666666611</v>
      </c>
      <c r="H69" s="73">
        <f t="shared" si="149"/>
        <v>0.43333333333333274</v>
      </c>
      <c r="I69" s="73">
        <f t="shared" si="149"/>
        <v>0.46458333333333274</v>
      </c>
      <c r="J69" s="73">
        <f t="shared" ref="J69" si="178">J68+TIME(0,$D69,0)+TIME(0,$F69,0)</f>
        <v>0.48541666666666605</v>
      </c>
      <c r="K69" s="73">
        <f t="shared" si="151"/>
        <v>0.73888888888888737</v>
      </c>
      <c r="L69" s="73">
        <f t="shared" si="152"/>
        <v>0.780555555555554</v>
      </c>
      <c r="M69" s="73">
        <f t="shared" si="152"/>
        <v>0.811805555555554</v>
      </c>
      <c r="N69" s="73">
        <f t="shared" ref="N69" si="179">N68+TIME(0,$D69,0)+TIME(0,$F69,0)</f>
        <v>0.83263888888888726</v>
      </c>
      <c r="P69" s="158" t="s">
        <v>224</v>
      </c>
    </row>
    <row r="70" spans="1:18" ht="15.75">
      <c r="A70" s="125" t="s">
        <v>128</v>
      </c>
      <c r="B70" s="13">
        <v>1</v>
      </c>
      <c r="C70" s="67">
        <f t="shared" si="147"/>
        <v>16</v>
      </c>
      <c r="D70" s="68">
        <f t="shared" si="143"/>
        <v>4</v>
      </c>
      <c r="E70" s="40" t="str">
        <f t="shared" si="139"/>
        <v>30</v>
      </c>
      <c r="F70" s="69">
        <v>5</v>
      </c>
      <c r="G70" s="73">
        <f t="shared" si="148"/>
        <v>0.39791666666666609</v>
      </c>
      <c r="H70" s="73">
        <f t="shared" si="149"/>
        <v>0.43958333333333272</v>
      </c>
      <c r="I70" s="73">
        <f t="shared" si="149"/>
        <v>0.47083333333333272</v>
      </c>
      <c r="J70" s="73">
        <f t="shared" ref="J70" si="180">J69+TIME(0,$D70,0)+TIME(0,$F70,0)</f>
        <v>0.49166666666666603</v>
      </c>
      <c r="K70" s="73">
        <f t="shared" si="151"/>
        <v>0.74513888888888735</v>
      </c>
      <c r="L70" s="73">
        <f t="shared" si="152"/>
        <v>0.78680555555555398</v>
      </c>
      <c r="M70" s="73">
        <f t="shared" si="152"/>
        <v>0.81805555555555398</v>
      </c>
      <c r="N70" s="73">
        <f t="shared" ref="N70" si="181">N69+TIME(0,$D70,0)+TIME(0,$F70,0)</f>
        <v>0.83888888888888724</v>
      </c>
      <c r="P70" s="158" t="s">
        <v>194</v>
      </c>
    </row>
    <row r="71" spans="1:18" ht="15.75">
      <c r="A71" s="47" t="s">
        <v>55</v>
      </c>
      <c r="B71" s="48">
        <v>1</v>
      </c>
      <c r="C71" s="67">
        <f t="shared" si="147"/>
        <v>17</v>
      </c>
      <c r="D71" s="68">
        <f t="shared" si="143"/>
        <v>4</v>
      </c>
      <c r="E71" s="40" t="str">
        <f t="shared" si="139"/>
        <v>30</v>
      </c>
      <c r="F71" s="69">
        <v>0</v>
      </c>
      <c r="G71" s="73">
        <f t="shared" si="148"/>
        <v>0.40069444444444385</v>
      </c>
      <c r="H71" s="73">
        <f t="shared" si="149"/>
        <v>0.44236111111111048</v>
      </c>
      <c r="I71" s="73">
        <f t="shared" si="149"/>
        <v>0.47361111111111048</v>
      </c>
      <c r="J71" s="73">
        <f t="shared" ref="J71" si="182">J70+TIME(0,$D71,0)+TIME(0,$F71,0)</f>
        <v>0.4944444444444438</v>
      </c>
      <c r="K71" s="73">
        <f t="shared" si="151"/>
        <v>0.74791666666666512</v>
      </c>
      <c r="L71" s="73">
        <f t="shared" si="152"/>
        <v>0.78958333333333175</v>
      </c>
      <c r="M71" s="73">
        <f t="shared" si="152"/>
        <v>0.82083333333333175</v>
      </c>
      <c r="N71" s="73">
        <f t="shared" ref="N71" si="183">N70+TIME(0,$D71,0)+TIME(0,$F71,0)</f>
        <v>0.84166666666666501</v>
      </c>
      <c r="P71" s="158" t="s">
        <v>210</v>
      </c>
    </row>
    <row r="72" spans="1:18" ht="15.75">
      <c r="A72" s="47" t="s">
        <v>56</v>
      </c>
      <c r="B72" s="48">
        <v>1</v>
      </c>
      <c r="C72" s="67">
        <f t="shared" si="147"/>
        <v>18</v>
      </c>
      <c r="D72" s="68">
        <f t="shared" si="143"/>
        <v>4</v>
      </c>
      <c r="E72" s="40" t="str">
        <f t="shared" si="139"/>
        <v>30</v>
      </c>
      <c r="F72" s="69">
        <v>0</v>
      </c>
      <c r="G72" s="73">
        <f t="shared" si="148"/>
        <v>0.40347222222222162</v>
      </c>
      <c r="H72" s="73">
        <f t="shared" si="149"/>
        <v>0.44513888888888825</v>
      </c>
      <c r="I72" s="73">
        <f t="shared" si="149"/>
        <v>0.47638888888888825</v>
      </c>
      <c r="J72" s="73">
        <f t="shared" ref="J72" si="184">J71+TIME(0,$D72,0)+TIME(0,$F72,0)</f>
        <v>0.49722222222222157</v>
      </c>
      <c r="K72" s="73">
        <f t="shared" si="151"/>
        <v>0.75069444444444289</v>
      </c>
      <c r="L72" s="73">
        <f t="shared" si="152"/>
        <v>0.79236111111110952</v>
      </c>
      <c r="M72" s="73">
        <f t="shared" si="152"/>
        <v>0.82361111111110952</v>
      </c>
      <c r="N72" s="73">
        <f t="shared" ref="N72" si="185">N71+TIME(0,$D72,0)+TIME(0,$F72,0)</f>
        <v>0.84444444444444278</v>
      </c>
      <c r="P72" s="158" t="s">
        <v>211</v>
      </c>
    </row>
    <row r="73" spans="1:18" ht="15.75">
      <c r="A73" s="47" t="s">
        <v>57</v>
      </c>
      <c r="B73" s="48">
        <v>1</v>
      </c>
      <c r="C73" s="67">
        <f t="shared" si="147"/>
        <v>19</v>
      </c>
      <c r="D73" s="68">
        <f t="shared" si="143"/>
        <v>4</v>
      </c>
      <c r="E73" s="40" t="str">
        <f t="shared" si="139"/>
        <v>30</v>
      </c>
      <c r="F73" s="69">
        <v>0</v>
      </c>
      <c r="G73" s="73">
        <f t="shared" si="148"/>
        <v>0.40624999999999939</v>
      </c>
      <c r="H73" s="73">
        <f t="shared" si="149"/>
        <v>0.44791666666666602</v>
      </c>
      <c r="I73" s="73">
        <f t="shared" si="149"/>
        <v>0.47916666666666602</v>
      </c>
      <c r="J73" s="73">
        <f t="shared" ref="J73" si="186">J72+TIME(0,$D73,0)+TIME(0,$F73,0)</f>
        <v>0.49999999999999933</v>
      </c>
      <c r="K73" s="73">
        <f t="shared" si="151"/>
        <v>0.75347222222222066</v>
      </c>
      <c r="L73" s="73">
        <f t="shared" si="152"/>
        <v>0.79513888888888729</v>
      </c>
      <c r="M73" s="73">
        <f t="shared" si="152"/>
        <v>0.82638888888888729</v>
      </c>
      <c r="N73" s="73">
        <f t="shared" ref="N73" si="187">N72+TIME(0,$D73,0)+TIME(0,$F73,0)</f>
        <v>0.84722222222222054</v>
      </c>
      <c r="P73" s="158" t="s">
        <v>212</v>
      </c>
    </row>
    <row r="74" spans="1:18" ht="15.75">
      <c r="A74" s="66" t="s">
        <v>126</v>
      </c>
      <c r="B74" s="48">
        <v>1</v>
      </c>
      <c r="C74" s="67">
        <f t="shared" si="147"/>
        <v>20</v>
      </c>
      <c r="D74" s="68">
        <f t="shared" si="143"/>
        <v>4</v>
      </c>
      <c r="E74" s="40" t="str">
        <f t="shared" si="139"/>
        <v>35</v>
      </c>
      <c r="F74" s="69">
        <v>5</v>
      </c>
      <c r="G74" s="71">
        <f t="shared" si="148"/>
        <v>0.41249999999999937</v>
      </c>
      <c r="H74" s="71">
        <f t="shared" si="149"/>
        <v>0.454166666666666</v>
      </c>
      <c r="I74" s="71">
        <f t="shared" si="149"/>
        <v>0.485416666666666</v>
      </c>
      <c r="J74" s="71">
        <f t="shared" ref="J74" si="188">J73+TIME(0,$D74,0)+TIME(0,$F74,0)</f>
        <v>0.50624999999999931</v>
      </c>
      <c r="K74" s="71">
        <f t="shared" si="151"/>
        <v>0.75972222222222063</v>
      </c>
      <c r="L74" s="71">
        <f t="shared" si="152"/>
        <v>0.80138888888888726</v>
      </c>
      <c r="M74" s="71">
        <f t="shared" si="152"/>
        <v>0.83263888888888726</v>
      </c>
      <c r="N74" s="71">
        <f t="shared" ref="N74" si="189">N73+TIME(0,$D74,0)+TIME(0,$F74,0)</f>
        <v>0.85347222222222052</v>
      </c>
      <c r="P74" s="158" t="s">
        <v>346</v>
      </c>
    </row>
    <row r="75" spans="1:18" ht="15.75">
      <c r="A75" s="95" t="s">
        <v>120</v>
      </c>
      <c r="B75" s="48">
        <v>1</v>
      </c>
      <c r="C75" s="67">
        <f t="shared" si="147"/>
        <v>21</v>
      </c>
      <c r="D75" s="68">
        <f>60/15*B75</f>
        <v>4</v>
      </c>
      <c r="E75" s="40" t="str">
        <f t="shared" si="139"/>
        <v>35</v>
      </c>
      <c r="F75" s="69">
        <v>0</v>
      </c>
      <c r="G75" s="73">
        <f t="shared" si="148"/>
        <v>0.41527777777777714</v>
      </c>
      <c r="H75" s="73">
        <f t="shared" si="149"/>
        <v>0.45694444444444376</v>
      </c>
      <c r="I75" s="73">
        <f t="shared" si="149"/>
        <v>0.48819444444444376</v>
      </c>
      <c r="J75" s="73">
        <f t="shared" ref="J75" si="190">J74+TIME(0,$D75,0)+TIME(0,$F75,0)</f>
        <v>0.50902777777777708</v>
      </c>
      <c r="K75" s="73">
        <f t="shared" si="151"/>
        <v>0.7624999999999984</v>
      </c>
      <c r="L75" s="73">
        <f t="shared" si="152"/>
        <v>0.80416666666666503</v>
      </c>
      <c r="M75" s="73">
        <f t="shared" si="152"/>
        <v>0.83541666666666503</v>
      </c>
      <c r="N75" s="73">
        <f t="shared" ref="N75" si="191">N74+TIME(0,$D75,0)+TIME(0,$F75,0)</f>
        <v>0.85624999999999829</v>
      </c>
      <c r="P75" s="158" t="s">
        <v>348</v>
      </c>
    </row>
    <row r="76" spans="1:18" ht="15.75">
      <c r="A76" s="95" t="s">
        <v>64</v>
      </c>
      <c r="B76" s="48">
        <v>1</v>
      </c>
      <c r="C76" s="67">
        <f t="shared" si="147"/>
        <v>22</v>
      </c>
      <c r="D76" s="68">
        <f t="shared" si="143"/>
        <v>4</v>
      </c>
      <c r="E76" s="40" t="str">
        <f t="shared" si="139"/>
        <v>35</v>
      </c>
      <c r="F76" s="69">
        <v>0</v>
      </c>
      <c r="G76" s="73">
        <f t="shared" si="148"/>
        <v>0.4180555555555549</v>
      </c>
      <c r="H76" s="73">
        <f t="shared" si="149"/>
        <v>0.45972222222222153</v>
      </c>
      <c r="I76" s="73">
        <f t="shared" si="149"/>
        <v>0.49097222222222153</v>
      </c>
      <c r="J76" s="73">
        <f t="shared" ref="J76" si="192">J75+TIME(0,$D76,0)+TIME(0,$F76,0)</f>
        <v>0.51180555555555485</v>
      </c>
      <c r="K76" s="73">
        <f t="shared" si="151"/>
        <v>0.76527777777777617</v>
      </c>
      <c r="L76" s="73">
        <f t="shared" si="152"/>
        <v>0.8069444444444428</v>
      </c>
      <c r="M76" s="73">
        <f t="shared" si="152"/>
        <v>0.8381944444444428</v>
      </c>
      <c r="N76" s="73">
        <f t="shared" ref="N76" si="193">N75+TIME(0,$D76,0)+TIME(0,$F76,0)</f>
        <v>0.85902777777777606</v>
      </c>
      <c r="P76" s="158" t="s">
        <v>347</v>
      </c>
    </row>
    <row r="77" spans="1:18" ht="15.75">
      <c r="A77" s="95" t="s">
        <v>121</v>
      </c>
      <c r="B77" s="48">
        <v>0.5</v>
      </c>
      <c r="C77" s="67">
        <f t="shared" si="147"/>
        <v>22.5</v>
      </c>
      <c r="D77" s="68">
        <f t="shared" si="143"/>
        <v>2</v>
      </c>
      <c r="E77" s="40" t="str">
        <f t="shared" si="139"/>
        <v>35</v>
      </c>
      <c r="F77" s="69">
        <v>0</v>
      </c>
      <c r="G77" s="73">
        <f t="shared" si="148"/>
        <v>0.41944444444444379</v>
      </c>
      <c r="H77" s="73">
        <f t="shared" si="149"/>
        <v>0.46111111111111042</v>
      </c>
      <c r="I77" s="73">
        <f t="shared" si="149"/>
        <v>0.49236111111111042</v>
      </c>
      <c r="J77" s="73">
        <f t="shared" ref="J77" si="194">J76+TIME(0,$D77,0)+TIME(0,$F77,0)</f>
        <v>0.51319444444444373</v>
      </c>
      <c r="K77" s="73">
        <f t="shared" si="151"/>
        <v>0.76666666666666505</v>
      </c>
      <c r="L77" s="73">
        <f t="shared" si="152"/>
        <v>0.80833333333333168</v>
      </c>
      <c r="M77" s="73">
        <f t="shared" si="152"/>
        <v>0.83958333333333168</v>
      </c>
      <c r="N77" s="73">
        <f t="shared" ref="N77" si="195">N76+TIME(0,$D77,0)+TIME(0,$F77,0)</f>
        <v>0.86041666666666494</v>
      </c>
      <c r="P77" s="158" t="s">
        <v>349</v>
      </c>
    </row>
    <row r="78" spans="1:18" ht="15.75">
      <c r="A78" s="95" t="s">
        <v>65</v>
      </c>
      <c r="B78" s="48">
        <v>0.5</v>
      </c>
      <c r="C78" s="67">
        <f t="shared" si="147"/>
        <v>23</v>
      </c>
      <c r="D78" s="68">
        <f t="shared" si="143"/>
        <v>2</v>
      </c>
      <c r="E78" s="40" t="str">
        <f t="shared" si="139"/>
        <v>35</v>
      </c>
      <c r="F78" s="69">
        <v>0</v>
      </c>
      <c r="G78" s="73">
        <f t="shared" si="148"/>
        <v>0.42083333333333267</v>
      </c>
      <c r="H78" s="73">
        <f t="shared" si="149"/>
        <v>0.4624999999999993</v>
      </c>
      <c r="I78" s="73">
        <f t="shared" si="149"/>
        <v>0.4937499999999993</v>
      </c>
      <c r="J78" s="73">
        <f t="shared" ref="J78" si="196">J77+TIME(0,$D78,0)+TIME(0,$F78,0)</f>
        <v>0.51458333333333262</v>
      </c>
      <c r="K78" s="73">
        <f t="shared" si="151"/>
        <v>0.76805555555555394</v>
      </c>
      <c r="L78" s="73">
        <f t="shared" si="152"/>
        <v>0.80972222222222057</v>
      </c>
      <c r="M78" s="73">
        <f t="shared" si="152"/>
        <v>0.84097222222222057</v>
      </c>
      <c r="N78" s="73">
        <f t="shared" ref="N78" si="197">N77+TIME(0,$D78,0)+TIME(0,$F78,0)</f>
        <v>0.86180555555555383</v>
      </c>
      <c r="P78" s="158" t="s">
        <v>350</v>
      </c>
    </row>
    <row r="79" spans="1:18" ht="15.75">
      <c r="A79" s="125" t="s">
        <v>128</v>
      </c>
      <c r="B79" s="22">
        <v>1</v>
      </c>
      <c r="C79" s="67">
        <f t="shared" si="147"/>
        <v>24</v>
      </c>
      <c r="D79" s="68">
        <f t="shared" si="143"/>
        <v>4</v>
      </c>
      <c r="E79" s="40" t="str">
        <f t="shared" ref="E79:E94" si="198">IF(C79&lt;=0,"0",IF(C79&lt;=3,"10",IF(C79&lt;=6,"15",IF(C79&lt;=10,"20",IF(C79&lt;=14,"25",IF(C79&lt;=19,"30",IF(C79&lt;=24,"35",IF(C79&lt;=30,"40",IF(C79&lt;=36,"45",IF(C79&lt;=42,"50",IF(C79&lt;=48,"55",IF(C79&lt;=54,"60",IF(C79&lt;=60,"65",IF(C79&lt;=66,"70"))))))))))))))</f>
        <v>35</v>
      </c>
      <c r="F79" s="69">
        <v>5</v>
      </c>
      <c r="G79" s="73">
        <f t="shared" si="148"/>
        <v>0.42708333333333265</v>
      </c>
      <c r="H79" s="73">
        <f t="shared" si="149"/>
        <v>0.46874999999999928</v>
      </c>
      <c r="I79" s="73">
        <f t="shared" si="149"/>
        <v>0.49999999999999928</v>
      </c>
      <c r="J79" s="73">
        <f t="shared" ref="J79" si="199">J78+TIME(0,$D79,0)+TIME(0,$F79,0)</f>
        <v>0.52083333333333259</v>
      </c>
      <c r="K79" s="73">
        <f t="shared" si="151"/>
        <v>0.77430555555555391</v>
      </c>
      <c r="L79" s="73">
        <f t="shared" si="152"/>
        <v>0.81597222222222054</v>
      </c>
      <c r="M79" s="73">
        <f t="shared" si="152"/>
        <v>0.84722222222222054</v>
      </c>
      <c r="N79" s="73">
        <f t="shared" ref="N79" si="200">N78+TIME(0,$D79,0)+TIME(0,$F79,0)</f>
        <v>0.8680555555555538</v>
      </c>
      <c r="O79" s="121"/>
      <c r="P79" s="158" t="s">
        <v>209</v>
      </c>
    </row>
    <row r="80" spans="1:18" ht="15.75">
      <c r="A80" s="12" t="s">
        <v>55</v>
      </c>
      <c r="B80" s="13">
        <v>1</v>
      </c>
      <c r="C80" s="67">
        <f t="shared" si="147"/>
        <v>25</v>
      </c>
      <c r="D80" s="68">
        <f t="shared" si="143"/>
        <v>4</v>
      </c>
      <c r="E80" s="40" t="str">
        <f t="shared" si="198"/>
        <v>40</v>
      </c>
      <c r="F80" s="69">
        <v>0</v>
      </c>
      <c r="G80" s="73">
        <f t="shared" si="148"/>
        <v>0.42986111111111042</v>
      </c>
      <c r="H80" s="73">
        <f t="shared" si="149"/>
        <v>0.47152777777777705</v>
      </c>
      <c r="I80" s="73">
        <f t="shared" si="149"/>
        <v>0.5027777777777771</v>
      </c>
      <c r="J80" s="73">
        <f t="shared" ref="J80" si="201">J79+TIME(0,$D80,0)+TIME(0,$F80,0)</f>
        <v>0.52361111111111036</v>
      </c>
      <c r="K80" s="73">
        <f t="shared" si="151"/>
        <v>0.77708333333333168</v>
      </c>
      <c r="L80" s="73">
        <f t="shared" si="152"/>
        <v>0.81874999999999831</v>
      </c>
      <c r="M80" s="73">
        <f t="shared" si="152"/>
        <v>0.84999999999999831</v>
      </c>
      <c r="N80" s="73">
        <f t="shared" ref="N80" si="202">N79+TIME(0,$D80,0)+TIME(0,$F80,0)</f>
        <v>0.87083333333333157</v>
      </c>
      <c r="P80" s="158" t="s">
        <v>210</v>
      </c>
    </row>
    <row r="81" spans="1:16" ht="15.75">
      <c r="A81" s="12" t="s">
        <v>56</v>
      </c>
      <c r="B81" s="13">
        <v>1</v>
      </c>
      <c r="C81" s="67">
        <f t="shared" si="147"/>
        <v>26</v>
      </c>
      <c r="D81" s="68">
        <f t="shared" si="143"/>
        <v>4</v>
      </c>
      <c r="E81" s="40" t="str">
        <f t="shared" si="198"/>
        <v>40</v>
      </c>
      <c r="F81" s="69">
        <v>0</v>
      </c>
      <c r="G81" s="73">
        <f t="shared" si="148"/>
        <v>0.43263888888888818</v>
      </c>
      <c r="H81" s="73">
        <f t="shared" si="149"/>
        <v>0.47430555555555481</v>
      </c>
      <c r="I81" s="73">
        <f t="shared" si="149"/>
        <v>0.50555555555555487</v>
      </c>
      <c r="J81" s="73">
        <f t="shared" ref="J81" si="203">J80+TIME(0,$D81,0)+TIME(0,$F81,0)</f>
        <v>0.52638888888888813</v>
      </c>
      <c r="K81" s="73">
        <f t="shared" si="151"/>
        <v>0.77986111111110945</v>
      </c>
      <c r="L81" s="73">
        <f t="shared" si="152"/>
        <v>0.82152777777777608</v>
      </c>
      <c r="M81" s="73">
        <f t="shared" si="152"/>
        <v>0.85277777777777608</v>
      </c>
      <c r="N81" s="73">
        <f t="shared" ref="N81" si="204">N80+TIME(0,$D81,0)+TIME(0,$F81,0)</f>
        <v>0.87361111111110934</v>
      </c>
      <c r="P81" s="158" t="s">
        <v>211</v>
      </c>
    </row>
    <row r="82" spans="1:16" ht="15.75">
      <c r="A82" s="12" t="s">
        <v>57</v>
      </c>
      <c r="B82" s="13">
        <v>1</v>
      </c>
      <c r="C82" s="67">
        <f t="shared" si="147"/>
        <v>27</v>
      </c>
      <c r="D82" s="68">
        <f t="shared" si="143"/>
        <v>4</v>
      </c>
      <c r="E82" s="40" t="str">
        <f t="shared" si="198"/>
        <v>40</v>
      </c>
      <c r="F82" s="69">
        <v>0</v>
      </c>
      <c r="G82" s="73">
        <f t="shared" si="148"/>
        <v>0.43541666666666595</v>
      </c>
      <c r="H82" s="73">
        <f t="shared" si="149"/>
        <v>0.47708333333333258</v>
      </c>
      <c r="I82" s="73">
        <f t="shared" si="149"/>
        <v>0.50833333333333264</v>
      </c>
      <c r="J82" s="73">
        <f t="shared" ref="J82" si="205">J81+TIME(0,$D82,0)+TIME(0,$F82,0)</f>
        <v>0.5291666666666659</v>
      </c>
      <c r="K82" s="73">
        <f t="shared" si="151"/>
        <v>0.78263888888888722</v>
      </c>
      <c r="L82" s="73">
        <f t="shared" si="152"/>
        <v>0.82430555555555385</v>
      </c>
      <c r="M82" s="73">
        <f t="shared" si="152"/>
        <v>0.85555555555555385</v>
      </c>
      <c r="N82" s="73">
        <f t="shared" ref="N82" si="206">N81+TIME(0,$D82,0)+TIME(0,$F82,0)</f>
        <v>0.87638888888888711</v>
      </c>
      <c r="P82" s="158" t="s">
        <v>212</v>
      </c>
    </row>
    <row r="83" spans="1:16" ht="15.75">
      <c r="A83" s="12" t="s">
        <v>97</v>
      </c>
      <c r="B83" s="13">
        <v>1</v>
      </c>
      <c r="C83" s="67">
        <f t="shared" si="147"/>
        <v>28</v>
      </c>
      <c r="D83" s="68">
        <f t="shared" si="143"/>
        <v>4</v>
      </c>
      <c r="E83" s="84" t="str">
        <f t="shared" si="198"/>
        <v>40</v>
      </c>
      <c r="F83" s="85">
        <v>0</v>
      </c>
      <c r="G83" s="73">
        <f t="shared" si="148"/>
        <v>0.43819444444444372</v>
      </c>
      <c r="H83" s="73">
        <f t="shared" si="149"/>
        <v>0.47986111111111035</v>
      </c>
      <c r="I83" s="73">
        <f t="shared" si="149"/>
        <v>0.51111111111111041</v>
      </c>
      <c r="J83" s="73">
        <f t="shared" ref="J83" si="207">J82+TIME(0,$D83,0)+TIME(0,$F83,0)</f>
        <v>0.53194444444444366</v>
      </c>
      <c r="K83" s="73">
        <f t="shared" si="151"/>
        <v>0.78541666666666499</v>
      </c>
      <c r="L83" s="73">
        <f t="shared" si="152"/>
        <v>0.82708333333333162</v>
      </c>
      <c r="M83" s="73">
        <f t="shared" si="152"/>
        <v>0.85833333333333162</v>
      </c>
      <c r="N83" s="73">
        <f t="shared" ref="N83" si="208">N82+TIME(0,$D83,0)+TIME(0,$F83,0)</f>
        <v>0.87916666666666488</v>
      </c>
      <c r="O83" s="81"/>
      <c r="P83" s="158" t="s">
        <v>220</v>
      </c>
    </row>
    <row r="84" spans="1:16" ht="15.75">
      <c r="A84" s="12" t="s">
        <v>58</v>
      </c>
      <c r="B84" s="13">
        <v>1</v>
      </c>
      <c r="C84" s="67">
        <f t="shared" si="147"/>
        <v>29</v>
      </c>
      <c r="D84" s="68">
        <f t="shared" si="143"/>
        <v>4</v>
      </c>
      <c r="E84" s="40" t="str">
        <f t="shared" si="198"/>
        <v>40</v>
      </c>
      <c r="F84" s="69">
        <v>0</v>
      </c>
      <c r="G84" s="73">
        <f t="shared" si="148"/>
        <v>0.44097222222222149</v>
      </c>
      <c r="H84" s="73">
        <f t="shared" si="149"/>
        <v>0.48263888888888812</v>
      </c>
      <c r="I84" s="73">
        <f t="shared" si="149"/>
        <v>0.51388888888888817</v>
      </c>
      <c r="J84" s="73">
        <f t="shared" ref="J84" si="209">J83+TIME(0,$D84,0)+TIME(0,$F84,0)</f>
        <v>0.53472222222222143</v>
      </c>
      <c r="K84" s="73">
        <f t="shared" si="151"/>
        <v>0.78819444444444275</v>
      </c>
      <c r="L84" s="73">
        <f t="shared" si="152"/>
        <v>0.82986111111110938</v>
      </c>
      <c r="M84" s="73">
        <f t="shared" si="152"/>
        <v>0.86111111111110938</v>
      </c>
      <c r="N84" s="73">
        <f t="shared" ref="N84" si="210">N83+TIME(0,$D84,0)+TIME(0,$F84,0)</f>
        <v>0.88194444444444264</v>
      </c>
      <c r="P84" s="158" t="s">
        <v>213</v>
      </c>
    </row>
    <row r="85" spans="1:16" ht="15.75">
      <c r="A85" s="12" t="s">
        <v>59</v>
      </c>
      <c r="B85" s="13">
        <v>1</v>
      </c>
      <c r="C85" s="67">
        <f t="shared" si="147"/>
        <v>30</v>
      </c>
      <c r="D85" s="68">
        <f t="shared" si="143"/>
        <v>4</v>
      </c>
      <c r="E85" s="40" t="str">
        <f t="shared" si="198"/>
        <v>40</v>
      </c>
      <c r="F85" s="69">
        <v>0</v>
      </c>
      <c r="G85" s="73">
        <f t="shared" si="148"/>
        <v>0.44374999999999926</v>
      </c>
      <c r="H85" s="73">
        <f t="shared" si="149"/>
        <v>0.48541666666666589</v>
      </c>
      <c r="I85" s="73">
        <f t="shared" si="149"/>
        <v>0.51666666666666594</v>
      </c>
      <c r="J85" s="73">
        <f t="shared" ref="J85" si="211">J84+TIME(0,$D85,0)+TIME(0,$F85,0)</f>
        <v>0.5374999999999992</v>
      </c>
      <c r="K85" s="73">
        <f t="shared" si="151"/>
        <v>0.79097222222222052</v>
      </c>
      <c r="L85" s="73">
        <f t="shared" si="152"/>
        <v>0.83263888888888715</v>
      </c>
      <c r="M85" s="73">
        <f t="shared" si="152"/>
        <v>0.86388888888888715</v>
      </c>
      <c r="N85" s="73">
        <f t="shared" ref="N85" si="212">N84+TIME(0,$D85,0)+TIME(0,$F85,0)</f>
        <v>0.88472222222222041</v>
      </c>
      <c r="P85" s="158" t="s">
        <v>214</v>
      </c>
    </row>
    <row r="86" spans="1:16" ht="15.75">
      <c r="A86" s="12" t="s">
        <v>60</v>
      </c>
      <c r="B86" s="13">
        <v>1</v>
      </c>
      <c r="C86" s="67">
        <f t="shared" si="147"/>
        <v>31</v>
      </c>
      <c r="D86" s="68">
        <f t="shared" si="143"/>
        <v>4</v>
      </c>
      <c r="E86" s="40" t="str">
        <f t="shared" si="198"/>
        <v>45</v>
      </c>
      <c r="F86" s="69">
        <v>0</v>
      </c>
      <c r="G86" s="73">
        <f t="shared" si="148"/>
        <v>0.44652777777777702</v>
      </c>
      <c r="H86" s="73">
        <f t="shared" si="149"/>
        <v>0.48819444444444365</v>
      </c>
      <c r="I86" s="73">
        <f t="shared" si="149"/>
        <v>0.51944444444444371</v>
      </c>
      <c r="J86" s="73">
        <f t="shared" ref="J86" si="213">J85+TIME(0,$D86,0)+TIME(0,$F86,0)</f>
        <v>0.54027777777777697</v>
      </c>
      <c r="K86" s="73">
        <f t="shared" si="151"/>
        <v>0.79374999999999829</v>
      </c>
      <c r="L86" s="73">
        <f t="shared" si="152"/>
        <v>0.83541666666666492</v>
      </c>
      <c r="M86" s="73">
        <f t="shared" si="152"/>
        <v>0.86666666666666492</v>
      </c>
      <c r="N86" s="73">
        <f t="shared" ref="N86" si="214">N85+TIME(0,$D86,0)+TIME(0,$F86,0)</f>
        <v>0.88749999999999818</v>
      </c>
      <c r="P86" s="158" t="s">
        <v>215</v>
      </c>
    </row>
    <row r="87" spans="1:16" ht="15.75">
      <c r="A87" s="4" t="s">
        <v>61</v>
      </c>
      <c r="B87" s="22">
        <v>1</v>
      </c>
      <c r="C87" s="67">
        <f t="shared" si="147"/>
        <v>32</v>
      </c>
      <c r="D87" s="68">
        <f t="shared" si="143"/>
        <v>4</v>
      </c>
      <c r="E87" s="40" t="str">
        <f t="shared" si="198"/>
        <v>45</v>
      </c>
      <c r="F87" s="69">
        <v>5</v>
      </c>
      <c r="G87" s="73">
        <f t="shared" si="148"/>
        <v>0.452777777777777</v>
      </c>
      <c r="H87" s="73">
        <f t="shared" si="149"/>
        <v>0.49444444444444363</v>
      </c>
      <c r="I87" s="73">
        <f t="shared" si="149"/>
        <v>0.52569444444444369</v>
      </c>
      <c r="J87" s="73">
        <f t="shared" ref="J87" si="215">J86+TIME(0,$D87,0)+TIME(0,$F87,0)</f>
        <v>0.54652777777777695</v>
      </c>
      <c r="K87" s="73">
        <f t="shared" si="151"/>
        <v>0.79999999999999827</v>
      </c>
      <c r="L87" s="73">
        <f t="shared" si="152"/>
        <v>0.8416666666666649</v>
      </c>
      <c r="M87" s="73">
        <f t="shared" si="152"/>
        <v>0.8729166666666649</v>
      </c>
      <c r="N87" s="73">
        <f t="shared" ref="N87" si="216">N86+TIME(0,$D87,0)+TIME(0,$F87,0)</f>
        <v>0.89374999999999816</v>
      </c>
      <c r="P87" s="158" t="s">
        <v>265</v>
      </c>
    </row>
    <row r="88" spans="1:16" ht="15.75">
      <c r="A88" s="12" t="s">
        <v>60</v>
      </c>
      <c r="B88" s="13">
        <v>1</v>
      </c>
      <c r="C88" s="67">
        <f t="shared" si="147"/>
        <v>33</v>
      </c>
      <c r="D88" s="68">
        <f t="shared" si="143"/>
        <v>4</v>
      </c>
      <c r="E88" s="40" t="str">
        <f t="shared" si="198"/>
        <v>45</v>
      </c>
      <c r="F88" s="69">
        <v>0</v>
      </c>
      <c r="G88" s="73">
        <f t="shared" si="148"/>
        <v>0.45555555555555477</v>
      </c>
      <c r="H88" s="73">
        <f t="shared" si="149"/>
        <v>0.4972222222222214</v>
      </c>
      <c r="I88" s="73">
        <f t="shared" si="149"/>
        <v>0.52847222222222145</v>
      </c>
      <c r="J88" s="73">
        <f t="shared" ref="J88" si="217">J87+TIME(0,$D88,0)+TIME(0,$F88,0)</f>
        <v>0.54930555555555471</v>
      </c>
      <c r="K88" s="73">
        <f t="shared" si="151"/>
        <v>0.80277777777777604</v>
      </c>
      <c r="L88" s="73">
        <f t="shared" si="152"/>
        <v>0.84444444444444267</v>
      </c>
      <c r="M88" s="73">
        <f t="shared" si="152"/>
        <v>0.87569444444444267</v>
      </c>
      <c r="N88" s="73">
        <f t="shared" ref="N88" si="218">N87+TIME(0,$D88,0)+TIME(0,$F88,0)</f>
        <v>0.89652777777777592</v>
      </c>
      <c r="P88" s="158" t="s">
        <v>217</v>
      </c>
    </row>
    <row r="89" spans="1:16" ht="15.75">
      <c r="A89" s="12" t="s">
        <v>59</v>
      </c>
      <c r="B89" s="13">
        <v>1</v>
      </c>
      <c r="C89" s="67">
        <f t="shared" si="147"/>
        <v>34</v>
      </c>
      <c r="D89" s="68">
        <f t="shared" si="143"/>
        <v>4</v>
      </c>
      <c r="E89" s="40" t="str">
        <f t="shared" si="198"/>
        <v>45</v>
      </c>
      <c r="F89" s="69">
        <v>0</v>
      </c>
      <c r="G89" s="73">
        <f t="shared" si="148"/>
        <v>0.45833333333333254</v>
      </c>
      <c r="H89" s="73">
        <f t="shared" si="149"/>
        <v>0.49999999999999917</v>
      </c>
      <c r="I89" s="73">
        <f t="shared" si="149"/>
        <v>0.53124999999999922</v>
      </c>
      <c r="J89" s="73">
        <f t="shared" ref="J89" si="219">J88+TIME(0,$D89,0)+TIME(0,$F89,0)</f>
        <v>0.55208333333333248</v>
      </c>
      <c r="K89" s="73">
        <f t="shared" si="151"/>
        <v>0.8055555555555538</v>
      </c>
      <c r="L89" s="73">
        <f t="shared" si="152"/>
        <v>0.84722222222222043</v>
      </c>
      <c r="M89" s="73">
        <f t="shared" si="152"/>
        <v>0.87847222222222043</v>
      </c>
      <c r="N89" s="73">
        <f t="shared" ref="N89" si="220">N88+TIME(0,$D89,0)+TIME(0,$F89,0)</f>
        <v>0.89930555555555369</v>
      </c>
      <c r="P89" s="158" t="s">
        <v>218</v>
      </c>
    </row>
    <row r="90" spans="1:16" ht="15.75">
      <c r="A90" s="12" t="s">
        <v>58</v>
      </c>
      <c r="B90" s="13">
        <v>1</v>
      </c>
      <c r="C90" s="67">
        <f t="shared" si="147"/>
        <v>35</v>
      </c>
      <c r="D90" s="68">
        <f t="shared" si="143"/>
        <v>4</v>
      </c>
      <c r="E90" s="40" t="str">
        <f t="shared" si="198"/>
        <v>45</v>
      </c>
      <c r="F90" s="69">
        <v>0</v>
      </c>
      <c r="G90" s="73">
        <f t="shared" si="148"/>
        <v>0.46111111111111031</v>
      </c>
      <c r="H90" s="73">
        <f t="shared" si="149"/>
        <v>0.50277777777777699</v>
      </c>
      <c r="I90" s="73">
        <f t="shared" si="149"/>
        <v>0.53402777777777699</v>
      </c>
      <c r="J90" s="73">
        <f t="shared" ref="J90" si="221">J89+TIME(0,$D90,0)+TIME(0,$F90,0)</f>
        <v>0.55486111111111025</v>
      </c>
      <c r="K90" s="73">
        <f t="shared" si="151"/>
        <v>0.80833333333333157</v>
      </c>
      <c r="L90" s="73">
        <f t="shared" si="152"/>
        <v>0.8499999999999982</v>
      </c>
      <c r="M90" s="73">
        <f t="shared" si="152"/>
        <v>0.8812499999999982</v>
      </c>
      <c r="N90" s="73">
        <f t="shared" ref="N90" si="222">N89+TIME(0,$D90,0)+TIME(0,$F90,0)</f>
        <v>0.90208333333333146</v>
      </c>
      <c r="P90" s="158" t="s">
        <v>219</v>
      </c>
    </row>
    <row r="91" spans="1:16" ht="15.75">
      <c r="A91" s="12" t="s">
        <v>97</v>
      </c>
      <c r="B91" s="13">
        <v>1</v>
      </c>
      <c r="C91" s="67">
        <f t="shared" si="147"/>
        <v>36</v>
      </c>
      <c r="D91" s="68">
        <f t="shared" si="143"/>
        <v>4</v>
      </c>
      <c r="E91" s="40" t="str">
        <f t="shared" si="198"/>
        <v>45</v>
      </c>
      <c r="F91" s="69">
        <v>0</v>
      </c>
      <c r="G91" s="73">
        <f t="shared" si="148"/>
        <v>0.46388888888888807</v>
      </c>
      <c r="H91" s="73">
        <f t="shared" si="149"/>
        <v>0.50555555555555476</v>
      </c>
      <c r="I91" s="73">
        <f t="shared" si="149"/>
        <v>0.53680555555555476</v>
      </c>
      <c r="J91" s="73">
        <f t="shared" ref="J91" si="223">J90+TIME(0,$D91,0)+TIME(0,$F91,0)</f>
        <v>0.55763888888888802</v>
      </c>
      <c r="K91" s="73">
        <f t="shared" si="151"/>
        <v>0.81111111111110934</v>
      </c>
      <c r="L91" s="73">
        <f t="shared" si="152"/>
        <v>0.85277777777777597</v>
      </c>
      <c r="M91" s="73">
        <f t="shared" si="152"/>
        <v>0.88402777777777597</v>
      </c>
      <c r="N91" s="73">
        <f t="shared" ref="N91" si="224">N90+TIME(0,$D91,0)+TIME(0,$F91,0)</f>
        <v>0.90486111111110923</v>
      </c>
      <c r="P91" s="158" t="s">
        <v>221</v>
      </c>
    </row>
    <row r="92" spans="1:16" ht="15.75">
      <c r="A92" s="12" t="s">
        <v>57</v>
      </c>
      <c r="B92" s="13">
        <v>1</v>
      </c>
      <c r="C92" s="67">
        <f t="shared" si="147"/>
        <v>37</v>
      </c>
      <c r="D92" s="68">
        <f t="shared" si="143"/>
        <v>4</v>
      </c>
      <c r="E92" s="40" t="str">
        <f t="shared" si="198"/>
        <v>50</v>
      </c>
      <c r="F92" s="69">
        <v>0</v>
      </c>
      <c r="G92" s="73">
        <f t="shared" si="148"/>
        <v>0.46666666666666584</v>
      </c>
      <c r="H92" s="73">
        <f t="shared" si="149"/>
        <v>0.50833333333333253</v>
      </c>
      <c r="I92" s="73">
        <f t="shared" si="149"/>
        <v>0.53958333333333253</v>
      </c>
      <c r="J92" s="73">
        <f t="shared" ref="J92" si="225">J91+TIME(0,$D92,0)+TIME(0,$F92,0)</f>
        <v>0.56041666666666579</v>
      </c>
      <c r="K92" s="73">
        <f t="shared" si="151"/>
        <v>0.81388888888888711</v>
      </c>
      <c r="L92" s="73">
        <f t="shared" si="152"/>
        <v>0.85555555555555374</v>
      </c>
      <c r="M92" s="73">
        <f t="shared" si="152"/>
        <v>0.88680555555555374</v>
      </c>
      <c r="N92" s="73">
        <f t="shared" ref="N92" si="226">N91+TIME(0,$D92,0)+TIME(0,$F92,0)</f>
        <v>0.907638888888887</v>
      </c>
      <c r="P92" s="158" t="s">
        <v>222</v>
      </c>
    </row>
    <row r="93" spans="1:16" ht="15.75">
      <c r="A93" s="12" t="s">
        <v>56</v>
      </c>
      <c r="B93" s="13">
        <v>1</v>
      </c>
      <c r="C93" s="67">
        <f t="shared" si="147"/>
        <v>38</v>
      </c>
      <c r="D93" s="68">
        <f t="shared" si="143"/>
        <v>4</v>
      </c>
      <c r="E93" s="40" t="str">
        <f t="shared" si="198"/>
        <v>50</v>
      </c>
      <c r="F93" s="69">
        <v>0</v>
      </c>
      <c r="G93" s="73">
        <f t="shared" si="148"/>
        <v>0.46944444444444361</v>
      </c>
      <c r="H93" s="73">
        <f t="shared" si="149"/>
        <v>0.51111111111111029</v>
      </c>
      <c r="I93" s="73">
        <f t="shared" si="149"/>
        <v>0.54236111111111029</v>
      </c>
      <c r="J93" s="73">
        <f t="shared" ref="J93" si="227">J92+TIME(0,$D93,0)+TIME(0,$F93,0)</f>
        <v>0.56319444444444355</v>
      </c>
      <c r="K93" s="73">
        <f t="shared" si="151"/>
        <v>0.81666666666666488</v>
      </c>
      <c r="L93" s="73">
        <f t="shared" si="152"/>
        <v>0.85833333333333151</v>
      </c>
      <c r="M93" s="73">
        <f t="shared" si="152"/>
        <v>0.88958333333333151</v>
      </c>
      <c r="N93" s="73">
        <f t="shared" ref="N93" si="228">N92+TIME(0,$D93,0)+TIME(0,$F93,0)</f>
        <v>0.91041666666666476</v>
      </c>
      <c r="P93" s="158" t="s">
        <v>223</v>
      </c>
    </row>
    <row r="94" spans="1:16" ht="15.75">
      <c r="A94" s="12" t="s">
        <v>55</v>
      </c>
      <c r="B94" s="13">
        <v>1</v>
      </c>
      <c r="C94" s="67">
        <f t="shared" si="147"/>
        <v>39</v>
      </c>
      <c r="D94" s="68">
        <f t="shared" si="143"/>
        <v>4</v>
      </c>
      <c r="E94" s="40" t="str">
        <f t="shared" si="198"/>
        <v>50</v>
      </c>
      <c r="F94" s="69">
        <v>0</v>
      </c>
      <c r="G94" s="73">
        <f t="shared" si="148"/>
        <v>0.47222222222222138</v>
      </c>
      <c r="H94" s="73">
        <f t="shared" si="149"/>
        <v>0.51388888888888806</v>
      </c>
      <c r="I94" s="73">
        <f t="shared" si="149"/>
        <v>0.54513888888888806</v>
      </c>
      <c r="J94" s="73">
        <f t="shared" ref="J94" si="229">J93+TIME(0,$D94,0)+TIME(0,$F94,0)</f>
        <v>0.56597222222222132</v>
      </c>
      <c r="K94" s="73">
        <f t="shared" si="151"/>
        <v>0.81944444444444264</v>
      </c>
      <c r="L94" s="73">
        <f t="shared" si="152"/>
        <v>0.86111111111110927</v>
      </c>
      <c r="M94" s="73">
        <f t="shared" si="152"/>
        <v>0.89236111111110927</v>
      </c>
      <c r="N94" s="73">
        <f t="shared" ref="N94" si="230">N93+TIME(0,$D94,0)+TIME(0,$F94,0)</f>
        <v>0.91319444444444253</v>
      </c>
      <c r="P94" s="158" t="s">
        <v>224</v>
      </c>
    </row>
    <row r="95" spans="1:16" ht="15.75">
      <c r="A95" s="125" t="s">
        <v>128</v>
      </c>
      <c r="B95" s="48">
        <v>1</v>
      </c>
      <c r="C95" s="67">
        <f t="shared" si="147"/>
        <v>40</v>
      </c>
      <c r="D95" s="68">
        <f t="shared" si="143"/>
        <v>4</v>
      </c>
      <c r="E95" s="40" t="str">
        <f t="shared" si="139"/>
        <v>50</v>
      </c>
      <c r="F95" s="69">
        <v>5</v>
      </c>
      <c r="G95" s="73">
        <f t="shared" si="148"/>
        <v>0.47847222222222136</v>
      </c>
      <c r="H95" s="73">
        <f t="shared" si="149"/>
        <v>0.52013888888888804</v>
      </c>
      <c r="I95" s="73">
        <f t="shared" si="149"/>
        <v>0.55138888888888804</v>
      </c>
      <c r="J95" s="73">
        <f t="shared" ref="J95" si="231">J94+TIME(0,$D95,0)+TIME(0,$F95,0)</f>
        <v>0.5722222222222213</v>
      </c>
      <c r="K95" s="73">
        <f t="shared" si="151"/>
        <v>0.82569444444444262</v>
      </c>
      <c r="L95" s="73">
        <f t="shared" si="152"/>
        <v>0.86736111111110925</v>
      </c>
      <c r="M95" s="73">
        <f t="shared" si="152"/>
        <v>0.89861111111110925</v>
      </c>
      <c r="N95" s="73">
        <f t="shared" ref="N95" si="232">N94+TIME(0,$D95,0)+TIME(0,$F95,0)</f>
        <v>0.91944444444444251</v>
      </c>
      <c r="P95" s="158" t="s">
        <v>209</v>
      </c>
    </row>
    <row r="96" spans="1:16" ht="14.1" customHeight="1">
      <c r="A96" s="47" t="s">
        <v>25</v>
      </c>
      <c r="B96" s="48">
        <v>2</v>
      </c>
      <c r="C96" s="67">
        <f t="shared" si="147"/>
        <v>42</v>
      </c>
      <c r="D96" s="68">
        <f t="shared" ref="D96:D110" si="233">60/25*B96</f>
        <v>4.8</v>
      </c>
      <c r="E96" s="40" t="str">
        <f t="shared" ref="E96:E110" si="234">IF(C96&lt;=0,"0",IF(C96&lt;=3,"10",IF(C96&lt;=6,"15",IF(C96&lt;=10,"20",IF(C96&lt;=14,"25",IF(C96&lt;=19,"30",IF(C96&lt;=24,"35",IF(C96&lt;=30,"40",IF(C96&lt;=36,"45",IF(C96&lt;=42,"50",IF(C96&lt;=48,"55",IF(C96&lt;=54,"60",IF(C96&lt;=60,"65",IF(C96&lt;=66,"70"))))))))))))))</f>
        <v>50</v>
      </c>
      <c r="F96" s="69">
        <v>0</v>
      </c>
      <c r="G96" s="73">
        <f t="shared" si="148"/>
        <v>0.48124999999999912</v>
      </c>
      <c r="H96" s="73">
        <f t="shared" si="149"/>
        <v>0.52291666666666581</v>
      </c>
      <c r="I96" s="73">
        <f t="shared" si="149"/>
        <v>0.55416666666666581</v>
      </c>
      <c r="J96" s="73">
        <f t="shared" ref="J96" si="235">J95+TIME(0,$D96,0)+TIME(0,$F96,0)</f>
        <v>0.57499999999999907</v>
      </c>
      <c r="K96" s="73">
        <f t="shared" si="151"/>
        <v>0.82847222222222039</v>
      </c>
      <c r="L96" s="73">
        <f t="shared" si="152"/>
        <v>0.87013888888888702</v>
      </c>
      <c r="M96" s="73">
        <f t="shared" si="152"/>
        <v>0.90138888888888702</v>
      </c>
      <c r="N96" s="73">
        <f t="shared" ref="N96" si="236">N95+TIME(0,$D96,0)+TIME(0,$F96,0)</f>
        <v>0.92222222222222028</v>
      </c>
      <c r="P96" s="158" t="s">
        <v>193</v>
      </c>
    </row>
    <row r="97" spans="1:16" ht="14.1" customHeight="1">
      <c r="A97" s="47" t="s">
        <v>24</v>
      </c>
      <c r="B97" s="48">
        <v>1</v>
      </c>
      <c r="C97" s="67">
        <f t="shared" si="147"/>
        <v>43</v>
      </c>
      <c r="D97" s="68">
        <f t="shared" si="233"/>
        <v>2.4</v>
      </c>
      <c r="E97" s="40" t="str">
        <f t="shared" si="234"/>
        <v>55</v>
      </c>
      <c r="F97" s="69">
        <v>0</v>
      </c>
      <c r="G97" s="73">
        <f t="shared" si="148"/>
        <v>0.48263888888888801</v>
      </c>
      <c r="H97" s="73">
        <f t="shared" si="149"/>
        <v>0.52430555555555469</v>
      </c>
      <c r="I97" s="73">
        <f t="shared" si="149"/>
        <v>0.55555555555555469</v>
      </c>
      <c r="J97" s="73">
        <f t="shared" ref="J97" si="237">J96+TIME(0,$D97,0)+TIME(0,$F97,0)</f>
        <v>0.57638888888888795</v>
      </c>
      <c r="K97" s="73">
        <f t="shared" si="151"/>
        <v>0.82986111111110927</v>
      </c>
      <c r="L97" s="73">
        <f t="shared" si="152"/>
        <v>0.8715277777777759</v>
      </c>
      <c r="M97" s="73">
        <f t="shared" si="152"/>
        <v>0.9027777777777759</v>
      </c>
      <c r="N97" s="73">
        <f t="shared" ref="N97" si="238">N96+TIME(0,$D97,0)+TIME(0,$F97,0)</f>
        <v>0.92361111111110916</v>
      </c>
      <c r="P97" s="158" t="s">
        <v>191</v>
      </c>
    </row>
    <row r="98" spans="1:16" ht="14.1" customHeight="1">
      <c r="A98" s="124" t="s">
        <v>137</v>
      </c>
      <c r="B98" s="48">
        <v>2</v>
      </c>
      <c r="C98" s="67">
        <f t="shared" si="147"/>
        <v>45</v>
      </c>
      <c r="D98" s="68">
        <f t="shared" si="233"/>
        <v>4.8</v>
      </c>
      <c r="E98" s="40" t="str">
        <f t="shared" si="234"/>
        <v>55</v>
      </c>
      <c r="F98" s="69">
        <v>0</v>
      </c>
      <c r="G98" s="73">
        <f t="shared" si="148"/>
        <v>0.48541666666666577</v>
      </c>
      <c r="H98" s="73">
        <f t="shared" si="149"/>
        <v>0.52708333333333246</v>
      </c>
      <c r="I98" s="73">
        <f t="shared" si="149"/>
        <v>0.55833333333333246</v>
      </c>
      <c r="J98" s="73">
        <f t="shared" ref="J98" si="239">J97+TIME(0,$D98,0)+TIME(0,$F98,0)</f>
        <v>0.57916666666666572</v>
      </c>
      <c r="K98" s="73">
        <f t="shared" si="151"/>
        <v>0.83263888888888704</v>
      </c>
      <c r="L98" s="73">
        <f t="shared" si="152"/>
        <v>0.87430555555555367</v>
      </c>
      <c r="M98" s="73">
        <f t="shared" si="152"/>
        <v>0.90555555555555367</v>
      </c>
      <c r="N98" s="73">
        <f t="shared" ref="N98" si="240">N97+TIME(0,$D98,0)+TIME(0,$F98,0)</f>
        <v>0.92638888888888693</v>
      </c>
      <c r="P98" s="158" t="s">
        <v>189</v>
      </c>
    </row>
    <row r="99" spans="1:16" ht="14.1" customHeight="1">
      <c r="A99" s="47" t="s">
        <v>23</v>
      </c>
      <c r="B99" s="48">
        <v>1</v>
      </c>
      <c r="C99" s="67">
        <f t="shared" si="147"/>
        <v>46</v>
      </c>
      <c r="D99" s="68">
        <f t="shared" si="233"/>
        <v>2.4</v>
      </c>
      <c r="E99" s="40" t="str">
        <f t="shared" si="234"/>
        <v>55</v>
      </c>
      <c r="F99" s="69">
        <v>0</v>
      </c>
      <c r="G99" s="73">
        <f t="shared" si="148"/>
        <v>0.48680555555555466</v>
      </c>
      <c r="H99" s="73">
        <f t="shared" si="149"/>
        <v>0.52847222222222134</v>
      </c>
      <c r="I99" s="73">
        <f t="shared" si="149"/>
        <v>0.55972222222222134</v>
      </c>
      <c r="J99" s="73">
        <f t="shared" ref="J99" si="241">J98+TIME(0,$D99,0)+TIME(0,$F99,0)</f>
        <v>0.5805555555555546</v>
      </c>
      <c r="K99" s="73">
        <f t="shared" si="151"/>
        <v>0.83402777777777592</v>
      </c>
      <c r="L99" s="73">
        <f t="shared" si="152"/>
        <v>0.87569444444444255</v>
      </c>
      <c r="M99" s="73">
        <f t="shared" si="152"/>
        <v>0.90694444444444255</v>
      </c>
      <c r="N99" s="73">
        <f t="shared" ref="N99" si="242">N98+TIME(0,$D99,0)+TIME(0,$F99,0)</f>
        <v>0.92777777777777581</v>
      </c>
      <c r="P99" s="158" t="s">
        <v>136</v>
      </c>
    </row>
    <row r="100" spans="1:16" ht="14.1" customHeight="1">
      <c r="A100" s="47" t="s">
        <v>22</v>
      </c>
      <c r="B100" s="48">
        <v>1</v>
      </c>
      <c r="C100" s="67">
        <f t="shared" si="147"/>
        <v>47</v>
      </c>
      <c r="D100" s="68">
        <f t="shared" si="233"/>
        <v>2.4</v>
      </c>
      <c r="E100" s="40" t="str">
        <f t="shared" si="234"/>
        <v>55</v>
      </c>
      <c r="F100" s="69">
        <v>0</v>
      </c>
      <c r="G100" s="73">
        <f t="shared" si="148"/>
        <v>0.48819444444444354</v>
      </c>
      <c r="H100" s="73">
        <f t="shared" si="149"/>
        <v>0.52986111111111023</v>
      </c>
      <c r="I100" s="73">
        <f t="shared" si="149"/>
        <v>0.56111111111111023</v>
      </c>
      <c r="J100" s="73">
        <f t="shared" ref="J100" si="243">J99+TIME(0,$D100,0)+TIME(0,$F100,0)</f>
        <v>0.58194444444444349</v>
      </c>
      <c r="K100" s="73">
        <f t="shared" si="151"/>
        <v>0.83541666666666481</v>
      </c>
      <c r="L100" s="73">
        <f t="shared" si="152"/>
        <v>0.87708333333333144</v>
      </c>
      <c r="M100" s="73">
        <f t="shared" si="152"/>
        <v>0.90833333333333144</v>
      </c>
      <c r="N100" s="73">
        <f t="shared" ref="N100" si="244">N99+TIME(0,$D100,0)+TIME(0,$F100,0)</f>
        <v>0.9291666666666647</v>
      </c>
      <c r="P100" s="158" t="s">
        <v>135</v>
      </c>
    </row>
    <row r="101" spans="1:16" ht="14.1" customHeight="1">
      <c r="A101" s="47" t="s">
        <v>21</v>
      </c>
      <c r="B101" s="48">
        <v>1</v>
      </c>
      <c r="C101" s="67">
        <f t="shared" si="147"/>
        <v>48</v>
      </c>
      <c r="D101" s="68">
        <f t="shared" si="233"/>
        <v>2.4</v>
      </c>
      <c r="E101" s="40" t="str">
        <f t="shared" si="234"/>
        <v>55</v>
      </c>
      <c r="F101" s="69">
        <v>0</v>
      </c>
      <c r="G101" s="73">
        <f t="shared" si="148"/>
        <v>0.48958333333333243</v>
      </c>
      <c r="H101" s="73">
        <f t="shared" si="149"/>
        <v>0.53124999999999911</v>
      </c>
      <c r="I101" s="73">
        <f t="shared" si="149"/>
        <v>0.56249999999999911</v>
      </c>
      <c r="J101" s="73">
        <f t="shared" ref="J101" si="245">J100+TIME(0,$D101,0)+TIME(0,$F101,0)</f>
        <v>0.58333333333333237</v>
      </c>
      <c r="K101" s="73">
        <f t="shared" si="151"/>
        <v>0.83680555555555369</v>
      </c>
      <c r="L101" s="73">
        <f t="shared" si="152"/>
        <v>0.87847222222222032</v>
      </c>
      <c r="M101" s="73">
        <f t="shared" si="152"/>
        <v>0.90972222222222032</v>
      </c>
      <c r="N101" s="73">
        <f t="shared" ref="N101" si="246">N100+TIME(0,$D101,0)+TIME(0,$F101,0)</f>
        <v>0.93055555555555358</v>
      </c>
      <c r="P101" s="158" t="s">
        <v>188</v>
      </c>
    </row>
    <row r="102" spans="1:16" ht="14.1" customHeight="1">
      <c r="A102" s="47" t="s">
        <v>20</v>
      </c>
      <c r="B102" s="48">
        <v>2</v>
      </c>
      <c r="C102" s="67">
        <f t="shared" si="147"/>
        <v>50</v>
      </c>
      <c r="D102" s="68">
        <f t="shared" si="233"/>
        <v>4.8</v>
      </c>
      <c r="E102" s="40" t="str">
        <f t="shared" si="234"/>
        <v>60</v>
      </c>
      <c r="F102" s="69">
        <v>0</v>
      </c>
      <c r="G102" s="73">
        <f t="shared" si="148"/>
        <v>0.49236111111111019</v>
      </c>
      <c r="H102" s="73">
        <f t="shared" si="149"/>
        <v>0.53402777777777688</v>
      </c>
      <c r="I102" s="73">
        <f t="shared" si="149"/>
        <v>0.56527777777777688</v>
      </c>
      <c r="J102" s="73">
        <f t="shared" ref="J102" si="247">J101+TIME(0,$D102,0)+TIME(0,$F102,0)</f>
        <v>0.58611111111111014</v>
      </c>
      <c r="K102" s="73">
        <f t="shared" si="151"/>
        <v>0.83958333333333146</v>
      </c>
      <c r="L102" s="73">
        <f t="shared" si="152"/>
        <v>0.88124999999999809</v>
      </c>
      <c r="M102" s="73">
        <f t="shared" si="152"/>
        <v>0.91249999999999809</v>
      </c>
      <c r="N102" s="73">
        <f t="shared" ref="N102" si="248">N101+TIME(0,$D102,0)+TIME(0,$F102,0)</f>
        <v>0.93333333333333135</v>
      </c>
      <c r="P102" s="158" t="s">
        <v>187</v>
      </c>
    </row>
    <row r="103" spans="1:16" ht="14.1" customHeight="1">
      <c r="A103" s="47" t="s">
        <v>19</v>
      </c>
      <c r="B103" s="48">
        <v>2</v>
      </c>
      <c r="C103" s="67">
        <f t="shared" si="147"/>
        <v>52</v>
      </c>
      <c r="D103" s="68">
        <f t="shared" si="233"/>
        <v>4.8</v>
      </c>
      <c r="E103" s="40" t="str">
        <f t="shared" si="234"/>
        <v>60</v>
      </c>
      <c r="F103" s="69">
        <v>0</v>
      </c>
      <c r="G103" s="73">
        <f t="shared" si="148"/>
        <v>0.49513888888888796</v>
      </c>
      <c r="H103" s="73">
        <f t="shared" si="149"/>
        <v>0.53680555555555465</v>
      </c>
      <c r="I103" s="73">
        <f t="shared" si="149"/>
        <v>0.56805555555555465</v>
      </c>
      <c r="J103" s="73">
        <f t="shared" ref="J103" si="249">J102+TIME(0,$D103,0)+TIME(0,$F103,0)</f>
        <v>0.58888888888888791</v>
      </c>
      <c r="K103" s="73">
        <f t="shared" si="151"/>
        <v>0.84236111111110923</v>
      </c>
      <c r="L103" s="73">
        <f t="shared" si="152"/>
        <v>0.88402777777777586</v>
      </c>
      <c r="M103" s="73">
        <f t="shared" si="152"/>
        <v>0.91527777777777586</v>
      </c>
      <c r="N103" s="73">
        <f t="shared" ref="N103" si="250">N102+TIME(0,$D103,0)+TIME(0,$F103,0)</f>
        <v>0.93611111111110912</v>
      </c>
      <c r="P103" s="158" t="s">
        <v>186</v>
      </c>
    </row>
    <row r="104" spans="1:16" ht="14.1" customHeight="1">
      <c r="A104" s="47" t="s">
        <v>18</v>
      </c>
      <c r="B104" s="48">
        <v>2</v>
      </c>
      <c r="C104" s="67">
        <f t="shared" si="147"/>
        <v>54</v>
      </c>
      <c r="D104" s="68">
        <f t="shared" si="233"/>
        <v>4.8</v>
      </c>
      <c r="E104" s="40" t="str">
        <f t="shared" si="234"/>
        <v>60</v>
      </c>
      <c r="F104" s="69">
        <v>0</v>
      </c>
      <c r="G104" s="73">
        <f t="shared" si="148"/>
        <v>0.49791666666666573</v>
      </c>
      <c r="H104" s="73">
        <f t="shared" si="149"/>
        <v>0.53958333333333242</v>
      </c>
      <c r="I104" s="73">
        <f t="shared" si="149"/>
        <v>0.57083333333333242</v>
      </c>
      <c r="J104" s="73">
        <f t="shared" ref="J104" si="251">J103+TIME(0,$D104,0)+TIME(0,$F104,0)</f>
        <v>0.59166666666666567</v>
      </c>
      <c r="K104" s="73">
        <f t="shared" si="151"/>
        <v>0.845138888888887</v>
      </c>
      <c r="L104" s="73">
        <f t="shared" si="152"/>
        <v>0.88680555555555363</v>
      </c>
      <c r="M104" s="73">
        <f t="shared" si="152"/>
        <v>0.91805555555555363</v>
      </c>
      <c r="N104" s="73">
        <f t="shared" ref="N104" si="252">N103+TIME(0,$D104,0)+TIME(0,$F104,0)</f>
        <v>0.93888888888888689</v>
      </c>
      <c r="P104" s="158" t="s">
        <v>183</v>
      </c>
    </row>
    <row r="105" spans="1:16" ht="14.1" customHeight="1">
      <c r="A105" s="47" t="s">
        <v>17</v>
      </c>
      <c r="B105" s="48">
        <v>3</v>
      </c>
      <c r="C105" s="67">
        <f t="shared" si="147"/>
        <v>57</v>
      </c>
      <c r="D105" s="68">
        <f t="shared" si="233"/>
        <v>7.1999999999999993</v>
      </c>
      <c r="E105" s="40" t="str">
        <f t="shared" si="234"/>
        <v>65</v>
      </c>
      <c r="F105" s="69">
        <v>0</v>
      </c>
      <c r="G105" s="73">
        <f t="shared" si="148"/>
        <v>0.50277777777777688</v>
      </c>
      <c r="H105" s="73">
        <f t="shared" si="149"/>
        <v>0.54444444444444351</v>
      </c>
      <c r="I105" s="73">
        <f t="shared" si="149"/>
        <v>0.57569444444444351</v>
      </c>
      <c r="J105" s="73">
        <f t="shared" ref="J105" si="253">J104+TIME(0,$D105,0)+TIME(0,$F105,0)</f>
        <v>0.59652777777777677</v>
      </c>
      <c r="K105" s="73">
        <f t="shared" si="151"/>
        <v>0.84999999999999809</v>
      </c>
      <c r="L105" s="73">
        <f t="shared" si="152"/>
        <v>0.89166666666666472</v>
      </c>
      <c r="M105" s="73">
        <f t="shared" si="152"/>
        <v>0.92291666666666472</v>
      </c>
      <c r="N105" s="73">
        <f t="shared" ref="N105" si="254">N104+TIME(0,$D105,0)+TIME(0,$F105,0)</f>
        <v>0.94374999999999798</v>
      </c>
      <c r="P105" s="158" t="s">
        <v>181</v>
      </c>
    </row>
    <row r="106" spans="1:16" ht="14.1" customHeight="1">
      <c r="A106" s="47" t="s">
        <v>16</v>
      </c>
      <c r="B106" s="48">
        <v>3</v>
      </c>
      <c r="C106" s="67">
        <f t="shared" si="147"/>
        <v>60</v>
      </c>
      <c r="D106" s="68">
        <f t="shared" si="233"/>
        <v>7.1999999999999993</v>
      </c>
      <c r="E106" s="40" t="str">
        <f t="shared" si="234"/>
        <v>65</v>
      </c>
      <c r="F106" s="69">
        <v>0</v>
      </c>
      <c r="G106" s="73">
        <f t="shared" si="148"/>
        <v>0.50763888888888797</v>
      </c>
      <c r="H106" s="73">
        <f t="shared" si="149"/>
        <v>0.5493055555555546</v>
      </c>
      <c r="I106" s="73">
        <f t="shared" si="149"/>
        <v>0.5805555555555546</v>
      </c>
      <c r="J106" s="73">
        <f t="shared" ref="J106" si="255">J105+TIME(0,$D106,0)+TIME(0,$F106,0)</f>
        <v>0.60138888888888786</v>
      </c>
      <c r="K106" s="73">
        <f t="shared" si="151"/>
        <v>0.85486111111110918</v>
      </c>
      <c r="L106" s="73">
        <f t="shared" si="152"/>
        <v>0.89652777777777581</v>
      </c>
      <c r="M106" s="73">
        <f t="shared" si="152"/>
        <v>0.92777777777777581</v>
      </c>
      <c r="N106" s="73">
        <f t="shared" ref="N106" si="256">N105+TIME(0,$D106,0)+TIME(0,$F106,0)</f>
        <v>0.94861111111110907</v>
      </c>
      <c r="P106" s="158" t="s">
        <v>133</v>
      </c>
    </row>
    <row r="107" spans="1:16" ht="14.1" customHeight="1">
      <c r="A107" s="47" t="s">
        <v>15</v>
      </c>
      <c r="B107" s="48">
        <v>2</v>
      </c>
      <c r="C107" s="67">
        <f t="shared" si="147"/>
        <v>62</v>
      </c>
      <c r="D107" s="68">
        <f t="shared" si="233"/>
        <v>4.8</v>
      </c>
      <c r="E107" s="40" t="str">
        <f t="shared" si="234"/>
        <v>70</v>
      </c>
      <c r="F107" s="69">
        <v>0</v>
      </c>
      <c r="G107" s="73">
        <f t="shared" si="148"/>
        <v>0.51041666666666574</v>
      </c>
      <c r="H107" s="73">
        <f t="shared" si="149"/>
        <v>0.55208333333333237</v>
      </c>
      <c r="I107" s="73">
        <f t="shared" si="149"/>
        <v>0.58333333333333237</v>
      </c>
      <c r="J107" s="73">
        <f t="shared" ref="J107" si="257">J106+TIME(0,$D107,0)+TIME(0,$F107,0)</f>
        <v>0.60416666666666563</v>
      </c>
      <c r="K107" s="73">
        <f t="shared" si="151"/>
        <v>0.85763888888888695</v>
      </c>
      <c r="L107" s="73">
        <f t="shared" si="152"/>
        <v>0.89930555555555358</v>
      </c>
      <c r="M107" s="73">
        <f t="shared" si="152"/>
        <v>0.93055555555555358</v>
      </c>
      <c r="N107" s="73">
        <f t="shared" ref="N107" si="258">N106+TIME(0,$D107,0)+TIME(0,$F107,0)</f>
        <v>0.95138888888888684</v>
      </c>
      <c r="P107" s="158" t="s">
        <v>132</v>
      </c>
    </row>
    <row r="108" spans="1:16" ht="14.1" customHeight="1">
      <c r="A108" s="47" t="s">
        <v>14</v>
      </c>
      <c r="B108" s="48">
        <v>1</v>
      </c>
      <c r="C108" s="67">
        <f t="shared" si="147"/>
        <v>63</v>
      </c>
      <c r="D108" s="68">
        <f t="shared" si="233"/>
        <v>2.4</v>
      </c>
      <c r="E108" s="40" t="str">
        <f t="shared" si="234"/>
        <v>70</v>
      </c>
      <c r="F108" s="69">
        <v>0</v>
      </c>
      <c r="G108" s="73">
        <f t="shared" si="148"/>
        <v>0.51180555555555463</v>
      </c>
      <c r="H108" s="73">
        <f t="shared" si="149"/>
        <v>0.55347222222222126</v>
      </c>
      <c r="I108" s="73">
        <f t="shared" si="149"/>
        <v>0.58472222222222126</v>
      </c>
      <c r="J108" s="73">
        <f t="shared" ref="J108" si="259">J107+TIME(0,$D108,0)+TIME(0,$F108,0)</f>
        <v>0.60555555555555451</v>
      </c>
      <c r="K108" s="73">
        <f t="shared" si="151"/>
        <v>0.85902777777777584</v>
      </c>
      <c r="L108" s="73">
        <f t="shared" si="152"/>
        <v>0.90069444444444247</v>
      </c>
      <c r="M108" s="73">
        <f t="shared" si="152"/>
        <v>0.93194444444444247</v>
      </c>
      <c r="N108" s="73">
        <f t="shared" ref="N108" si="260">N107+TIME(0,$D108,0)+TIME(0,$F108,0)</f>
        <v>0.95277777777777573</v>
      </c>
      <c r="P108" s="158" t="s">
        <v>177</v>
      </c>
    </row>
    <row r="109" spans="1:16" ht="14.1" customHeight="1">
      <c r="A109" s="47" t="s">
        <v>13</v>
      </c>
      <c r="B109" s="48">
        <v>2</v>
      </c>
      <c r="C109" s="67">
        <f t="shared" si="147"/>
        <v>65</v>
      </c>
      <c r="D109" s="68">
        <f t="shared" si="233"/>
        <v>4.8</v>
      </c>
      <c r="E109" s="40" t="str">
        <f t="shared" si="234"/>
        <v>70</v>
      </c>
      <c r="F109" s="69">
        <v>0</v>
      </c>
      <c r="G109" s="73">
        <f t="shared" si="148"/>
        <v>0.51458333333333239</v>
      </c>
      <c r="H109" s="73">
        <f t="shared" si="149"/>
        <v>0.55624999999999902</v>
      </c>
      <c r="I109" s="73">
        <f t="shared" si="149"/>
        <v>0.58749999999999902</v>
      </c>
      <c r="J109" s="73">
        <f t="shared" ref="J109" si="261">J108+TIME(0,$D109,0)+TIME(0,$F109,0)</f>
        <v>0.60833333333333228</v>
      </c>
      <c r="K109" s="73">
        <f t="shared" si="151"/>
        <v>0.8618055555555536</v>
      </c>
      <c r="L109" s="73">
        <f t="shared" si="152"/>
        <v>0.90347222222222023</v>
      </c>
      <c r="M109" s="73">
        <f t="shared" si="152"/>
        <v>0.93472222222222023</v>
      </c>
      <c r="N109" s="73">
        <f t="shared" ref="N109" si="262">N108+TIME(0,$D109,0)+TIME(0,$F109,0)</f>
        <v>0.95555555555555349</v>
      </c>
      <c r="P109" s="158" t="s">
        <v>130</v>
      </c>
    </row>
    <row r="110" spans="1:16" ht="14.1" customHeight="1">
      <c r="A110" s="91" t="s">
        <v>62</v>
      </c>
      <c r="B110" s="82">
        <v>1</v>
      </c>
      <c r="C110" s="67">
        <f t="shared" si="147"/>
        <v>66</v>
      </c>
      <c r="D110" s="68">
        <f t="shared" si="233"/>
        <v>2.4</v>
      </c>
      <c r="E110" s="84" t="str">
        <f t="shared" si="234"/>
        <v>70</v>
      </c>
      <c r="F110" s="85">
        <v>0</v>
      </c>
      <c r="G110" s="73">
        <f t="shared" si="148"/>
        <v>0.51597222222222128</v>
      </c>
      <c r="H110" s="73">
        <f t="shared" si="149"/>
        <v>0.55763888888888791</v>
      </c>
      <c r="I110" s="73">
        <f t="shared" si="149"/>
        <v>0.58888888888888791</v>
      </c>
      <c r="J110" s="73">
        <f t="shared" ref="J110" si="263">J109+TIME(0,$D110,0)+TIME(0,$F110,0)</f>
        <v>0.60972222222222117</v>
      </c>
      <c r="K110" s="73">
        <f t="shared" si="151"/>
        <v>0.86319444444444249</v>
      </c>
      <c r="L110" s="73">
        <f t="shared" si="152"/>
        <v>0.90486111111110912</v>
      </c>
      <c r="M110" s="73">
        <f t="shared" si="152"/>
        <v>0.93611111111110912</v>
      </c>
      <c r="N110" s="73">
        <f t="shared" ref="N110" si="264">N109+TIME(0,$D110,0)+TIME(0,$F110,0)</f>
        <v>0.95694444444444238</v>
      </c>
      <c r="P110" s="158" t="s">
        <v>129</v>
      </c>
    </row>
    <row r="111" spans="1:16" ht="14.1" customHeight="1">
      <c r="A111" s="78"/>
      <c r="B111" s="78"/>
      <c r="C111" s="78"/>
      <c r="D111" s="78"/>
      <c r="E111" s="78"/>
      <c r="F111" s="78"/>
      <c r="G111" s="79"/>
      <c r="H111" s="79"/>
      <c r="I111" s="79"/>
      <c r="J111" s="79"/>
      <c r="K111" s="79"/>
      <c r="L111" s="79"/>
      <c r="M111" s="79"/>
      <c r="N111" s="79"/>
    </row>
    <row r="112" spans="1:16" ht="14.1" customHeight="1">
      <c r="A112" s="86" t="s">
        <v>0</v>
      </c>
      <c r="B112" s="87"/>
      <c r="C112" s="87">
        <f>C27+C49+C110</f>
        <v>116</v>
      </c>
      <c r="D112" s="87"/>
      <c r="E112" s="87"/>
      <c r="F112" s="87"/>
      <c r="G112" s="87">
        <f>C112</f>
        <v>116</v>
      </c>
      <c r="H112" s="87">
        <f>G112</f>
        <v>116</v>
      </c>
      <c r="I112" s="87">
        <f>H112</f>
        <v>116</v>
      </c>
      <c r="J112" s="87">
        <f>I112</f>
        <v>116</v>
      </c>
      <c r="K112" s="87">
        <f>H112*2</f>
        <v>232</v>
      </c>
      <c r="L112" s="87">
        <f t="shared" ref="L112:N112" si="265">K112</f>
        <v>232</v>
      </c>
      <c r="M112" s="87">
        <f t="shared" si="265"/>
        <v>232</v>
      </c>
      <c r="N112" s="87">
        <f t="shared" si="265"/>
        <v>232</v>
      </c>
      <c r="O112" s="140">
        <f>SUM(K112:N112)</f>
        <v>928</v>
      </c>
    </row>
    <row r="113" spans="1:14" ht="14.1" customHeight="1">
      <c r="A113" s="78"/>
      <c r="B113" s="78"/>
      <c r="C113" s="78"/>
      <c r="D113" s="78"/>
      <c r="E113" s="78"/>
      <c r="F113" s="78"/>
      <c r="G113" s="79"/>
      <c r="H113" s="79"/>
      <c r="I113" s="79"/>
      <c r="J113" s="79"/>
      <c r="K113" s="79"/>
      <c r="L113" s="79"/>
      <c r="M113" s="79"/>
      <c r="N113" s="79"/>
    </row>
    <row r="114" spans="1:14" ht="14.1" customHeight="1">
      <c r="A114" s="78"/>
      <c r="B114" s="78"/>
      <c r="C114" s="78"/>
      <c r="D114" s="78"/>
      <c r="E114" s="78"/>
      <c r="F114" s="78"/>
      <c r="G114" s="79"/>
      <c r="H114" s="79"/>
      <c r="I114" s="79"/>
      <c r="J114" s="79"/>
      <c r="K114" s="79"/>
      <c r="L114" s="79"/>
      <c r="M114" s="79"/>
      <c r="N114" s="79"/>
    </row>
    <row r="115" spans="1:14" ht="14.1" customHeight="1">
      <c r="A115" s="78"/>
      <c r="B115" s="78"/>
      <c r="C115" s="78"/>
      <c r="D115" s="78"/>
      <c r="E115" s="78"/>
      <c r="F115" s="78"/>
      <c r="G115" s="79"/>
      <c r="H115" s="79"/>
      <c r="I115" s="79"/>
      <c r="J115" s="79"/>
      <c r="K115" s="79"/>
      <c r="L115" s="79"/>
      <c r="M115" s="79"/>
      <c r="N115" s="79"/>
    </row>
    <row r="116" spans="1:14" ht="14.1" customHeight="1">
      <c r="A116" s="78"/>
      <c r="B116" s="78"/>
      <c r="C116" s="78"/>
      <c r="D116" s="78"/>
      <c r="E116" s="78"/>
      <c r="F116" s="78"/>
      <c r="G116" s="79"/>
      <c r="H116" s="79"/>
      <c r="I116" s="79"/>
      <c r="J116" s="79"/>
      <c r="K116" s="79"/>
      <c r="L116" s="79"/>
      <c r="M116" s="79"/>
      <c r="N116" s="79"/>
    </row>
    <row r="117" spans="1:14" ht="14.1" customHeight="1">
      <c r="A117" s="78"/>
      <c r="B117" s="78"/>
      <c r="C117" s="78"/>
      <c r="D117" s="78"/>
      <c r="E117" s="78"/>
      <c r="F117" s="78"/>
      <c r="G117" s="79"/>
      <c r="H117" s="79"/>
      <c r="I117" s="79"/>
      <c r="J117" s="79"/>
      <c r="K117" s="79"/>
      <c r="L117" s="79"/>
      <c r="M117" s="79"/>
      <c r="N117" s="79"/>
    </row>
    <row r="118" spans="1:14" ht="14.1" customHeight="1">
      <c r="A118" s="78"/>
      <c r="B118" s="78"/>
      <c r="C118" s="78"/>
      <c r="D118" s="78"/>
      <c r="E118" s="78"/>
      <c r="F118" s="78"/>
      <c r="G118" s="79"/>
      <c r="H118" s="79"/>
      <c r="I118" s="79"/>
      <c r="J118" s="79"/>
      <c r="K118" s="79"/>
      <c r="L118" s="79"/>
      <c r="M118" s="79"/>
      <c r="N118" s="79"/>
    </row>
    <row r="119" spans="1:14" ht="14.1" customHeight="1">
      <c r="A119" s="78"/>
      <c r="B119" s="78"/>
      <c r="C119" s="78"/>
      <c r="D119" s="78"/>
      <c r="E119" s="78"/>
      <c r="F119" s="78"/>
      <c r="G119" s="79"/>
      <c r="H119" s="79"/>
      <c r="I119" s="79"/>
      <c r="J119" s="79"/>
      <c r="K119" s="79"/>
      <c r="L119" s="79"/>
      <c r="M119" s="79"/>
      <c r="N119" s="79"/>
    </row>
    <row r="120" spans="1:14" ht="14.1" customHeight="1">
      <c r="A120" s="78"/>
      <c r="B120" s="78"/>
      <c r="C120" s="78"/>
      <c r="D120" s="78"/>
      <c r="E120" s="78"/>
      <c r="F120" s="78"/>
      <c r="G120" s="79"/>
      <c r="H120" s="79"/>
      <c r="I120" s="79"/>
      <c r="J120" s="79"/>
      <c r="K120" s="79"/>
      <c r="L120" s="79"/>
      <c r="M120" s="79"/>
      <c r="N120" s="79"/>
    </row>
  </sheetData>
  <mergeCells count="18">
    <mergeCell ref="F52:F53"/>
    <mergeCell ref="A30:A31"/>
    <mergeCell ref="B30:B31"/>
    <mergeCell ref="C30:C31"/>
    <mergeCell ref="D30:D31"/>
    <mergeCell ref="E30:E31"/>
    <mergeCell ref="F30:F31"/>
    <mergeCell ref="A52:A53"/>
    <mergeCell ref="B52:B53"/>
    <mergeCell ref="C52:C53"/>
    <mergeCell ref="D52:D53"/>
    <mergeCell ref="E52:E53"/>
    <mergeCell ref="F2:F3"/>
    <mergeCell ref="A2:A3"/>
    <mergeCell ref="B2:B3"/>
    <mergeCell ref="C2:C3"/>
    <mergeCell ref="D2:D3"/>
    <mergeCell ref="E2:E3"/>
  </mergeCells>
  <pageMargins left="0.24" right="0.24" top="0.47" bottom="0.57999999999999996" header="0.3" footer="0.3"/>
  <pageSetup paperSize="9" scale="68" orientation="landscape" horizontalDpi="300" verticalDpi="300" r:id="rId1"/>
  <rowBreaks count="2" manualBreakCount="2">
    <brk id="28" max="15" man="1"/>
    <brk id="74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79"/>
  <sheetViews>
    <sheetView topLeftCell="A7" zoomScaleNormal="100" workbookViewId="0">
      <selection activeCell="C79" sqref="C79"/>
    </sheetView>
  </sheetViews>
  <sheetFormatPr defaultColWidth="9" defaultRowHeight="15"/>
  <cols>
    <col min="1" max="1" width="21.42578125" customWidth="1"/>
    <col min="2" max="2" width="0.140625" customWidth="1"/>
    <col min="3" max="4" width="6.140625" bestFit="1" customWidth="1"/>
    <col min="5" max="5" width="6" customWidth="1"/>
    <col min="6" max="6" width="5.85546875" bestFit="1" customWidth="1"/>
    <col min="7" max="7" width="6.7109375" customWidth="1"/>
    <col min="8" max="8" width="7.28515625" customWidth="1"/>
    <col min="9" max="9" width="7" customWidth="1"/>
    <col min="10" max="10" width="8" customWidth="1"/>
    <col min="11" max="11" width="7.5703125" customWidth="1"/>
    <col min="12" max="12" width="8" bestFit="1" customWidth="1"/>
    <col min="13" max="14" width="7.85546875" customWidth="1"/>
    <col min="16" max="16" width="20.85546875" style="155" bestFit="1" customWidth="1"/>
  </cols>
  <sheetData>
    <row r="1" spans="1:17" ht="18.75">
      <c r="A1" s="2" t="s">
        <v>373</v>
      </c>
      <c r="B1" s="2"/>
      <c r="C1" s="2"/>
      <c r="D1" s="2"/>
      <c r="E1" s="2"/>
      <c r="F1" s="2"/>
      <c r="G1" s="2"/>
      <c r="O1" s="72"/>
    </row>
    <row r="2" spans="1:17" ht="45">
      <c r="A2" s="182" t="s">
        <v>401</v>
      </c>
      <c r="B2" s="182" t="s">
        <v>0</v>
      </c>
      <c r="C2" s="182" t="s">
        <v>1</v>
      </c>
      <c r="D2" s="182" t="s">
        <v>2</v>
      </c>
      <c r="E2" s="182" t="s">
        <v>3</v>
      </c>
      <c r="F2" s="182" t="s">
        <v>4</v>
      </c>
      <c r="G2" s="101" t="s">
        <v>5</v>
      </c>
      <c r="H2" s="101" t="s">
        <v>6</v>
      </c>
      <c r="I2" s="101" t="s">
        <v>7</v>
      </c>
      <c r="J2" s="101" t="s">
        <v>8</v>
      </c>
      <c r="K2" s="101" t="s">
        <v>9</v>
      </c>
      <c r="L2" s="101" t="s">
        <v>10</v>
      </c>
      <c r="M2" s="101" t="s">
        <v>11</v>
      </c>
      <c r="N2" s="101" t="s">
        <v>12</v>
      </c>
      <c r="O2" s="72"/>
      <c r="P2" s="156" t="s">
        <v>156</v>
      </c>
      <c r="Q2" s="126"/>
    </row>
    <row r="3" spans="1:17" ht="27.75" customHeight="1">
      <c r="A3" s="182"/>
      <c r="B3" s="182"/>
      <c r="C3" s="182"/>
      <c r="D3" s="182"/>
      <c r="E3" s="182"/>
      <c r="F3" s="182"/>
      <c r="G3" s="131" t="s">
        <v>436</v>
      </c>
      <c r="H3" s="131" t="s">
        <v>469</v>
      </c>
      <c r="I3" s="131" t="s">
        <v>388</v>
      </c>
      <c r="J3" s="131" t="s">
        <v>470</v>
      </c>
      <c r="K3" s="131" t="str">
        <f>G3</f>
        <v>UP65KT5041</v>
      </c>
      <c r="L3" s="131" t="str">
        <f>H3</f>
        <v>UP32LT
 1406</v>
      </c>
      <c r="M3" s="131" t="str">
        <f>I3</f>
        <v>UP65LT
1409</v>
      </c>
      <c r="N3" s="131" t="str">
        <f>J3</f>
        <v>UP32PN
6056</v>
      </c>
      <c r="O3" s="72"/>
    </row>
    <row r="4" spans="1:17" ht="14.1" customHeight="1">
      <c r="A4" s="102" t="s">
        <v>62</v>
      </c>
      <c r="B4" s="5">
        <v>0</v>
      </c>
      <c r="C4" s="5">
        <f>B4</f>
        <v>0</v>
      </c>
      <c r="D4" s="6">
        <f t="shared" ref="D4:D36" si="0">60/25*B4</f>
        <v>0</v>
      </c>
      <c r="E4" s="7" t="str">
        <f>IF(C4&lt;=0,"0",IF(C4&lt;=3,"10",IF(C4&lt;=6,"15",IF(C4&lt;=10,"20",IF(C4&lt;=14,"25",IF(C4&lt;=19,"30",IF(C4&lt;=24,"35",IF(C4&lt;=30,"40",IF(C4&lt;=36,"45",IF(C4&lt;=42,"50",IF(C4&lt;=48,"55",IF(C4&lt;=54,"60",IF(C4&lt;=60,"65",IF(C4&lt;=66,"70"))))))))))))))</f>
        <v>0</v>
      </c>
      <c r="F4" s="26">
        <v>0</v>
      </c>
      <c r="G4" s="9">
        <v>0.24305555555555555</v>
      </c>
      <c r="H4" s="8">
        <v>0.41666666666666669</v>
      </c>
      <c r="I4" s="9">
        <v>0.45833333333333331</v>
      </c>
      <c r="J4" s="8">
        <v>0.51041666666666663</v>
      </c>
      <c r="K4" s="9">
        <f>G77+TIME(0,174,0)</f>
        <v>0.54166666666666607</v>
      </c>
      <c r="L4" s="9">
        <f>H77+TIME(0,104,0)</f>
        <v>0.66666666666666607</v>
      </c>
      <c r="M4" s="9">
        <f>I77+TIME(0,104,0)</f>
        <v>0.7083333333333327</v>
      </c>
      <c r="N4" s="9">
        <f>J77+TIME(0,89,0)</f>
        <v>0.74999999999999933</v>
      </c>
      <c r="O4" s="72"/>
      <c r="P4" s="155" t="s">
        <v>129</v>
      </c>
    </row>
    <row r="5" spans="1:17" ht="14.1" customHeight="1">
      <c r="A5" s="10" t="s">
        <v>13</v>
      </c>
      <c r="B5" s="5">
        <v>1</v>
      </c>
      <c r="C5" s="5">
        <f>B5+C4</f>
        <v>1</v>
      </c>
      <c r="D5" s="6">
        <f t="shared" si="0"/>
        <v>2.4</v>
      </c>
      <c r="E5" s="7" t="str">
        <f>IF(C5&lt;=0,"0",IF(C5&lt;=3,"10",IF(C5&lt;=6,"15",IF(C5&lt;=10,"20",IF(C5&lt;=14,"25",IF(C5&lt;=19,"30",IF(C5&lt;=24,"35",IF(C5&lt;=30,"40",IF(C5&lt;=36,"45",IF(C5&lt;=42,"50",IF(C5&lt;=48,"55",IF(C5&lt;=54,"60",IF(C5&lt;=60,"65",IF(C5&lt;=66,"70"))))))))))))))</f>
        <v>10</v>
      </c>
      <c r="F5" s="26">
        <v>5</v>
      </c>
      <c r="G5" s="11">
        <f>G4+TIME(0,$D5,0)+TIME(0,$F5,0)</f>
        <v>0.24791666666666665</v>
      </c>
      <c r="H5" s="11">
        <f t="shared" ref="H5:N5" si="1">H4+TIME(0,$D5,0)+TIME(0,$F5,0)</f>
        <v>0.42152777777777778</v>
      </c>
      <c r="I5" s="11">
        <f t="shared" si="1"/>
        <v>0.46319444444444441</v>
      </c>
      <c r="J5" s="11">
        <f>J4+TIME(0,$D5,0)+TIME(0,$F5,0)</f>
        <v>0.51527777777777772</v>
      </c>
      <c r="K5" s="11">
        <f t="shared" si="1"/>
        <v>0.54652777777777717</v>
      </c>
      <c r="L5" s="11">
        <f t="shared" si="1"/>
        <v>0.67152777777777717</v>
      </c>
      <c r="M5" s="11">
        <f t="shared" si="1"/>
        <v>0.7131944444444438</v>
      </c>
      <c r="N5" s="11">
        <f t="shared" si="1"/>
        <v>0.75486111111111043</v>
      </c>
      <c r="O5" s="72"/>
      <c r="P5" s="155" t="s">
        <v>130</v>
      </c>
    </row>
    <row r="6" spans="1:17" ht="14.1" customHeight="1">
      <c r="A6" s="12" t="s">
        <v>14</v>
      </c>
      <c r="B6" s="13">
        <v>2</v>
      </c>
      <c r="C6" s="5">
        <f t="shared" ref="C6:C36" si="2">B6+C5</f>
        <v>3</v>
      </c>
      <c r="D6" s="6">
        <f t="shared" si="0"/>
        <v>4.8</v>
      </c>
      <c r="E6" s="7" t="str">
        <f t="shared" ref="E6:E36" si="3">IF(C6&lt;=0,"0",IF(C6&lt;=3,"10",IF(C6&lt;=6,"15",IF(C6&lt;=10,"20",IF(C6&lt;=14,"25",IF(C6&lt;=19,"30",IF(C6&lt;=24,"35",IF(C6&lt;=30,"40",IF(C6&lt;=36,"45",IF(C6&lt;=42,"50",IF(C6&lt;=48,"55",IF(C6&lt;=54,"60",IF(C6&lt;=60,"65",IF(C6&lt;=66,"70"))))))))))))))</f>
        <v>10</v>
      </c>
      <c r="F6" s="26">
        <v>0</v>
      </c>
      <c r="G6" s="11">
        <f t="shared" ref="G6:I38" si="4">G5+TIME(0,$D6,0)+TIME(0,$F6,0)</f>
        <v>0.25069444444444444</v>
      </c>
      <c r="H6" s="11">
        <f t="shared" si="4"/>
        <v>0.42430555555555555</v>
      </c>
      <c r="I6" s="11">
        <f t="shared" si="4"/>
        <v>0.46597222222222218</v>
      </c>
      <c r="J6" s="11">
        <f t="shared" ref="J6:N38" si="5">J5+TIME(0,$D6,0)+TIME(0,$F6,0)</f>
        <v>0.51805555555555549</v>
      </c>
      <c r="K6" s="11">
        <f t="shared" si="5"/>
        <v>0.54930555555555494</v>
      </c>
      <c r="L6" s="11">
        <f t="shared" si="5"/>
        <v>0.67430555555555494</v>
      </c>
      <c r="M6" s="11">
        <f t="shared" si="5"/>
        <v>0.71597222222222157</v>
      </c>
      <c r="N6" s="11">
        <f t="shared" si="5"/>
        <v>0.7576388888888882</v>
      </c>
      <c r="O6" s="72"/>
      <c r="P6" s="155" t="s">
        <v>131</v>
      </c>
    </row>
    <row r="7" spans="1:17" ht="14.1" customHeight="1">
      <c r="A7" s="124" t="s">
        <v>15</v>
      </c>
      <c r="B7" s="13">
        <v>1</v>
      </c>
      <c r="C7" s="5">
        <f t="shared" si="2"/>
        <v>4</v>
      </c>
      <c r="D7" s="6">
        <f t="shared" si="0"/>
        <v>2.4</v>
      </c>
      <c r="E7" s="7" t="str">
        <f t="shared" si="3"/>
        <v>15</v>
      </c>
      <c r="F7" s="26">
        <v>0</v>
      </c>
      <c r="G7" s="11">
        <f t="shared" si="4"/>
        <v>0.25208333333333333</v>
      </c>
      <c r="H7" s="11">
        <f t="shared" si="4"/>
        <v>0.42569444444444443</v>
      </c>
      <c r="I7" s="11">
        <f t="shared" si="4"/>
        <v>0.46736111111111106</v>
      </c>
      <c r="J7" s="11">
        <f t="shared" si="5"/>
        <v>0.51944444444444438</v>
      </c>
      <c r="K7" s="11">
        <f t="shared" si="5"/>
        <v>0.55069444444444382</v>
      </c>
      <c r="L7" s="11">
        <f t="shared" si="5"/>
        <v>0.67569444444444382</v>
      </c>
      <c r="M7" s="11">
        <f t="shared" si="5"/>
        <v>0.71736111111111045</v>
      </c>
      <c r="N7" s="11">
        <f t="shared" si="5"/>
        <v>0.75902777777777708</v>
      </c>
      <c r="O7" s="72"/>
      <c r="P7" s="155" t="s">
        <v>178</v>
      </c>
    </row>
    <row r="8" spans="1:17" ht="14.1" customHeight="1">
      <c r="A8" s="124" t="s">
        <v>16</v>
      </c>
      <c r="B8" s="13">
        <v>2</v>
      </c>
      <c r="C8" s="5">
        <f t="shared" si="2"/>
        <v>6</v>
      </c>
      <c r="D8" s="6">
        <f t="shared" si="0"/>
        <v>4.8</v>
      </c>
      <c r="E8" s="7" t="str">
        <f t="shared" si="3"/>
        <v>15</v>
      </c>
      <c r="F8" s="26">
        <v>0</v>
      </c>
      <c r="G8" s="11">
        <f t="shared" si="4"/>
        <v>0.25486111111111109</v>
      </c>
      <c r="H8" s="11">
        <f t="shared" si="4"/>
        <v>0.4284722222222222</v>
      </c>
      <c r="I8" s="11">
        <f t="shared" si="4"/>
        <v>0.47013888888888883</v>
      </c>
      <c r="J8" s="11">
        <f t="shared" si="5"/>
        <v>0.52222222222222214</v>
      </c>
      <c r="K8" s="11">
        <f t="shared" si="5"/>
        <v>0.55347222222222159</v>
      </c>
      <c r="L8" s="11">
        <f t="shared" si="5"/>
        <v>0.67847222222222159</v>
      </c>
      <c r="M8" s="11">
        <f t="shared" si="5"/>
        <v>0.72013888888888822</v>
      </c>
      <c r="N8" s="11">
        <f t="shared" si="5"/>
        <v>0.76180555555555485</v>
      </c>
      <c r="O8" s="72"/>
      <c r="P8" s="155" t="s">
        <v>179</v>
      </c>
    </row>
    <row r="9" spans="1:17" ht="14.1" customHeight="1">
      <c r="A9" s="124" t="s">
        <v>17</v>
      </c>
      <c r="B9" s="13">
        <v>3</v>
      </c>
      <c r="C9" s="5">
        <f t="shared" si="2"/>
        <v>9</v>
      </c>
      <c r="D9" s="6">
        <f t="shared" si="0"/>
        <v>7.1999999999999993</v>
      </c>
      <c r="E9" s="7" t="str">
        <f t="shared" si="3"/>
        <v>20</v>
      </c>
      <c r="F9" s="26">
        <v>0</v>
      </c>
      <c r="G9" s="11">
        <f t="shared" si="4"/>
        <v>0.25972222222222219</v>
      </c>
      <c r="H9" s="11">
        <f t="shared" si="4"/>
        <v>0.43333333333333329</v>
      </c>
      <c r="I9" s="11">
        <f t="shared" si="4"/>
        <v>0.47499999999999992</v>
      </c>
      <c r="J9" s="11">
        <f t="shared" si="5"/>
        <v>0.52708333333333324</v>
      </c>
      <c r="K9" s="11">
        <f t="shared" si="5"/>
        <v>0.55833333333333268</v>
      </c>
      <c r="L9" s="11">
        <f t="shared" si="5"/>
        <v>0.68333333333333268</v>
      </c>
      <c r="M9" s="11">
        <f t="shared" si="5"/>
        <v>0.72499999999999931</v>
      </c>
      <c r="N9" s="11">
        <f t="shared" si="5"/>
        <v>0.76666666666666594</v>
      </c>
      <c r="O9" s="72"/>
      <c r="P9" s="155" t="s">
        <v>180</v>
      </c>
    </row>
    <row r="10" spans="1:17" ht="14.1" customHeight="1">
      <c r="A10" s="12" t="s">
        <v>18</v>
      </c>
      <c r="B10" s="13">
        <v>3</v>
      </c>
      <c r="C10" s="5">
        <f t="shared" si="2"/>
        <v>12</v>
      </c>
      <c r="D10" s="6">
        <f t="shared" si="0"/>
        <v>7.1999999999999993</v>
      </c>
      <c r="E10" s="7" t="str">
        <f t="shared" si="3"/>
        <v>25</v>
      </c>
      <c r="F10" s="26">
        <v>0</v>
      </c>
      <c r="G10" s="11">
        <f t="shared" si="4"/>
        <v>0.26458333333333328</v>
      </c>
      <c r="H10" s="11">
        <f t="shared" si="4"/>
        <v>0.43819444444444439</v>
      </c>
      <c r="I10" s="11">
        <f t="shared" si="4"/>
        <v>0.47986111111111102</v>
      </c>
      <c r="J10" s="11">
        <f t="shared" si="5"/>
        <v>0.53194444444444433</v>
      </c>
      <c r="K10" s="11">
        <f t="shared" si="5"/>
        <v>0.56319444444444378</v>
      </c>
      <c r="L10" s="11">
        <f t="shared" si="5"/>
        <v>0.68819444444444378</v>
      </c>
      <c r="M10" s="11">
        <f t="shared" si="5"/>
        <v>0.72986111111111041</v>
      </c>
      <c r="N10" s="11">
        <f t="shared" si="5"/>
        <v>0.77152777777777704</v>
      </c>
      <c r="O10" s="72"/>
      <c r="P10" s="155" t="s">
        <v>182</v>
      </c>
    </row>
    <row r="11" spans="1:17" ht="14.1" customHeight="1">
      <c r="A11" s="124" t="s">
        <v>19</v>
      </c>
      <c r="B11" s="13">
        <v>2</v>
      </c>
      <c r="C11" s="5">
        <f t="shared" si="2"/>
        <v>14</v>
      </c>
      <c r="D11" s="6">
        <f t="shared" si="0"/>
        <v>4.8</v>
      </c>
      <c r="E11" s="7" t="str">
        <f t="shared" si="3"/>
        <v>25</v>
      </c>
      <c r="F11" s="26">
        <v>0</v>
      </c>
      <c r="G11" s="11">
        <f t="shared" si="4"/>
        <v>0.26736111111111105</v>
      </c>
      <c r="H11" s="11">
        <f t="shared" si="4"/>
        <v>0.44097222222222215</v>
      </c>
      <c r="I11" s="11">
        <f t="shared" si="4"/>
        <v>0.48263888888888878</v>
      </c>
      <c r="J11" s="11">
        <f t="shared" si="5"/>
        <v>0.5347222222222221</v>
      </c>
      <c r="K11" s="11">
        <f t="shared" si="5"/>
        <v>0.56597222222222154</v>
      </c>
      <c r="L11" s="11">
        <f t="shared" si="5"/>
        <v>0.69097222222222154</v>
      </c>
      <c r="M11" s="11">
        <f t="shared" si="5"/>
        <v>0.73263888888888817</v>
      </c>
      <c r="N11" s="11">
        <f t="shared" si="5"/>
        <v>0.7743055555555548</v>
      </c>
      <c r="O11" s="72"/>
      <c r="P11" s="155" t="s">
        <v>134</v>
      </c>
    </row>
    <row r="12" spans="1:17" ht="14.1" customHeight="1">
      <c r="A12" s="124" t="s">
        <v>20</v>
      </c>
      <c r="B12" s="13">
        <v>2</v>
      </c>
      <c r="C12" s="5">
        <f t="shared" si="2"/>
        <v>16</v>
      </c>
      <c r="D12" s="6">
        <f t="shared" si="0"/>
        <v>4.8</v>
      </c>
      <c r="E12" s="7" t="str">
        <f t="shared" si="3"/>
        <v>30</v>
      </c>
      <c r="F12" s="26">
        <v>0</v>
      </c>
      <c r="G12" s="11">
        <f t="shared" si="4"/>
        <v>0.27013888888888882</v>
      </c>
      <c r="H12" s="11">
        <f t="shared" si="4"/>
        <v>0.44374999999999992</v>
      </c>
      <c r="I12" s="11">
        <f t="shared" si="4"/>
        <v>0.48541666666666655</v>
      </c>
      <c r="J12" s="11">
        <f t="shared" si="5"/>
        <v>0.53749999999999987</v>
      </c>
      <c r="K12" s="11">
        <f t="shared" si="5"/>
        <v>0.56874999999999931</v>
      </c>
      <c r="L12" s="11">
        <f t="shared" si="5"/>
        <v>0.69374999999999931</v>
      </c>
      <c r="M12" s="11">
        <f t="shared" si="5"/>
        <v>0.73541666666666594</v>
      </c>
      <c r="N12" s="11">
        <f t="shared" si="5"/>
        <v>0.77708333333333257</v>
      </c>
      <c r="O12" s="72"/>
      <c r="P12" s="155" t="s">
        <v>184</v>
      </c>
    </row>
    <row r="13" spans="1:17" ht="14.1" customHeight="1">
      <c r="A13" s="124" t="s">
        <v>21</v>
      </c>
      <c r="B13" s="13">
        <v>2</v>
      </c>
      <c r="C13" s="5">
        <f t="shared" si="2"/>
        <v>18</v>
      </c>
      <c r="D13" s="6">
        <f t="shared" si="0"/>
        <v>4.8</v>
      </c>
      <c r="E13" s="7" t="str">
        <f t="shared" si="3"/>
        <v>30</v>
      </c>
      <c r="F13" s="26">
        <v>0</v>
      </c>
      <c r="G13" s="11">
        <f t="shared" si="4"/>
        <v>0.27291666666666659</v>
      </c>
      <c r="H13" s="11">
        <f t="shared" si="4"/>
        <v>0.44652777777777769</v>
      </c>
      <c r="I13" s="11">
        <f t="shared" si="4"/>
        <v>0.48819444444444432</v>
      </c>
      <c r="J13" s="11">
        <f t="shared" si="5"/>
        <v>0.54027777777777763</v>
      </c>
      <c r="K13" s="11">
        <f t="shared" si="5"/>
        <v>0.57152777777777708</v>
      </c>
      <c r="L13" s="11">
        <f t="shared" si="5"/>
        <v>0.69652777777777708</v>
      </c>
      <c r="M13" s="11">
        <f t="shared" si="5"/>
        <v>0.73819444444444371</v>
      </c>
      <c r="N13" s="11">
        <f t="shared" si="5"/>
        <v>0.77986111111111034</v>
      </c>
      <c r="O13" s="72"/>
      <c r="P13" s="155" t="s">
        <v>185</v>
      </c>
    </row>
    <row r="14" spans="1:17" ht="14.1" customHeight="1">
      <c r="A14" s="124" t="s">
        <v>22</v>
      </c>
      <c r="B14" s="13">
        <v>1</v>
      </c>
      <c r="C14" s="5">
        <f t="shared" si="2"/>
        <v>19</v>
      </c>
      <c r="D14" s="6">
        <f t="shared" si="0"/>
        <v>2.4</v>
      </c>
      <c r="E14" s="7" t="str">
        <f t="shared" si="3"/>
        <v>30</v>
      </c>
      <c r="F14" s="26">
        <v>0</v>
      </c>
      <c r="G14" s="11">
        <f t="shared" si="4"/>
        <v>0.27430555555555547</v>
      </c>
      <c r="H14" s="11">
        <f t="shared" si="4"/>
        <v>0.44791666666666657</v>
      </c>
      <c r="I14" s="11">
        <f t="shared" si="4"/>
        <v>0.4895833333333332</v>
      </c>
      <c r="J14" s="11">
        <f t="shared" si="5"/>
        <v>0.54166666666666652</v>
      </c>
      <c r="K14" s="11">
        <f t="shared" si="5"/>
        <v>0.57291666666666596</v>
      </c>
      <c r="L14" s="11">
        <f t="shared" si="5"/>
        <v>0.69791666666666596</v>
      </c>
      <c r="M14" s="11">
        <f t="shared" si="5"/>
        <v>0.73958333333333259</v>
      </c>
      <c r="N14" s="11">
        <f t="shared" si="5"/>
        <v>0.78124999999999922</v>
      </c>
      <c r="O14" s="72"/>
      <c r="P14" s="155" t="s">
        <v>135</v>
      </c>
    </row>
    <row r="15" spans="1:17" ht="14.1" customHeight="1">
      <c r="A15" s="124" t="s">
        <v>23</v>
      </c>
      <c r="B15" s="13">
        <v>1</v>
      </c>
      <c r="C15" s="5">
        <f t="shared" si="2"/>
        <v>20</v>
      </c>
      <c r="D15" s="6">
        <f t="shared" si="0"/>
        <v>2.4</v>
      </c>
      <c r="E15" s="7" t="str">
        <f t="shared" si="3"/>
        <v>35</v>
      </c>
      <c r="F15" s="26">
        <v>0</v>
      </c>
      <c r="G15" s="11">
        <f t="shared" si="4"/>
        <v>0.27569444444444435</v>
      </c>
      <c r="H15" s="11">
        <f t="shared" si="4"/>
        <v>0.44930555555555546</v>
      </c>
      <c r="I15" s="11">
        <f t="shared" si="4"/>
        <v>0.49097222222222209</v>
      </c>
      <c r="J15" s="11">
        <f t="shared" si="5"/>
        <v>0.5430555555555554</v>
      </c>
      <c r="K15" s="11">
        <f t="shared" si="5"/>
        <v>0.57430555555555485</v>
      </c>
      <c r="L15" s="11">
        <f t="shared" si="5"/>
        <v>0.69930555555555485</v>
      </c>
      <c r="M15" s="11">
        <f t="shared" si="5"/>
        <v>0.74097222222222148</v>
      </c>
      <c r="N15" s="11">
        <f t="shared" si="5"/>
        <v>0.78263888888888811</v>
      </c>
      <c r="O15" s="72"/>
      <c r="P15" s="155" t="s">
        <v>136</v>
      </c>
    </row>
    <row r="16" spans="1:17" ht="14.1" customHeight="1">
      <c r="A16" s="124" t="s">
        <v>137</v>
      </c>
      <c r="B16" s="13">
        <v>1</v>
      </c>
      <c r="C16" s="5">
        <f t="shared" si="2"/>
        <v>21</v>
      </c>
      <c r="D16" s="6">
        <f t="shared" si="0"/>
        <v>2.4</v>
      </c>
      <c r="E16" s="7" t="str">
        <f t="shared" si="3"/>
        <v>35</v>
      </c>
      <c r="F16" s="26">
        <v>0</v>
      </c>
      <c r="G16" s="11">
        <f t="shared" si="4"/>
        <v>0.27708333333333324</v>
      </c>
      <c r="H16" s="11">
        <f t="shared" si="4"/>
        <v>0.45069444444444434</v>
      </c>
      <c r="I16" s="11">
        <f t="shared" si="4"/>
        <v>0.49236111111111097</v>
      </c>
      <c r="J16" s="11">
        <f t="shared" si="5"/>
        <v>0.54444444444444429</v>
      </c>
      <c r="K16" s="11">
        <f t="shared" si="5"/>
        <v>0.57569444444444373</v>
      </c>
      <c r="L16" s="11">
        <f t="shared" si="5"/>
        <v>0.70069444444444373</v>
      </c>
      <c r="M16" s="11">
        <f t="shared" si="5"/>
        <v>0.74236111111111036</v>
      </c>
      <c r="N16" s="11">
        <f t="shared" si="5"/>
        <v>0.78402777777777699</v>
      </c>
      <c r="O16" s="72"/>
      <c r="P16" s="155" t="s">
        <v>190</v>
      </c>
    </row>
    <row r="17" spans="1:16" ht="14.1" customHeight="1">
      <c r="A17" s="12" t="s">
        <v>24</v>
      </c>
      <c r="B17" s="13">
        <v>2</v>
      </c>
      <c r="C17" s="5">
        <f t="shared" si="2"/>
        <v>23</v>
      </c>
      <c r="D17" s="6">
        <f t="shared" si="0"/>
        <v>4.8</v>
      </c>
      <c r="E17" s="7" t="str">
        <f t="shared" si="3"/>
        <v>35</v>
      </c>
      <c r="F17" s="26">
        <v>0</v>
      </c>
      <c r="G17" s="11">
        <f t="shared" si="4"/>
        <v>0.27986111111111101</v>
      </c>
      <c r="H17" s="11">
        <f t="shared" si="4"/>
        <v>0.45347222222222211</v>
      </c>
      <c r="I17" s="11">
        <f t="shared" si="4"/>
        <v>0.49513888888888874</v>
      </c>
      <c r="J17" s="11">
        <f t="shared" si="5"/>
        <v>0.54722222222222205</v>
      </c>
      <c r="K17" s="11">
        <f t="shared" si="5"/>
        <v>0.5784722222222215</v>
      </c>
      <c r="L17" s="11">
        <f t="shared" si="5"/>
        <v>0.7034722222222215</v>
      </c>
      <c r="M17" s="11">
        <f t="shared" si="5"/>
        <v>0.74513888888888813</v>
      </c>
      <c r="N17" s="11">
        <f t="shared" si="5"/>
        <v>0.78680555555555476</v>
      </c>
      <c r="O17" s="72"/>
      <c r="P17" s="155" t="s">
        <v>149</v>
      </c>
    </row>
    <row r="18" spans="1:16" ht="14.1" customHeight="1">
      <c r="A18" s="12" t="s">
        <v>25</v>
      </c>
      <c r="B18" s="13">
        <v>1</v>
      </c>
      <c r="C18" s="5">
        <f t="shared" si="2"/>
        <v>24</v>
      </c>
      <c r="D18" s="6">
        <f t="shared" si="0"/>
        <v>2.4</v>
      </c>
      <c r="E18" s="7" t="str">
        <f t="shared" si="3"/>
        <v>35</v>
      </c>
      <c r="F18" s="26">
        <v>0</v>
      </c>
      <c r="G18" s="11">
        <f t="shared" si="4"/>
        <v>0.28124999999999989</v>
      </c>
      <c r="H18" s="11">
        <f t="shared" si="4"/>
        <v>0.45486111111111099</v>
      </c>
      <c r="I18" s="11">
        <f t="shared" si="4"/>
        <v>0.49652777777777762</v>
      </c>
      <c r="J18" s="11">
        <f t="shared" si="5"/>
        <v>0.54861111111111094</v>
      </c>
      <c r="K18" s="11">
        <f t="shared" si="5"/>
        <v>0.57986111111111038</v>
      </c>
      <c r="L18" s="11">
        <f t="shared" si="5"/>
        <v>0.70486111111111038</v>
      </c>
      <c r="M18" s="11">
        <f t="shared" si="5"/>
        <v>0.74652777777777701</v>
      </c>
      <c r="N18" s="11">
        <f t="shared" si="5"/>
        <v>0.78819444444444364</v>
      </c>
      <c r="O18" s="72"/>
      <c r="P18" s="155" t="s">
        <v>192</v>
      </c>
    </row>
    <row r="19" spans="1:16" ht="14.1" customHeight="1">
      <c r="A19" s="125" t="s">
        <v>128</v>
      </c>
      <c r="B19" s="13">
        <v>2</v>
      </c>
      <c r="C19" s="5">
        <f t="shared" si="2"/>
        <v>26</v>
      </c>
      <c r="D19" s="6">
        <f t="shared" si="0"/>
        <v>4.8</v>
      </c>
      <c r="E19" s="7" t="str">
        <f t="shared" si="3"/>
        <v>40</v>
      </c>
      <c r="F19" s="26">
        <v>10</v>
      </c>
      <c r="G19" s="153">
        <f t="shared" si="4"/>
        <v>0.29097222222222208</v>
      </c>
      <c r="H19" s="153">
        <f t="shared" si="4"/>
        <v>0.46458333333333318</v>
      </c>
      <c r="I19" s="153">
        <f t="shared" si="4"/>
        <v>0.50624999999999987</v>
      </c>
      <c r="J19" s="153">
        <f t="shared" si="5"/>
        <v>0.55833333333333313</v>
      </c>
      <c r="K19" s="153">
        <f t="shared" si="5"/>
        <v>0.58958333333333257</v>
      </c>
      <c r="L19" s="153">
        <f t="shared" si="5"/>
        <v>0.71458333333333257</v>
      </c>
      <c r="M19" s="153">
        <f t="shared" si="5"/>
        <v>0.7562499999999992</v>
      </c>
      <c r="N19" s="153">
        <f t="shared" si="5"/>
        <v>0.79791666666666583</v>
      </c>
      <c r="O19" s="72"/>
      <c r="P19" s="155" t="s">
        <v>160</v>
      </c>
    </row>
    <row r="20" spans="1:16" ht="14.1" customHeight="1">
      <c r="A20" s="12" t="s">
        <v>372</v>
      </c>
      <c r="B20" s="13">
        <v>2</v>
      </c>
      <c r="C20" s="5">
        <f t="shared" si="2"/>
        <v>28</v>
      </c>
      <c r="D20" s="6">
        <f t="shared" si="0"/>
        <v>4.8</v>
      </c>
      <c r="E20" s="7" t="str">
        <f t="shared" si="3"/>
        <v>40</v>
      </c>
      <c r="F20" s="26">
        <v>0</v>
      </c>
      <c r="G20" s="11">
        <f t="shared" si="4"/>
        <v>0.29374999999999984</v>
      </c>
      <c r="H20" s="11">
        <f t="shared" si="4"/>
        <v>0.46736111111111095</v>
      </c>
      <c r="I20" s="11">
        <f t="shared" si="4"/>
        <v>0.50902777777777763</v>
      </c>
      <c r="J20" s="11">
        <f t="shared" si="5"/>
        <v>0.56111111111111089</v>
      </c>
      <c r="K20" s="11">
        <f t="shared" si="5"/>
        <v>0.59236111111111034</v>
      </c>
      <c r="L20" s="11">
        <f t="shared" si="5"/>
        <v>0.71736111111111034</v>
      </c>
      <c r="M20" s="11">
        <f t="shared" si="5"/>
        <v>0.75902777777777697</v>
      </c>
      <c r="N20" s="11">
        <f t="shared" si="5"/>
        <v>0.8006944444444436</v>
      </c>
      <c r="O20" s="72"/>
      <c r="P20" s="155" t="s">
        <v>161</v>
      </c>
    </row>
    <row r="21" spans="1:16" ht="14.1" customHeight="1">
      <c r="A21" s="12" t="s">
        <v>395</v>
      </c>
      <c r="B21" s="13">
        <v>1</v>
      </c>
      <c r="C21" s="5">
        <f t="shared" si="2"/>
        <v>29</v>
      </c>
      <c r="D21" s="6">
        <f t="shared" si="0"/>
        <v>2.4</v>
      </c>
      <c r="E21" s="7" t="str">
        <f t="shared" si="3"/>
        <v>40</v>
      </c>
      <c r="F21" s="26">
        <v>0</v>
      </c>
      <c r="G21" s="11">
        <f t="shared" si="4"/>
        <v>0.29513888888888873</v>
      </c>
      <c r="H21" s="11">
        <f t="shared" si="4"/>
        <v>0.46874999999999983</v>
      </c>
      <c r="I21" s="11">
        <f t="shared" si="4"/>
        <v>0.51041666666666652</v>
      </c>
      <c r="J21" s="11">
        <f t="shared" si="5"/>
        <v>0.56249999999999978</v>
      </c>
      <c r="K21" s="11">
        <f t="shared" si="5"/>
        <v>0.59374999999999922</v>
      </c>
      <c r="L21" s="11">
        <f t="shared" si="5"/>
        <v>0.71874999999999922</v>
      </c>
      <c r="M21" s="11">
        <f t="shared" si="5"/>
        <v>0.76041666666666585</v>
      </c>
      <c r="N21" s="11">
        <f t="shared" si="5"/>
        <v>0.80208333333333248</v>
      </c>
      <c r="O21" s="72"/>
      <c r="P21" s="155" t="s">
        <v>200</v>
      </c>
    </row>
    <row r="22" spans="1:16" ht="14.1" customHeight="1">
      <c r="A22" s="12" t="s">
        <v>28</v>
      </c>
      <c r="B22" s="13">
        <v>1</v>
      </c>
      <c r="C22" s="5">
        <f t="shared" si="2"/>
        <v>30</v>
      </c>
      <c r="D22" s="6">
        <f t="shared" si="0"/>
        <v>2.4</v>
      </c>
      <c r="E22" s="7" t="str">
        <f t="shared" si="3"/>
        <v>40</v>
      </c>
      <c r="F22" s="26">
        <v>0</v>
      </c>
      <c r="G22" s="11">
        <f t="shared" si="4"/>
        <v>0.29652777777777761</v>
      </c>
      <c r="H22" s="11">
        <f t="shared" si="4"/>
        <v>0.47013888888888872</v>
      </c>
      <c r="I22" s="11">
        <f t="shared" si="4"/>
        <v>0.5118055555555554</v>
      </c>
      <c r="J22" s="11">
        <f t="shared" si="5"/>
        <v>0.56388888888888866</v>
      </c>
      <c r="K22" s="11">
        <f t="shared" si="5"/>
        <v>0.59513888888888811</v>
      </c>
      <c r="L22" s="11">
        <f t="shared" si="5"/>
        <v>0.72013888888888811</v>
      </c>
      <c r="M22" s="11">
        <f t="shared" si="5"/>
        <v>0.76180555555555474</v>
      </c>
      <c r="N22" s="11">
        <f t="shared" si="5"/>
        <v>0.80347222222222137</v>
      </c>
      <c r="O22" s="72"/>
      <c r="P22" s="155" t="s">
        <v>162</v>
      </c>
    </row>
    <row r="23" spans="1:16" ht="14.1" customHeight="1">
      <c r="A23" s="12" t="s">
        <v>127</v>
      </c>
      <c r="B23" s="13">
        <v>1</v>
      </c>
      <c r="C23" s="5">
        <f t="shared" si="2"/>
        <v>31</v>
      </c>
      <c r="D23" s="6">
        <f t="shared" si="0"/>
        <v>2.4</v>
      </c>
      <c r="E23" s="7" t="str">
        <f t="shared" si="3"/>
        <v>45</v>
      </c>
      <c r="F23" s="26">
        <v>0</v>
      </c>
      <c r="G23" s="11">
        <f t="shared" si="4"/>
        <v>0.2979166666666665</v>
      </c>
      <c r="H23" s="11">
        <f t="shared" si="4"/>
        <v>0.4715277777777776</v>
      </c>
      <c r="I23" s="11">
        <f t="shared" si="4"/>
        <v>0.51319444444444429</v>
      </c>
      <c r="J23" s="11">
        <f t="shared" si="5"/>
        <v>0.56527777777777755</v>
      </c>
      <c r="K23" s="11">
        <f t="shared" si="5"/>
        <v>0.59652777777777699</v>
      </c>
      <c r="L23" s="11">
        <f t="shared" si="5"/>
        <v>0.72152777777777699</v>
      </c>
      <c r="M23" s="11">
        <f t="shared" si="5"/>
        <v>0.76319444444444362</v>
      </c>
      <c r="N23" s="11">
        <f t="shared" si="5"/>
        <v>0.80486111111111025</v>
      </c>
      <c r="O23" s="72"/>
      <c r="P23" s="155" t="s">
        <v>158</v>
      </c>
    </row>
    <row r="24" spans="1:16" ht="14.1" customHeight="1">
      <c r="A24" s="12" t="s">
        <v>387</v>
      </c>
      <c r="B24" s="13">
        <v>1</v>
      </c>
      <c r="C24" s="5">
        <f t="shared" si="2"/>
        <v>32</v>
      </c>
      <c r="D24" s="6">
        <f t="shared" si="0"/>
        <v>2.4</v>
      </c>
      <c r="E24" s="7" t="str">
        <f t="shared" si="3"/>
        <v>45</v>
      </c>
      <c r="F24" s="26">
        <v>0</v>
      </c>
      <c r="G24" s="11">
        <f t="shared" si="4"/>
        <v>0.29930555555555538</v>
      </c>
      <c r="H24" s="11">
        <f t="shared" si="4"/>
        <v>0.47291666666666649</v>
      </c>
      <c r="I24" s="11">
        <f t="shared" si="4"/>
        <v>0.51458333333333317</v>
      </c>
      <c r="J24" s="11">
        <f t="shared" si="5"/>
        <v>0.56666666666666643</v>
      </c>
      <c r="K24" s="11">
        <f t="shared" si="5"/>
        <v>0.59791666666666587</v>
      </c>
      <c r="L24" s="11">
        <f t="shared" si="5"/>
        <v>0.72291666666666587</v>
      </c>
      <c r="M24" s="11">
        <f t="shared" si="5"/>
        <v>0.7645833333333325</v>
      </c>
      <c r="N24" s="11">
        <f t="shared" si="5"/>
        <v>0.80624999999999913</v>
      </c>
      <c r="O24" s="72"/>
      <c r="P24" s="155" t="s">
        <v>159</v>
      </c>
    </row>
    <row r="25" spans="1:16" ht="14.1" customHeight="1">
      <c r="A25" s="12" t="s">
        <v>29</v>
      </c>
      <c r="B25" s="13">
        <v>1</v>
      </c>
      <c r="C25" s="5">
        <f t="shared" si="2"/>
        <v>33</v>
      </c>
      <c r="D25" s="6">
        <f t="shared" si="0"/>
        <v>2.4</v>
      </c>
      <c r="E25" s="7" t="str">
        <f t="shared" si="3"/>
        <v>45</v>
      </c>
      <c r="F25" s="26">
        <v>0</v>
      </c>
      <c r="G25" s="11">
        <f t="shared" si="4"/>
        <v>0.30069444444444426</v>
      </c>
      <c r="H25" s="11">
        <f t="shared" si="4"/>
        <v>0.47430555555555537</v>
      </c>
      <c r="I25" s="11">
        <f t="shared" si="4"/>
        <v>0.51597222222222205</v>
      </c>
      <c r="J25" s="11">
        <f t="shared" si="5"/>
        <v>0.56805555555555531</v>
      </c>
      <c r="K25" s="11">
        <f t="shared" si="5"/>
        <v>0.59930555555555476</v>
      </c>
      <c r="L25" s="11">
        <f t="shared" si="5"/>
        <v>0.72430555555555476</v>
      </c>
      <c r="M25" s="11">
        <f t="shared" si="5"/>
        <v>0.76597222222222139</v>
      </c>
      <c r="N25" s="11">
        <f t="shared" si="5"/>
        <v>0.80763888888888802</v>
      </c>
      <c r="O25" s="72"/>
      <c r="P25" s="155" t="s">
        <v>267</v>
      </c>
    </row>
    <row r="26" spans="1:16" ht="14.1" customHeight="1">
      <c r="A26" s="124" t="s">
        <v>30</v>
      </c>
      <c r="B26" s="13">
        <v>2</v>
      </c>
      <c r="C26" s="5">
        <f t="shared" si="2"/>
        <v>35</v>
      </c>
      <c r="D26" s="6">
        <f t="shared" si="0"/>
        <v>4.8</v>
      </c>
      <c r="E26" s="7" t="str">
        <f t="shared" si="3"/>
        <v>45</v>
      </c>
      <c r="F26" s="26">
        <v>0</v>
      </c>
      <c r="G26" s="11">
        <f t="shared" si="4"/>
        <v>0.30347222222222203</v>
      </c>
      <c r="H26" s="11">
        <f t="shared" si="4"/>
        <v>0.47708333333333314</v>
      </c>
      <c r="I26" s="11">
        <f t="shared" si="4"/>
        <v>0.51874999999999982</v>
      </c>
      <c r="J26" s="11">
        <f t="shared" si="5"/>
        <v>0.57083333333333308</v>
      </c>
      <c r="K26" s="11">
        <f t="shared" si="5"/>
        <v>0.60208333333333253</v>
      </c>
      <c r="L26" s="11">
        <f t="shared" si="5"/>
        <v>0.72708333333333253</v>
      </c>
      <c r="M26" s="11">
        <f t="shared" si="5"/>
        <v>0.76874999999999916</v>
      </c>
      <c r="N26" s="11">
        <f t="shared" si="5"/>
        <v>0.81041666666666579</v>
      </c>
      <c r="O26" s="72"/>
      <c r="P26" s="155" t="s">
        <v>150</v>
      </c>
    </row>
    <row r="27" spans="1:16" ht="14.1" customHeight="1">
      <c r="A27" s="124" t="s">
        <v>31</v>
      </c>
      <c r="B27" s="13">
        <v>1</v>
      </c>
      <c r="C27" s="5">
        <f t="shared" si="2"/>
        <v>36</v>
      </c>
      <c r="D27" s="6">
        <f t="shared" si="0"/>
        <v>2.4</v>
      </c>
      <c r="E27" s="7" t="str">
        <f t="shared" si="3"/>
        <v>45</v>
      </c>
      <c r="F27" s="26">
        <v>0</v>
      </c>
      <c r="G27" s="11">
        <f t="shared" si="4"/>
        <v>0.30486111111111092</v>
      </c>
      <c r="H27" s="11">
        <f t="shared" si="4"/>
        <v>0.47847222222222202</v>
      </c>
      <c r="I27" s="11">
        <f t="shared" si="4"/>
        <v>0.52013888888888871</v>
      </c>
      <c r="J27" s="11">
        <f t="shared" si="5"/>
        <v>0.57222222222222197</v>
      </c>
      <c r="K27" s="11">
        <f t="shared" si="5"/>
        <v>0.60347222222222141</v>
      </c>
      <c r="L27" s="11">
        <f t="shared" si="5"/>
        <v>0.72847222222222141</v>
      </c>
      <c r="M27" s="11">
        <f t="shared" si="5"/>
        <v>0.77013888888888804</v>
      </c>
      <c r="N27" s="11">
        <f t="shared" si="5"/>
        <v>0.81180555555555467</v>
      </c>
      <c r="O27" s="72"/>
      <c r="P27" s="155" t="s">
        <v>270</v>
      </c>
    </row>
    <row r="28" spans="1:16" ht="14.1" customHeight="1">
      <c r="A28" s="12" t="s">
        <v>397</v>
      </c>
      <c r="B28" s="13">
        <v>1</v>
      </c>
      <c r="C28" s="5">
        <f t="shared" si="2"/>
        <v>37</v>
      </c>
      <c r="D28" s="6">
        <f t="shared" si="0"/>
        <v>2.4</v>
      </c>
      <c r="E28" s="7" t="str">
        <f t="shared" si="3"/>
        <v>50</v>
      </c>
      <c r="F28" s="26">
        <v>0</v>
      </c>
      <c r="G28" s="11">
        <f t="shared" si="4"/>
        <v>0.3062499999999998</v>
      </c>
      <c r="H28" s="11">
        <f t="shared" si="4"/>
        <v>0.47986111111111091</v>
      </c>
      <c r="I28" s="11">
        <f t="shared" si="4"/>
        <v>0.52152777777777759</v>
      </c>
      <c r="J28" s="11">
        <f t="shared" si="5"/>
        <v>0.57361111111111085</v>
      </c>
      <c r="K28" s="11">
        <f t="shared" si="5"/>
        <v>0.60486111111111029</v>
      </c>
      <c r="L28" s="11">
        <f t="shared" si="5"/>
        <v>0.72986111111111029</v>
      </c>
      <c r="M28" s="11">
        <f t="shared" si="5"/>
        <v>0.77152777777777692</v>
      </c>
      <c r="N28" s="11">
        <f t="shared" si="5"/>
        <v>0.81319444444444355</v>
      </c>
      <c r="O28" s="72"/>
      <c r="P28" s="155" t="s">
        <v>272</v>
      </c>
    </row>
    <row r="29" spans="1:16" ht="14.1" customHeight="1">
      <c r="A29" s="124" t="s">
        <v>33</v>
      </c>
      <c r="B29" s="13">
        <v>1</v>
      </c>
      <c r="C29" s="5">
        <f t="shared" si="2"/>
        <v>38</v>
      </c>
      <c r="D29" s="6">
        <f t="shared" si="0"/>
        <v>2.4</v>
      </c>
      <c r="E29" s="7" t="str">
        <f t="shared" si="3"/>
        <v>50</v>
      </c>
      <c r="F29" s="26">
        <v>0</v>
      </c>
      <c r="G29" s="11">
        <f t="shared" si="4"/>
        <v>0.30763888888888868</v>
      </c>
      <c r="H29" s="11">
        <f t="shared" si="4"/>
        <v>0.48124999999999979</v>
      </c>
      <c r="I29" s="11">
        <f t="shared" si="4"/>
        <v>0.52291666666666647</v>
      </c>
      <c r="J29" s="11">
        <f t="shared" si="5"/>
        <v>0.57499999999999973</v>
      </c>
      <c r="K29" s="11">
        <f t="shared" si="5"/>
        <v>0.60624999999999918</v>
      </c>
      <c r="L29" s="11">
        <f t="shared" si="5"/>
        <v>0.73124999999999918</v>
      </c>
      <c r="M29" s="11">
        <f t="shared" si="5"/>
        <v>0.77291666666666581</v>
      </c>
      <c r="N29" s="11">
        <f t="shared" si="5"/>
        <v>0.81458333333333244</v>
      </c>
      <c r="O29" s="72"/>
      <c r="P29" s="155" t="s">
        <v>151</v>
      </c>
    </row>
    <row r="30" spans="1:16" ht="14.1" customHeight="1">
      <c r="A30" s="124" t="s">
        <v>34</v>
      </c>
      <c r="B30" s="13">
        <v>3</v>
      </c>
      <c r="C30" s="5">
        <f t="shared" si="2"/>
        <v>41</v>
      </c>
      <c r="D30" s="6">
        <f t="shared" si="0"/>
        <v>7.1999999999999993</v>
      </c>
      <c r="E30" s="7" t="str">
        <f t="shared" si="3"/>
        <v>50</v>
      </c>
      <c r="F30" s="26">
        <v>0</v>
      </c>
      <c r="G30" s="11">
        <f t="shared" si="4"/>
        <v>0.31249999999999978</v>
      </c>
      <c r="H30" s="11">
        <f t="shared" si="4"/>
        <v>0.48611111111111088</v>
      </c>
      <c r="I30" s="11">
        <f t="shared" si="4"/>
        <v>0.52777777777777757</v>
      </c>
      <c r="J30" s="11">
        <f t="shared" si="5"/>
        <v>0.57986111111111083</v>
      </c>
      <c r="K30" s="11">
        <f t="shared" si="5"/>
        <v>0.61111111111111027</v>
      </c>
      <c r="L30" s="11">
        <f t="shared" si="5"/>
        <v>0.73611111111111027</v>
      </c>
      <c r="M30" s="11">
        <f t="shared" si="5"/>
        <v>0.7777777777777769</v>
      </c>
      <c r="N30" s="11">
        <f t="shared" si="5"/>
        <v>0.81944444444444353</v>
      </c>
      <c r="O30" s="72"/>
      <c r="P30" s="155" t="s">
        <v>275</v>
      </c>
    </row>
    <row r="31" spans="1:16" ht="14.1" customHeight="1">
      <c r="A31" s="124" t="s">
        <v>35</v>
      </c>
      <c r="B31" s="13">
        <v>1</v>
      </c>
      <c r="C31" s="5">
        <f t="shared" si="2"/>
        <v>42</v>
      </c>
      <c r="D31" s="6">
        <f t="shared" si="0"/>
        <v>2.4</v>
      </c>
      <c r="E31" s="7" t="str">
        <f t="shared" si="3"/>
        <v>50</v>
      </c>
      <c r="F31" s="26">
        <v>0</v>
      </c>
      <c r="G31" s="11">
        <f t="shared" si="4"/>
        <v>0.31388888888888866</v>
      </c>
      <c r="H31" s="11">
        <f t="shared" si="4"/>
        <v>0.48749999999999977</v>
      </c>
      <c r="I31" s="11">
        <f t="shared" si="4"/>
        <v>0.52916666666666645</v>
      </c>
      <c r="J31" s="11">
        <f t="shared" si="5"/>
        <v>0.58124999999999971</v>
      </c>
      <c r="K31" s="11">
        <f t="shared" si="5"/>
        <v>0.61249999999999916</v>
      </c>
      <c r="L31" s="11">
        <f t="shared" si="5"/>
        <v>0.73749999999999916</v>
      </c>
      <c r="M31" s="11">
        <f t="shared" si="5"/>
        <v>0.77916666666666579</v>
      </c>
      <c r="N31" s="11">
        <f t="shared" si="5"/>
        <v>0.82083333333333242</v>
      </c>
      <c r="O31" s="72"/>
      <c r="P31" s="155" t="s">
        <v>152</v>
      </c>
    </row>
    <row r="32" spans="1:16" ht="14.1" customHeight="1">
      <c r="A32" s="124" t="s">
        <v>36</v>
      </c>
      <c r="B32" s="13">
        <v>2</v>
      </c>
      <c r="C32" s="5">
        <f t="shared" si="2"/>
        <v>44</v>
      </c>
      <c r="D32" s="6">
        <f t="shared" si="0"/>
        <v>4.8</v>
      </c>
      <c r="E32" s="7" t="str">
        <f t="shared" si="3"/>
        <v>55</v>
      </c>
      <c r="F32" s="26">
        <v>0</v>
      </c>
      <c r="G32" s="11">
        <f t="shared" si="4"/>
        <v>0.31666666666666643</v>
      </c>
      <c r="H32" s="11">
        <f t="shared" si="4"/>
        <v>0.49027777777777753</v>
      </c>
      <c r="I32" s="11">
        <f t="shared" si="4"/>
        <v>0.53194444444444422</v>
      </c>
      <c r="J32" s="11">
        <f t="shared" si="5"/>
        <v>0.58402777777777748</v>
      </c>
      <c r="K32" s="11">
        <f t="shared" si="5"/>
        <v>0.61527777777777692</v>
      </c>
      <c r="L32" s="11">
        <f t="shared" si="5"/>
        <v>0.74027777777777692</v>
      </c>
      <c r="M32" s="11">
        <f t="shared" si="5"/>
        <v>0.78194444444444355</v>
      </c>
      <c r="N32" s="11">
        <f t="shared" si="5"/>
        <v>0.82361111111111018</v>
      </c>
      <c r="O32" s="72"/>
      <c r="P32" s="155" t="s">
        <v>278</v>
      </c>
    </row>
    <row r="33" spans="1:16" ht="14.1" customHeight="1">
      <c r="A33" s="124" t="s">
        <v>37</v>
      </c>
      <c r="B33" s="13">
        <v>1</v>
      </c>
      <c r="C33" s="5">
        <f t="shared" si="2"/>
        <v>45</v>
      </c>
      <c r="D33" s="6">
        <f t="shared" si="0"/>
        <v>2.4</v>
      </c>
      <c r="E33" s="7" t="str">
        <f t="shared" si="3"/>
        <v>55</v>
      </c>
      <c r="F33" s="26">
        <v>0</v>
      </c>
      <c r="G33" s="11">
        <f t="shared" si="4"/>
        <v>0.31805555555555531</v>
      </c>
      <c r="H33" s="11">
        <f t="shared" si="4"/>
        <v>0.49166666666666642</v>
      </c>
      <c r="I33" s="11">
        <f t="shared" si="4"/>
        <v>0.5333333333333331</v>
      </c>
      <c r="J33" s="11">
        <f t="shared" si="5"/>
        <v>0.58541666666666636</v>
      </c>
      <c r="K33" s="11">
        <f t="shared" si="5"/>
        <v>0.61666666666666581</v>
      </c>
      <c r="L33" s="11">
        <f t="shared" si="5"/>
        <v>0.74166666666666581</v>
      </c>
      <c r="M33" s="11">
        <f t="shared" si="5"/>
        <v>0.78333333333333244</v>
      </c>
      <c r="N33" s="11">
        <f t="shared" si="5"/>
        <v>0.82499999999999907</v>
      </c>
      <c r="O33" s="72"/>
      <c r="P33" s="155" t="s">
        <v>153</v>
      </c>
    </row>
    <row r="34" spans="1:16" ht="14.1" customHeight="1">
      <c r="A34" s="124" t="s">
        <v>38</v>
      </c>
      <c r="B34" s="13">
        <v>2</v>
      </c>
      <c r="C34" s="5">
        <f t="shared" si="2"/>
        <v>47</v>
      </c>
      <c r="D34" s="6">
        <f t="shared" si="0"/>
        <v>4.8</v>
      </c>
      <c r="E34" s="7" t="str">
        <f t="shared" si="3"/>
        <v>55</v>
      </c>
      <c r="F34" s="26">
        <v>0</v>
      </c>
      <c r="G34" s="11">
        <f t="shared" si="4"/>
        <v>0.32083333333333308</v>
      </c>
      <c r="H34" s="11">
        <f t="shared" si="4"/>
        <v>0.49444444444444419</v>
      </c>
      <c r="I34" s="11">
        <f t="shared" si="4"/>
        <v>0.53611111111111087</v>
      </c>
      <c r="J34" s="11">
        <f t="shared" si="5"/>
        <v>0.58819444444444413</v>
      </c>
      <c r="K34" s="11">
        <f t="shared" si="5"/>
        <v>0.61944444444444358</v>
      </c>
      <c r="L34" s="11">
        <f t="shared" si="5"/>
        <v>0.74444444444444358</v>
      </c>
      <c r="M34" s="11">
        <f t="shared" si="5"/>
        <v>0.78611111111111021</v>
      </c>
      <c r="N34" s="11">
        <f t="shared" si="5"/>
        <v>0.82777777777777684</v>
      </c>
      <c r="O34" s="72"/>
      <c r="P34" s="155" t="s">
        <v>155</v>
      </c>
    </row>
    <row r="35" spans="1:16" ht="14.1" customHeight="1">
      <c r="A35" s="12" t="s">
        <v>39</v>
      </c>
      <c r="B35" s="13">
        <v>1</v>
      </c>
      <c r="C35" s="5">
        <f t="shared" si="2"/>
        <v>48</v>
      </c>
      <c r="D35" s="6">
        <f t="shared" si="0"/>
        <v>2.4</v>
      </c>
      <c r="E35" s="7" t="str">
        <f t="shared" si="3"/>
        <v>55</v>
      </c>
      <c r="F35" s="26">
        <v>0</v>
      </c>
      <c r="G35" s="11">
        <f t="shared" si="4"/>
        <v>0.32222222222222197</v>
      </c>
      <c r="H35" s="11">
        <f t="shared" si="4"/>
        <v>0.49583333333333307</v>
      </c>
      <c r="I35" s="11">
        <f t="shared" si="4"/>
        <v>0.53749999999999976</v>
      </c>
      <c r="J35" s="11">
        <f t="shared" si="5"/>
        <v>0.58958333333333302</v>
      </c>
      <c r="K35" s="11">
        <f t="shared" si="5"/>
        <v>0.62083333333333246</v>
      </c>
      <c r="L35" s="11">
        <f t="shared" si="5"/>
        <v>0.74583333333333246</v>
      </c>
      <c r="M35" s="11">
        <f t="shared" si="5"/>
        <v>0.78749999999999909</v>
      </c>
      <c r="N35" s="11">
        <f t="shared" si="5"/>
        <v>0.82916666666666572</v>
      </c>
      <c r="O35" s="72"/>
      <c r="P35" s="155" t="s">
        <v>281</v>
      </c>
    </row>
    <row r="36" spans="1:16" ht="14.1" customHeight="1">
      <c r="A36" s="4" t="s">
        <v>40</v>
      </c>
      <c r="B36" s="22">
        <v>2</v>
      </c>
      <c r="C36" s="5">
        <f t="shared" si="2"/>
        <v>50</v>
      </c>
      <c r="D36" s="154">
        <f t="shared" si="0"/>
        <v>4.8</v>
      </c>
      <c r="E36" s="110" t="str">
        <f t="shared" si="3"/>
        <v>60</v>
      </c>
      <c r="F36" s="27">
        <v>5</v>
      </c>
      <c r="G36" s="123">
        <f t="shared" si="4"/>
        <v>0.32847222222222194</v>
      </c>
      <c r="H36" s="123">
        <f t="shared" si="4"/>
        <v>0.5020833333333331</v>
      </c>
      <c r="I36" s="123">
        <f t="shared" si="4"/>
        <v>0.54374999999999973</v>
      </c>
      <c r="J36" s="123">
        <f t="shared" si="5"/>
        <v>0.59583333333333299</v>
      </c>
      <c r="K36" s="123">
        <f t="shared" si="5"/>
        <v>0.62708333333333244</v>
      </c>
      <c r="L36" s="123">
        <f t="shared" si="5"/>
        <v>0.75208333333333244</v>
      </c>
      <c r="M36" s="123">
        <f t="shared" si="5"/>
        <v>0.79374999999999907</v>
      </c>
      <c r="N36" s="123">
        <f t="shared" si="5"/>
        <v>0.8354166666666657</v>
      </c>
      <c r="O36" s="72"/>
      <c r="P36" s="155" t="s">
        <v>283</v>
      </c>
    </row>
    <row r="37" spans="1:16" ht="14.1" customHeight="1">
      <c r="A37" s="12" t="s">
        <v>39</v>
      </c>
      <c r="B37" s="13">
        <v>1</v>
      </c>
      <c r="C37" s="5">
        <f t="shared" ref="C37:C38" si="6">B37+C36</f>
        <v>51</v>
      </c>
      <c r="D37" s="6">
        <f t="shared" ref="D37" si="7">60/25*B37</f>
        <v>2.4</v>
      </c>
      <c r="E37" s="7" t="str">
        <f t="shared" ref="E37" si="8">IF(C37&lt;=0,"0",IF(C37&lt;=3,"10",IF(C37&lt;=6,"15",IF(C37&lt;=10,"20",IF(C37&lt;=14,"25",IF(C37&lt;=19,"30",IF(C37&lt;=24,"35",IF(C37&lt;=30,"40",IF(C37&lt;=36,"45",IF(C37&lt;=42,"50",IF(C37&lt;=48,"55",IF(C37&lt;=54,"60",IF(C37&lt;=60,"65",IF(C37&lt;=66,"70"))))))))))))))</f>
        <v>60</v>
      </c>
      <c r="F37" s="26">
        <v>0</v>
      </c>
      <c r="G37" s="11">
        <f t="shared" si="4"/>
        <v>0.32986111111111083</v>
      </c>
      <c r="H37" s="11">
        <f t="shared" si="4"/>
        <v>0.50347222222222199</v>
      </c>
      <c r="I37" s="11">
        <f t="shared" si="4"/>
        <v>0.54513888888888862</v>
      </c>
      <c r="J37" s="11">
        <f t="shared" si="5"/>
        <v>0.59722222222222188</v>
      </c>
      <c r="K37" s="11">
        <f t="shared" si="5"/>
        <v>0.62847222222222132</v>
      </c>
      <c r="L37" s="11">
        <f t="shared" si="5"/>
        <v>0.75347222222222132</v>
      </c>
      <c r="M37" s="11">
        <f t="shared" si="5"/>
        <v>0.79513888888888795</v>
      </c>
      <c r="N37" s="11">
        <f t="shared" si="5"/>
        <v>0.83680555555555458</v>
      </c>
      <c r="O37" s="72"/>
      <c r="P37" s="155" t="s">
        <v>281</v>
      </c>
    </row>
    <row r="38" spans="1:16" ht="14.1" customHeight="1">
      <c r="A38" s="12" t="s">
        <v>51</v>
      </c>
      <c r="B38" s="13">
        <v>2</v>
      </c>
      <c r="C38" s="5">
        <f t="shared" si="6"/>
        <v>53</v>
      </c>
      <c r="D38" s="6">
        <f t="shared" ref="D38" si="9">60/25*B38</f>
        <v>4.8</v>
      </c>
      <c r="E38" s="7" t="str">
        <f t="shared" ref="E38" si="10">IF(C38&lt;=0,"0",IF(C38&lt;=3,"10",IF(C38&lt;=6,"15",IF(C38&lt;=10,"20",IF(C38&lt;=14,"25",IF(C38&lt;=19,"30",IF(C38&lt;=24,"35",IF(C38&lt;=30,"40",IF(C38&lt;=36,"45",IF(C38&lt;=42,"50",IF(C38&lt;=48,"55",IF(C38&lt;=54,"60",IF(C38&lt;=60,"65",IF(C38&lt;=66,"70"))))))))))))))</f>
        <v>60</v>
      </c>
      <c r="F38" s="26">
        <v>0</v>
      </c>
      <c r="G38" s="11">
        <f t="shared" si="4"/>
        <v>0.3326388888888886</v>
      </c>
      <c r="H38" s="11">
        <f t="shared" si="4"/>
        <v>0.50624999999999976</v>
      </c>
      <c r="I38" s="11">
        <f t="shared" si="4"/>
        <v>0.54791666666666639</v>
      </c>
      <c r="J38" s="11">
        <f t="shared" si="5"/>
        <v>0.59999999999999964</v>
      </c>
      <c r="K38" s="11">
        <f t="shared" si="5"/>
        <v>0.63124999999999909</v>
      </c>
      <c r="L38" s="11">
        <f t="shared" si="5"/>
        <v>0.75624999999999909</v>
      </c>
      <c r="M38" s="11">
        <f t="shared" si="5"/>
        <v>0.79791666666666572</v>
      </c>
      <c r="N38" s="11">
        <f t="shared" si="5"/>
        <v>0.83958333333333235</v>
      </c>
      <c r="O38" s="72"/>
      <c r="P38" s="155" t="s">
        <v>284</v>
      </c>
    </row>
    <row r="39" spans="1:16" ht="14.1" customHeight="1">
      <c r="A39" s="14"/>
      <c r="B39" s="15"/>
      <c r="C39" s="14"/>
      <c r="D39" s="16"/>
      <c r="E39" s="16"/>
      <c r="F39" s="17"/>
      <c r="G39" s="18"/>
      <c r="H39" s="18"/>
      <c r="I39" s="18"/>
      <c r="J39" s="18"/>
      <c r="K39" s="18"/>
      <c r="L39" s="18"/>
      <c r="M39" s="18"/>
      <c r="N39" s="18"/>
    </row>
    <row r="40" spans="1:16" ht="21.75" customHeight="1">
      <c r="A40" s="2" t="s">
        <v>374</v>
      </c>
      <c r="B40" s="2"/>
      <c r="C40" s="2"/>
      <c r="D40" s="2"/>
      <c r="E40" s="2"/>
      <c r="F40" s="2"/>
      <c r="G40" s="2"/>
    </row>
    <row r="41" spans="1:16" ht="45">
      <c r="A41" s="182" t="s">
        <v>401</v>
      </c>
      <c r="B41" s="182" t="s">
        <v>0</v>
      </c>
      <c r="C41" s="182" t="s">
        <v>1</v>
      </c>
      <c r="D41" s="182" t="s">
        <v>2</v>
      </c>
      <c r="E41" s="182" t="s">
        <v>3</v>
      </c>
      <c r="F41" s="182" t="s">
        <v>4</v>
      </c>
      <c r="G41" s="101" t="s">
        <v>5</v>
      </c>
      <c r="H41" s="101" t="s">
        <v>6</v>
      </c>
      <c r="I41" s="101" t="s">
        <v>7</v>
      </c>
      <c r="J41" s="101" t="s">
        <v>8</v>
      </c>
      <c r="K41" s="101" t="s">
        <v>9</v>
      </c>
      <c r="L41" s="101" t="s">
        <v>10</v>
      </c>
      <c r="M41" s="101" t="s">
        <v>11</v>
      </c>
      <c r="N41" s="101" t="s">
        <v>12</v>
      </c>
      <c r="O41" s="72"/>
      <c r="P41" s="156" t="s">
        <v>156</v>
      </c>
    </row>
    <row r="42" spans="1:16" ht="27.75" customHeight="1">
      <c r="A42" s="182"/>
      <c r="B42" s="182"/>
      <c r="C42" s="182"/>
      <c r="D42" s="182"/>
      <c r="E42" s="182"/>
      <c r="F42" s="182"/>
      <c r="G42" s="131" t="str">
        <f>G3</f>
        <v>UP65KT5041</v>
      </c>
      <c r="H42" s="131" t="str">
        <f t="shared" ref="H42:N42" si="11">H3</f>
        <v>UP32LT
 1406</v>
      </c>
      <c r="I42" s="131" t="str">
        <f t="shared" si="11"/>
        <v>UP65LT
1409</v>
      </c>
      <c r="J42" s="131" t="str">
        <f t="shared" si="11"/>
        <v>UP32PN
6056</v>
      </c>
      <c r="K42" s="131" t="str">
        <f t="shared" si="11"/>
        <v>UP65KT5041</v>
      </c>
      <c r="L42" s="131" t="str">
        <f t="shared" si="11"/>
        <v>UP32LT
 1406</v>
      </c>
      <c r="M42" s="131" t="str">
        <f t="shared" si="11"/>
        <v>UP65LT
1409</v>
      </c>
      <c r="N42" s="131" t="str">
        <f t="shared" si="11"/>
        <v>UP32PN
6056</v>
      </c>
      <c r="O42" s="72"/>
    </row>
    <row r="43" spans="1:16">
      <c r="A43" s="4" t="s">
        <v>51</v>
      </c>
      <c r="B43" s="13">
        <v>0</v>
      </c>
      <c r="C43" s="5">
        <f>B43</f>
        <v>0</v>
      </c>
      <c r="D43" s="6">
        <f>60/25*B43</f>
        <v>0</v>
      </c>
      <c r="E43" s="7" t="str">
        <f t="shared" ref="E43:E77" si="12">IF(C43&lt;=0,"0",IF(C43&lt;=3,"10",IF(C43&lt;=6,"15",IF(C43&lt;=10,"20",IF(C43&lt;=14,"25",IF(C43&lt;=19,"30",IF(C43&lt;=24,"35",IF(C43&lt;=30,"40",IF(C43&lt;=36,"45",IF(C43&lt;=42,"50",IF(C43&lt;=48,"55",IF(C43&lt;=54,"60",IF(C43&lt;=60,"65",IF(C43&lt;=66,"70"))))))))))))))</f>
        <v>0</v>
      </c>
      <c r="F43" s="27">
        <v>8</v>
      </c>
      <c r="G43" s="8">
        <f>G38+TIME(0,$D43,0)+TIME(0,$F43,0)</f>
        <v>0.33819444444444413</v>
      </c>
      <c r="H43" s="8">
        <f t="shared" ref="H43:N43" si="13">H38+TIME(0,$D43,0)+TIME(0,$F43,0)</f>
        <v>0.51180555555555529</v>
      </c>
      <c r="I43" s="8">
        <f t="shared" si="13"/>
        <v>0.55347222222222192</v>
      </c>
      <c r="J43" s="8">
        <f t="shared" si="13"/>
        <v>0.60555555555555518</v>
      </c>
      <c r="K43" s="8">
        <f t="shared" si="13"/>
        <v>0.63680555555555463</v>
      </c>
      <c r="L43" s="8">
        <f t="shared" si="13"/>
        <v>0.76180555555555463</v>
      </c>
      <c r="M43" s="8">
        <f t="shared" si="13"/>
        <v>0.80347222222222126</v>
      </c>
      <c r="N43" s="8">
        <f t="shared" si="13"/>
        <v>0.84513888888888788</v>
      </c>
      <c r="O43" s="72"/>
      <c r="P43" s="155" t="s">
        <v>283</v>
      </c>
    </row>
    <row r="44" spans="1:16">
      <c r="A44" s="12" t="s">
        <v>39</v>
      </c>
      <c r="B44" s="13">
        <v>2</v>
      </c>
      <c r="C44" s="5">
        <f t="shared" ref="C44:C77" si="14">B44+C43</f>
        <v>2</v>
      </c>
      <c r="D44" s="6">
        <f t="shared" ref="D44:D77" si="15">60/25*B44</f>
        <v>4.8</v>
      </c>
      <c r="E44" s="7" t="str">
        <f t="shared" si="12"/>
        <v>10</v>
      </c>
      <c r="F44" s="26">
        <v>0</v>
      </c>
      <c r="G44" s="11">
        <f>G43+TIME(0,$D44,0)+TIME(0,$F44,0)</f>
        <v>0.3409722222222219</v>
      </c>
      <c r="H44" s="11">
        <f t="shared" ref="H44:N44" si="16">H43+TIME(0,$D44,0)+TIME(0,$F44,0)</f>
        <v>0.51458333333333306</v>
      </c>
      <c r="I44" s="11">
        <f t="shared" si="16"/>
        <v>0.55624999999999969</v>
      </c>
      <c r="J44" s="11">
        <f t="shared" si="16"/>
        <v>0.60833333333333295</v>
      </c>
      <c r="K44" s="11">
        <f t="shared" si="16"/>
        <v>0.63958333333333239</v>
      </c>
      <c r="L44" s="11">
        <f t="shared" si="16"/>
        <v>0.76458333333333239</v>
      </c>
      <c r="M44" s="11">
        <f t="shared" si="16"/>
        <v>0.80624999999999902</v>
      </c>
      <c r="N44" s="11">
        <f t="shared" si="16"/>
        <v>0.84791666666666565</v>
      </c>
      <c r="O44" s="72"/>
      <c r="P44" s="155" t="s">
        <v>282</v>
      </c>
    </row>
    <row r="45" spans="1:16">
      <c r="A45" s="4" t="s">
        <v>40</v>
      </c>
      <c r="B45" s="22">
        <v>2</v>
      </c>
      <c r="C45" s="5">
        <f t="shared" si="14"/>
        <v>4</v>
      </c>
      <c r="D45" s="154">
        <f t="shared" si="15"/>
        <v>4.8</v>
      </c>
      <c r="E45" s="110" t="str">
        <f t="shared" si="12"/>
        <v>15</v>
      </c>
      <c r="F45" s="27">
        <v>5</v>
      </c>
      <c r="G45" s="153">
        <f t="shared" ref="G45:N45" si="17">G44+TIME(0,$D45,0)+TIME(0,$F45,0)</f>
        <v>0.34722222222222188</v>
      </c>
      <c r="H45" s="153">
        <f t="shared" si="17"/>
        <v>0.52083333333333304</v>
      </c>
      <c r="I45" s="153">
        <f t="shared" si="17"/>
        <v>0.56249999999999967</v>
      </c>
      <c r="J45" s="153">
        <f t="shared" si="17"/>
        <v>0.61458333333333293</v>
      </c>
      <c r="K45" s="153">
        <f t="shared" si="17"/>
        <v>0.64583333333333237</v>
      </c>
      <c r="L45" s="153">
        <f t="shared" si="17"/>
        <v>0.77083333333333237</v>
      </c>
      <c r="M45" s="153">
        <f t="shared" si="17"/>
        <v>0.812499999999999</v>
      </c>
      <c r="N45" s="153">
        <f t="shared" si="17"/>
        <v>0.85416666666666563</v>
      </c>
      <c r="O45" s="72"/>
      <c r="P45" s="155" t="s">
        <v>283</v>
      </c>
    </row>
    <row r="46" spans="1:16">
      <c r="A46" s="12" t="s">
        <v>39</v>
      </c>
      <c r="B46" s="13">
        <v>1</v>
      </c>
      <c r="C46" s="5">
        <f t="shared" si="14"/>
        <v>5</v>
      </c>
      <c r="D46" s="6">
        <f t="shared" si="15"/>
        <v>2.4</v>
      </c>
      <c r="E46" s="7" t="str">
        <f t="shared" si="12"/>
        <v>15</v>
      </c>
      <c r="F46" s="26">
        <v>0</v>
      </c>
      <c r="G46" s="11">
        <f t="shared" ref="G46:N46" si="18">G45+TIME(0,$D46,0)+TIME(0,$F46,0)</f>
        <v>0.34861111111111076</v>
      </c>
      <c r="H46" s="11">
        <f t="shared" si="18"/>
        <v>0.52222222222222192</v>
      </c>
      <c r="I46" s="11">
        <f t="shared" si="18"/>
        <v>0.56388888888888855</v>
      </c>
      <c r="J46" s="11">
        <f t="shared" si="18"/>
        <v>0.61597222222222181</v>
      </c>
      <c r="K46" s="11">
        <f t="shared" si="18"/>
        <v>0.64722222222222126</v>
      </c>
      <c r="L46" s="11">
        <f t="shared" si="18"/>
        <v>0.77222222222222126</v>
      </c>
      <c r="M46" s="11">
        <f t="shared" si="18"/>
        <v>0.81388888888888788</v>
      </c>
      <c r="N46" s="11">
        <f t="shared" si="18"/>
        <v>0.85555555555555451</v>
      </c>
      <c r="O46" s="72"/>
      <c r="P46" s="155" t="s">
        <v>281</v>
      </c>
    </row>
    <row r="47" spans="1:16">
      <c r="A47" s="12" t="s">
        <v>38</v>
      </c>
      <c r="B47" s="13">
        <v>1</v>
      </c>
      <c r="C47" s="5">
        <f t="shared" si="14"/>
        <v>6</v>
      </c>
      <c r="D47" s="6">
        <f t="shared" si="15"/>
        <v>2.4</v>
      </c>
      <c r="E47" s="7" t="str">
        <f t="shared" si="12"/>
        <v>15</v>
      </c>
      <c r="F47" s="26">
        <v>0</v>
      </c>
      <c r="G47" s="11">
        <f t="shared" ref="G47:N47" si="19">G46+TIME(0,$D47,0)+TIME(0,$F47,0)</f>
        <v>0.34999999999999964</v>
      </c>
      <c r="H47" s="11">
        <f t="shared" si="19"/>
        <v>0.52361111111111081</v>
      </c>
      <c r="I47" s="11">
        <f t="shared" si="19"/>
        <v>0.56527777777777743</v>
      </c>
      <c r="J47" s="11">
        <f t="shared" si="19"/>
        <v>0.61736111111111069</v>
      </c>
      <c r="K47" s="11">
        <f t="shared" si="19"/>
        <v>0.64861111111111014</v>
      </c>
      <c r="L47" s="11">
        <f t="shared" si="19"/>
        <v>0.77361111111111014</v>
      </c>
      <c r="M47" s="11">
        <f t="shared" si="19"/>
        <v>0.81527777777777677</v>
      </c>
      <c r="N47" s="11">
        <f t="shared" si="19"/>
        <v>0.8569444444444434</v>
      </c>
      <c r="O47" s="72"/>
      <c r="P47" s="155" t="s">
        <v>280</v>
      </c>
    </row>
    <row r="48" spans="1:16">
      <c r="A48" s="12" t="s">
        <v>37</v>
      </c>
      <c r="B48" s="13">
        <v>2</v>
      </c>
      <c r="C48" s="5">
        <f t="shared" si="14"/>
        <v>8</v>
      </c>
      <c r="D48" s="6">
        <f t="shared" si="15"/>
        <v>4.8</v>
      </c>
      <c r="E48" s="7" t="str">
        <f t="shared" si="12"/>
        <v>20</v>
      </c>
      <c r="F48" s="26">
        <v>0</v>
      </c>
      <c r="G48" s="11">
        <f t="shared" ref="G48:N48" si="20">G47+TIME(0,$D48,0)+TIME(0,$F48,0)</f>
        <v>0.35277777777777741</v>
      </c>
      <c r="H48" s="11">
        <f t="shared" si="20"/>
        <v>0.52638888888888857</v>
      </c>
      <c r="I48" s="11">
        <f t="shared" si="20"/>
        <v>0.5680555555555552</v>
      </c>
      <c r="J48" s="11">
        <f t="shared" si="20"/>
        <v>0.62013888888888846</v>
      </c>
      <c r="K48" s="11">
        <f t="shared" si="20"/>
        <v>0.65138888888888791</v>
      </c>
      <c r="L48" s="11">
        <f t="shared" si="20"/>
        <v>0.77638888888888791</v>
      </c>
      <c r="M48" s="11">
        <f t="shared" si="20"/>
        <v>0.81805555555555454</v>
      </c>
      <c r="N48" s="11">
        <f t="shared" si="20"/>
        <v>0.85972222222222117</v>
      </c>
      <c r="O48" s="72"/>
      <c r="P48" s="155" t="s">
        <v>279</v>
      </c>
    </row>
    <row r="49" spans="1:16">
      <c r="A49" s="12" t="s">
        <v>36</v>
      </c>
      <c r="B49" s="13">
        <v>1</v>
      </c>
      <c r="C49" s="5">
        <f t="shared" si="14"/>
        <v>9</v>
      </c>
      <c r="D49" s="6">
        <f t="shared" si="15"/>
        <v>2.4</v>
      </c>
      <c r="E49" s="7" t="str">
        <f t="shared" si="12"/>
        <v>20</v>
      </c>
      <c r="F49" s="26">
        <v>0</v>
      </c>
      <c r="G49" s="11">
        <f t="shared" ref="G49:N49" si="21">G48+TIME(0,$D49,0)+TIME(0,$F49,0)</f>
        <v>0.3541666666666663</v>
      </c>
      <c r="H49" s="11">
        <f t="shared" si="21"/>
        <v>0.52777777777777746</v>
      </c>
      <c r="I49" s="11">
        <f t="shared" si="21"/>
        <v>0.56944444444444409</v>
      </c>
      <c r="J49" s="11">
        <f t="shared" si="21"/>
        <v>0.62152777777777735</v>
      </c>
      <c r="K49" s="11">
        <f t="shared" si="21"/>
        <v>0.65277777777777679</v>
      </c>
      <c r="L49" s="11">
        <f t="shared" si="21"/>
        <v>0.77777777777777679</v>
      </c>
      <c r="M49" s="11">
        <f t="shared" si="21"/>
        <v>0.81944444444444342</v>
      </c>
      <c r="N49" s="11">
        <f t="shared" si="21"/>
        <v>0.86111111111111005</v>
      </c>
      <c r="O49" s="72"/>
      <c r="P49" s="155" t="s">
        <v>154</v>
      </c>
    </row>
    <row r="50" spans="1:16">
      <c r="A50" s="12" t="s">
        <v>35</v>
      </c>
      <c r="B50" s="13">
        <v>2</v>
      </c>
      <c r="C50" s="5">
        <f t="shared" si="14"/>
        <v>11</v>
      </c>
      <c r="D50" s="6">
        <f t="shared" si="15"/>
        <v>4.8</v>
      </c>
      <c r="E50" s="7" t="str">
        <f t="shared" si="12"/>
        <v>25</v>
      </c>
      <c r="F50" s="26">
        <v>0</v>
      </c>
      <c r="G50" s="11">
        <f t="shared" ref="G50:N50" si="22">G49+TIME(0,$D50,0)+TIME(0,$F50,0)</f>
        <v>0.35694444444444406</v>
      </c>
      <c r="H50" s="11">
        <f t="shared" si="22"/>
        <v>0.53055555555555522</v>
      </c>
      <c r="I50" s="11">
        <f t="shared" si="22"/>
        <v>0.57222222222222185</v>
      </c>
      <c r="J50" s="11">
        <f t="shared" si="22"/>
        <v>0.62430555555555511</v>
      </c>
      <c r="K50" s="11">
        <f t="shared" si="22"/>
        <v>0.65555555555555456</v>
      </c>
      <c r="L50" s="11">
        <f t="shared" si="22"/>
        <v>0.78055555555555456</v>
      </c>
      <c r="M50" s="11">
        <f t="shared" si="22"/>
        <v>0.82222222222222119</v>
      </c>
      <c r="N50" s="11">
        <f t="shared" si="22"/>
        <v>0.86388888888888782</v>
      </c>
      <c r="O50" s="72"/>
      <c r="P50" s="155" t="s">
        <v>277</v>
      </c>
    </row>
    <row r="51" spans="1:16" ht="12" customHeight="1">
      <c r="A51" s="12" t="s">
        <v>34</v>
      </c>
      <c r="B51" s="13">
        <v>1</v>
      </c>
      <c r="C51" s="5">
        <f t="shared" si="14"/>
        <v>12</v>
      </c>
      <c r="D51" s="6">
        <f t="shared" si="15"/>
        <v>2.4</v>
      </c>
      <c r="E51" s="7" t="str">
        <f t="shared" si="12"/>
        <v>25</v>
      </c>
      <c r="F51" s="26">
        <v>0</v>
      </c>
      <c r="G51" s="11">
        <f t="shared" ref="G51:N51" si="23">G50+TIME(0,$D51,0)+TIME(0,$F51,0)</f>
        <v>0.35833333333333295</v>
      </c>
      <c r="H51" s="11">
        <f t="shared" si="23"/>
        <v>0.53194444444444411</v>
      </c>
      <c r="I51" s="11">
        <f t="shared" si="23"/>
        <v>0.57361111111111074</v>
      </c>
      <c r="J51" s="11">
        <f t="shared" si="23"/>
        <v>0.625694444444444</v>
      </c>
      <c r="K51" s="11">
        <f t="shared" si="23"/>
        <v>0.65694444444444344</v>
      </c>
      <c r="L51" s="11">
        <f t="shared" si="23"/>
        <v>0.78194444444444344</v>
      </c>
      <c r="M51" s="11">
        <f t="shared" si="23"/>
        <v>0.82361111111111007</v>
      </c>
      <c r="N51" s="11">
        <f t="shared" si="23"/>
        <v>0.8652777777777767</v>
      </c>
      <c r="O51" s="72"/>
      <c r="P51" s="155" t="s">
        <v>276</v>
      </c>
    </row>
    <row r="52" spans="1:16">
      <c r="A52" s="12" t="s">
        <v>33</v>
      </c>
      <c r="B52" s="13">
        <v>3</v>
      </c>
      <c r="C52" s="5">
        <f t="shared" si="14"/>
        <v>15</v>
      </c>
      <c r="D52" s="6">
        <f t="shared" si="15"/>
        <v>7.1999999999999993</v>
      </c>
      <c r="E52" s="7" t="str">
        <f t="shared" si="12"/>
        <v>30</v>
      </c>
      <c r="F52" s="26">
        <v>0</v>
      </c>
      <c r="G52" s="11">
        <f t="shared" ref="G52:N52" si="24">G51+TIME(0,$D52,0)+TIME(0,$F52,0)</f>
        <v>0.36319444444444404</v>
      </c>
      <c r="H52" s="11">
        <f t="shared" si="24"/>
        <v>0.5368055555555552</v>
      </c>
      <c r="I52" s="11">
        <f t="shared" si="24"/>
        <v>0.57847222222222183</v>
      </c>
      <c r="J52" s="11">
        <f t="shared" si="24"/>
        <v>0.63055555555555509</v>
      </c>
      <c r="K52" s="11">
        <f t="shared" si="24"/>
        <v>0.66180555555555454</v>
      </c>
      <c r="L52" s="11">
        <f t="shared" si="24"/>
        <v>0.78680555555555454</v>
      </c>
      <c r="M52" s="11">
        <f t="shared" si="24"/>
        <v>0.82847222222222117</v>
      </c>
      <c r="N52" s="11">
        <f t="shared" si="24"/>
        <v>0.8701388888888878</v>
      </c>
      <c r="O52" s="72"/>
      <c r="P52" s="155" t="s">
        <v>274</v>
      </c>
    </row>
    <row r="53" spans="1:16">
      <c r="A53" s="12" t="s">
        <v>32</v>
      </c>
      <c r="B53" s="13">
        <v>1</v>
      </c>
      <c r="C53" s="5">
        <f t="shared" si="14"/>
        <v>16</v>
      </c>
      <c r="D53" s="6">
        <f t="shared" si="15"/>
        <v>2.4</v>
      </c>
      <c r="E53" s="7" t="str">
        <f t="shared" si="12"/>
        <v>30</v>
      </c>
      <c r="F53" s="26">
        <v>0</v>
      </c>
      <c r="G53" s="11">
        <f t="shared" ref="G53:N53" si="25">G52+TIME(0,$D53,0)+TIME(0,$F53,0)</f>
        <v>0.36458333333333293</v>
      </c>
      <c r="H53" s="11">
        <f t="shared" si="25"/>
        <v>0.53819444444444409</v>
      </c>
      <c r="I53" s="11">
        <f t="shared" si="25"/>
        <v>0.57986111111111072</v>
      </c>
      <c r="J53" s="11">
        <f t="shared" si="25"/>
        <v>0.63194444444444398</v>
      </c>
      <c r="K53" s="11">
        <f t="shared" si="25"/>
        <v>0.66319444444444342</v>
      </c>
      <c r="L53" s="11">
        <f t="shared" si="25"/>
        <v>0.78819444444444342</v>
      </c>
      <c r="M53" s="11">
        <f t="shared" si="25"/>
        <v>0.82986111111111005</v>
      </c>
      <c r="N53" s="11">
        <f t="shared" si="25"/>
        <v>0.87152777777777668</v>
      </c>
      <c r="O53" s="72"/>
      <c r="P53" s="155" t="s">
        <v>273</v>
      </c>
    </row>
    <row r="54" spans="1:16">
      <c r="A54" s="12" t="s">
        <v>31</v>
      </c>
      <c r="B54" s="13">
        <v>1</v>
      </c>
      <c r="C54" s="5">
        <f t="shared" si="14"/>
        <v>17</v>
      </c>
      <c r="D54" s="6">
        <f t="shared" si="15"/>
        <v>2.4</v>
      </c>
      <c r="E54" s="7" t="str">
        <f t="shared" si="12"/>
        <v>30</v>
      </c>
      <c r="F54" s="26">
        <v>0</v>
      </c>
      <c r="G54" s="11">
        <f t="shared" ref="G54:N54" si="26">G53+TIME(0,$D54,0)+TIME(0,$F54,0)</f>
        <v>0.36597222222222181</v>
      </c>
      <c r="H54" s="11">
        <f t="shared" si="26"/>
        <v>0.53958333333333297</v>
      </c>
      <c r="I54" s="11">
        <f t="shared" si="26"/>
        <v>0.5812499999999996</v>
      </c>
      <c r="J54" s="11">
        <f t="shared" si="26"/>
        <v>0.63333333333333286</v>
      </c>
      <c r="K54" s="11">
        <f t="shared" si="26"/>
        <v>0.6645833333333323</v>
      </c>
      <c r="L54" s="11">
        <f t="shared" si="26"/>
        <v>0.7895833333333323</v>
      </c>
      <c r="M54" s="11">
        <f t="shared" si="26"/>
        <v>0.83124999999999893</v>
      </c>
      <c r="N54" s="11">
        <f t="shared" si="26"/>
        <v>0.87291666666666556</v>
      </c>
      <c r="O54" s="72"/>
      <c r="P54" s="155" t="s">
        <v>271</v>
      </c>
    </row>
    <row r="55" spans="1:16">
      <c r="A55" s="12" t="s">
        <v>30</v>
      </c>
      <c r="B55" s="13">
        <v>1</v>
      </c>
      <c r="C55" s="5">
        <f t="shared" si="14"/>
        <v>18</v>
      </c>
      <c r="D55" s="6">
        <f t="shared" si="15"/>
        <v>2.4</v>
      </c>
      <c r="E55" s="7" t="str">
        <f t="shared" si="12"/>
        <v>30</v>
      </c>
      <c r="F55" s="26">
        <v>0</v>
      </c>
      <c r="G55" s="11">
        <f t="shared" ref="G55:N55" si="27">G54+TIME(0,$D55,0)+TIME(0,$F55,0)</f>
        <v>0.36736111111111069</v>
      </c>
      <c r="H55" s="11">
        <f t="shared" si="27"/>
        <v>0.54097222222222185</v>
      </c>
      <c r="I55" s="11">
        <f t="shared" si="27"/>
        <v>0.58263888888888848</v>
      </c>
      <c r="J55" s="11">
        <f t="shared" si="27"/>
        <v>0.63472222222222174</v>
      </c>
      <c r="K55" s="11">
        <f t="shared" si="27"/>
        <v>0.66597222222222119</v>
      </c>
      <c r="L55" s="11">
        <f t="shared" si="27"/>
        <v>0.79097222222222119</v>
      </c>
      <c r="M55" s="11">
        <f t="shared" si="27"/>
        <v>0.83263888888888782</v>
      </c>
      <c r="N55" s="11">
        <f t="shared" si="27"/>
        <v>0.87430555555555445</v>
      </c>
      <c r="O55" s="72"/>
      <c r="P55" s="155" t="s">
        <v>269</v>
      </c>
    </row>
    <row r="56" spans="1:16">
      <c r="A56" s="12" t="s">
        <v>29</v>
      </c>
      <c r="B56" s="13">
        <v>2</v>
      </c>
      <c r="C56" s="5">
        <f t="shared" si="14"/>
        <v>20</v>
      </c>
      <c r="D56" s="6">
        <f t="shared" si="15"/>
        <v>4.8</v>
      </c>
      <c r="E56" s="7" t="str">
        <f t="shared" si="12"/>
        <v>35</v>
      </c>
      <c r="F56" s="26">
        <v>0</v>
      </c>
      <c r="G56" s="11">
        <f t="shared" ref="G56:N56" si="28">G55+TIME(0,$D56,0)+TIME(0,$F56,0)</f>
        <v>0.37013888888888846</v>
      </c>
      <c r="H56" s="11">
        <f t="shared" si="28"/>
        <v>0.54374999999999962</v>
      </c>
      <c r="I56" s="11">
        <f t="shared" si="28"/>
        <v>0.58541666666666625</v>
      </c>
      <c r="J56" s="11">
        <f t="shared" si="28"/>
        <v>0.63749999999999951</v>
      </c>
      <c r="K56" s="11">
        <f t="shared" si="28"/>
        <v>0.66874999999999896</v>
      </c>
      <c r="L56" s="11">
        <f t="shared" si="28"/>
        <v>0.79374999999999896</v>
      </c>
      <c r="M56" s="11">
        <f t="shared" si="28"/>
        <v>0.83541666666666559</v>
      </c>
      <c r="N56" s="11">
        <f t="shared" si="28"/>
        <v>0.87708333333333222</v>
      </c>
      <c r="O56" s="72"/>
      <c r="P56" s="155" t="s">
        <v>268</v>
      </c>
    </row>
    <row r="57" spans="1:16">
      <c r="A57" s="12" t="s">
        <v>387</v>
      </c>
      <c r="B57" s="13">
        <v>1</v>
      </c>
      <c r="C57" s="5">
        <f t="shared" si="14"/>
        <v>21</v>
      </c>
      <c r="D57" s="6">
        <f t="shared" si="15"/>
        <v>2.4</v>
      </c>
      <c r="E57" s="7" t="str">
        <f t="shared" si="12"/>
        <v>35</v>
      </c>
      <c r="F57" s="26">
        <v>0</v>
      </c>
      <c r="G57" s="11">
        <f t="shared" ref="G57:N57" si="29">G56+TIME(0,$D57,0)+TIME(0,$F57,0)</f>
        <v>0.37152777777777735</v>
      </c>
      <c r="H57" s="11">
        <f t="shared" si="29"/>
        <v>0.54513888888888851</v>
      </c>
      <c r="I57" s="11">
        <f t="shared" si="29"/>
        <v>0.58680555555555514</v>
      </c>
      <c r="J57" s="11">
        <f t="shared" si="29"/>
        <v>0.6388888888888884</v>
      </c>
      <c r="K57" s="11">
        <f t="shared" si="29"/>
        <v>0.67013888888888784</v>
      </c>
      <c r="L57" s="11">
        <f t="shared" si="29"/>
        <v>0.79513888888888784</v>
      </c>
      <c r="M57" s="11">
        <f t="shared" si="29"/>
        <v>0.83680555555555447</v>
      </c>
      <c r="N57" s="11">
        <f t="shared" si="29"/>
        <v>0.8784722222222211</v>
      </c>
      <c r="O57" s="72"/>
      <c r="P57" s="155" t="s">
        <v>266</v>
      </c>
    </row>
    <row r="58" spans="1:16">
      <c r="A58" s="12" t="s">
        <v>127</v>
      </c>
      <c r="B58" s="13">
        <v>1</v>
      </c>
      <c r="C58" s="5">
        <f t="shared" si="14"/>
        <v>22</v>
      </c>
      <c r="D58" s="6">
        <f t="shared" si="15"/>
        <v>2.4</v>
      </c>
      <c r="E58" s="7" t="str">
        <f t="shared" si="12"/>
        <v>35</v>
      </c>
      <c r="F58" s="26">
        <v>0</v>
      </c>
      <c r="G58" s="11">
        <f t="shared" ref="G58:N58" si="30">G57+TIME(0,$D58,0)+TIME(0,$F58,0)</f>
        <v>0.37291666666666623</v>
      </c>
      <c r="H58" s="11">
        <f t="shared" si="30"/>
        <v>0.54652777777777739</v>
      </c>
      <c r="I58" s="11">
        <f t="shared" si="30"/>
        <v>0.58819444444444402</v>
      </c>
      <c r="J58" s="11">
        <f t="shared" si="30"/>
        <v>0.64027777777777728</v>
      </c>
      <c r="K58" s="11">
        <f t="shared" si="30"/>
        <v>0.67152777777777672</v>
      </c>
      <c r="L58" s="11">
        <f t="shared" si="30"/>
        <v>0.79652777777777672</v>
      </c>
      <c r="M58" s="11">
        <f t="shared" si="30"/>
        <v>0.83819444444444335</v>
      </c>
      <c r="N58" s="11">
        <f t="shared" si="30"/>
        <v>0.87986111111110998</v>
      </c>
      <c r="O58" s="72"/>
      <c r="P58" s="155" t="s">
        <v>198</v>
      </c>
    </row>
    <row r="59" spans="1:16">
      <c r="A59" s="12" t="s">
        <v>28</v>
      </c>
      <c r="B59" s="13">
        <v>1</v>
      </c>
      <c r="C59" s="5">
        <f t="shared" si="14"/>
        <v>23</v>
      </c>
      <c r="D59" s="6">
        <f t="shared" si="15"/>
        <v>2.4</v>
      </c>
      <c r="E59" s="7" t="str">
        <f t="shared" si="12"/>
        <v>35</v>
      </c>
      <c r="F59" s="26">
        <v>0</v>
      </c>
      <c r="G59" s="11">
        <f t="shared" ref="G59:N59" si="31">G58+TIME(0,$D59,0)+TIME(0,$F59,0)</f>
        <v>0.37430555555555511</v>
      </c>
      <c r="H59" s="11">
        <f t="shared" si="31"/>
        <v>0.54791666666666627</v>
      </c>
      <c r="I59" s="11">
        <f t="shared" si="31"/>
        <v>0.5895833333333329</v>
      </c>
      <c r="J59" s="11">
        <f t="shared" si="31"/>
        <v>0.64166666666666616</v>
      </c>
      <c r="K59" s="11">
        <f t="shared" si="31"/>
        <v>0.67291666666666561</v>
      </c>
      <c r="L59" s="11">
        <f t="shared" si="31"/>
        <v>0.79791666666666561</v>
      </c>
      <c r="M59" s="11">
        <f t="shared" si="31"/>
        <v>0.83958333333333224</v>
      </c>
      <c r="N59" s="11">
        <f t="shared" si="31"/>
        <v>0.88124999999999887</v>
      </c>
      <c r="O59" s="72"/>
      <c r="P59" s="155" t="s">
        <v>199</v>
      </c>
    </row>
    <row r="60" spans="1:16">
      <c r="A60" s="12" t="s">
        <v>395</v>
      </c>
      <c r="B60" s="13">
        <v>1</v>
      </c>
      <c r="C60" s="5">
        <f t="shared" si="14"/>
        <v>24</v>
      </c>
      <c r="D60" s="6">
        <f t="shared" si="15"/>
        <v>2.4</v>
      </c>
      <c r="E60" s="7" t="str">
        <f t="shared" si="12"/>
        <v>35</v>
      </c>
      <c r="F60" s="26">
        <v>0</v>
      </c>
      <c r="G60" s="11">
        <f t="shared" ref="G60:N60" si="32">G59+TIME(0,$D60,0)+TIME(0,$F60,0)</f>
        <v>0.375694444444444</v>
      </c>
      <c r="H60" s="11">
        <f t="shared" si="32"/>
        <v>0.54930555555555516</v>
      </c>
      <c r="I60" s="11">
        <f t="shared" si="32"/>
        <v>0.59097222222222179</v>
      </c>
      <c r="J60" s="11">
        <f t="shared" si="32"/>
        <v>0.64305555555555505</v>
      </c>
      <c r="K60" s="11">
        <f t="shared" si="32"/>
        <v>0.67430555555555449</v>
      </c>
      <c r="L60" s="11">
        <f t="shared" si="32"/>
        <v>0.79930555555555449</v>
      </c>
      <c r="M60" s="11">
        <f t="shared" si="32"/>
        <v>0.84097222222222112</v>
      </c>
      <c r="N60" s="11">
        <f t="shared" si="32"/>
        <v>0.88263888888888775</v>
      </c>
      <c r="O60" s="72"/>
      <c r="P60" s="155" t="s">
        <v>200</v>
      </c>
    </row>
    <row r="61" spans="1:16">
      <c r="A61" s="12" t="s">
        <v>27</v>
      </c>
      <c r="B61" s="13">
        <v>1</v>
      </c>
      <c r="C61" s="5">
        <f t="shared" si="14"/>
        <v>25</v>
      </c>
      <c r="D61" s="6">
        <f t="shared" si="15"/>
        <v>2.4</v>
      </c>
      <c r="E61" s="7" t="str">
        <f t="shared" si="12"/>
        <v>40</v>
      </c>
      <c r="F61" s="26">
        <v>0</v>
      </c>
      <c r="G61" s="11">
        <f t="shared" ref="G61:N61" si="33">G60+TIME(0,$D61,0)+TIME(0,$F61,0)</f>
        <v>0.37708333333333288</v>
      </c>
      <c r="H61" s="11">
        <f t="shared" si="33"/>
        <v>0.55069444444444404</v>
      </c>
      <c r="I61" s="11">
        <f t="shared" si="33"/>
        <v>0.59236111111111067</v>
      </c>
      <c r="J61" s="11">
        <f t="shared" si="33"/>
        <v>0.64444444444444393</v>
      </c>
      <c r="K61" s="11">
        <f t="shared" si="33"/>
        <v>0.67569444444444338</v>
      </c>
      <c r="L61" s="11">
        <f t="shared" si="33"/>
        <v>0.80069444444444338</v>
      </c>
      <c r="M61" s="11">
        <f t="shared" si="33"/>
        <v>0.84236111111111001</v>
      </c>
      <c r="N61" s="11">
        <f t="shared" si="33"/>
        <v>0.88402777777777664</v>
      </c>
      <c r="O61" s="72"/>
      <c r="P61" s="155" t="s">
        <v>195</v>
      </c>
    </row>
    <row r="62" spans="1:16" s="21" customFormat="1">
      <c r="A62" s="4" t="s">
        <v>128</v>
      </c>
      <c r="B62" s="22">
        <v>2</v>
      </c>
      <c r="C62" s="5">
        <f t="shared" si="14"/>
        <v>27</v>
      </c>
      <c r="D62" s="6">
        <f t="shared" si="15"/>
        <v>4.8</v>
      </c>
      <c r="E62" s="7" t="str">
        <f t="shared" si="12"/>
        <v>40</v>
      </c>
      <c r="F62" s="26">
        <v>5</v>
      </c>
      <c r="G62" s="11">
        <f t="shared" ref="G62:N62" si="34">G61+TIME(0,$D62,0)+TIME(0,$F62,0)</f>
        <v>0.38333333333333286</v>
      </c>
      <c r="H62" s="11">
        <f t="shared" si="34"/>
        <v>0.55694444444444402</v>
      </c>
      <c r="I62" s="11">
        <f t="shared" si="34"/>
        <v>0.59861111111111065</v>
      </c>
      <c r="J62" s="11">
        <f t="shared" si="34"/>
        <v>0.65069444444444391</v>
      </c>
      <c r="K62" s="11">
        <f t="shared" si="34"/>
        <v>0.68194444444444335</v>
      </c>
      <c r="L62" s="11">
        <f t="shared" si="34"/>
        <v>0.80694444444444335</v>
      </c>
      <c r="M62" s="11">
        <f t="shared" si="34"/>
        <v>0.84861111111110998</v>
      </c>
      <c r="N62" s="11">
        <f t="shared" si="34"/>
        <v>0.89027777777777661</v>
      </c>
      <c r="O62" s="72"/>
      <c r="P62" s="155" t="s">
        <v>194</v>
      </c>
    </row>
    <row r="63" spans="1:16">
      <c r="A63" s="12" t="s">
        <v>25</v>
      </c>
      <c r="B63" s="13">
        <v>2</v>
      </c>
      <c r="C63" s="5">
        <f t="shared" si="14"/>
        <v>29</v>
      </c>
      <c r="D63" s="6">
        <f t="shared" si="15"/>
        <v>4.8</v>
      </c>
      <c r="E63" s="7" t="str">
        <f t="shared" si="12"/>
        <v>40</v>
      </c>
      <c r="F63" s="26">
        <v>0</v>
      </c>
      <c r="G63" s="11">
        <f t="shared" ref="G63:N63" si="35">G62+TIME(0,$D63,0)+TIME(0,$F63,0)</f>
        <v>0.38611111111111063</v>
      </c>
      <c r="H63" s="11">
        <f t="shared" si="35"/>
        <v>0.55972222222222179</v>
      </c>
      <c r="I63" s="11">
        <f t="shared" si="35"/>
        <v>0.60138888888888842</v>
      </c>
      <c r="J63" s="11">
        <f t="shared" si="35"/>
        <v>0.65347222222222168</v>
      </c>
      <c r="K63" s="11">
        <f t="shared" si="35"/>
        <v>0.68472222222222112</v>
      </c>
      <c r="L63" s="11">
        <f t="shared" si="35"/>
        <v>0.80972222222222112</v>
      </c>
      <c r="M63" s="11">
        <f t="shared" si="35"/>
        <v>0.85138888888888775</v>
      </c>
      <c r="N63" s="11">
        <f t="shared" si="35"/>
        <v>0.89305555555555438</v>
      </c>
      <c r="O63" s="72"/>
      <c r="P63" s="155" t="s">
        <v>193</v>
      </c>
    </row>
    <row r="64" spans="1:16">
      <c r="A64" s="12" t="s">
        <v>24</v>
      </c>
      <c r="B64" s="13">
        <v>1</v>
      </c>
      <c r="C64" s="5">
        <f t="shared" si="14"/>
        <v>30</v>
      </c>
      <c r="D64" s="6">
        <f t="shared" si="15"/>
        <v>2.4</v>
      </c>
      <c r="E64" s="7" t="str">
        <f t="shared" si="12"/>
        <v>40</v>
      </c>
      <c r="F64" s="26">
        <v>0</v>
      </c>
      <c r="G64" s="11">
        <f t="shared" ref="G64:N64" si="36">G63+TIME(0,$D64,0)+TIME(0,$F64,0)</f>
        <v>0.38749999999999951</v>
      </c>
      <c r="H64" s="11">
        <f t="shared" si="36"/>
        <v>0.56111111111111067</v>
      </c>
      <c r="I64" s="11">
        <f t="shared" si="36"/>
        <v>0.6027777777777773</v>
      </c>
      <c r="J64" s="11">
        <f t="shared" si="36"/>
        <v>0.65486111111111056</v>
      </c>
      <c r="K64" s="11">
        <f t="shared" si="36"/>
        <v>0.68611111111111001</v>
      </c>
      <c r="L64" s="11">
        <f t="shared" si="36"/>
        <v>0.81111111111111001</v>
      </c>
      <c r="M64" s="11">
        <f t="shared" si="36"/>
        <v>0.85277777777777664</v>
      </c>
      <c r="N64" s="11">
        <f t="shared" si="36"/>
        <v>0.89444444444444327</v>
      </c>
      <c r="O64" s="72"/>
      <c r="P64" s="155" t="s">
        <v>191</v>
      </c>
    </row>
    <row r="65" spans="1:16">
      <c r="A65" s="124" t="s">
        <v>137</v>
      </c>
      <c r="B65" s="13">
        <v>2</v>
      </c>
      <c r="C65" s="5">
        <f t="shared" si="14"/>
        <v>32</v>
      </c>
      <c r="D65" s="6">
        <f t="shared" si="15"/>
        <v>4.8</v>
      </c>
      <c r="E65" s="7" t="str">
        <f t="shared" si="12"/>
        <v>45</v>
      </c>
      <c r="F65" s="26">
        <v>0</v>
      </c>
      <c r="G65" s="11">
        <f t="shared" ref="G65:N65" si="37">G64+TIME(0,$D65,0)+TIME(0,$F65,0)</f>
        <v>0.39027777777777728</v>
      </c>
      <c r="H65" s="11">
        <f t="shared" si="37"/>
        <v>0.56388888888888844</v>
      </c>
      <c r="I65" s="11">
        <f t="shared" si="37"/>
        <v>0.60555555555555507</v>
      </c>
      <c r="J65" s="11">
        <f t="shared" si="37"/>
        <v>0.65763888888888833</v>
      </c>
      <c r="K65" s="11">
        <f t="shared" si="37"/>
        <v>0.68888888888888777</v>
      </c>
      <c r="L65" s="11">
        <f t="shared" si="37"/>
        <v>0.81388888888888777</v>
      </c>
      <c r="M65" s="11">
        <f t="shared" si="37"/>
        <v>0.8555555555555544</v>
      </c>
      <c r="N65" s="11">
        <f t="shared" si="37"/>
        <v>0.89722222222222103</v>
      </c>
      <c r="O65" s="72"/>
      <c r="P65" s="155" t="s">
        <v>189</v>
      </c>
    </row>
    <row r="66" spans="1:16">
      <c r="A66" s="12" t="s">
        <v>23</v>
      </c>
      <c r="B66" s="13">
        <v>1</v>
      </c>
      <c r="C66" s="5">
        <f t="shared" si="14"/>
        <v>33</v>
      </c>
      <c r="D66" s="6">
        <f t="shared" si="15"/>
        <v>2.4</v>
      </c>
      <c r="E66" s="7" t="str">
        <f t="shared" si="12"/>
        <v>45</v>
      </c>
      <c r="F66" s="26">
        <v>0</v>
      </c>
      <c r="G66" s="11">
        <f t="shared" ref="G66:N66" si="38">G65+TIME(0,$D66,0)+TIME(0,$F66,0)</f>
        <v>0.39166666666666616</v>
      </c>
      <c r="H66" s="11">
        <f t="shared" si="38"/>
        <v>0.56527777777777732</v>
      </c>
      <c r="I66" s="11">
        <f t="shared" si="38"/>
        <v>0.60694444444444395</v>
      </c>
      <c r="J66" s="11">
        <f t="shared" si="38"/>
        <v>0.65902777777777721</v>
      </c>
      <c r="K66" s="11">
        <f t="shared" si="38"/>
        <v>0.69027777777777666</v>
      </c>
      <c r="L66" s="11">
        <f t="shared" si="38"/>
        <v>0.81527777777777666</v>
      </c>
      <c r="M66" s="11">
        <f t="shared" si="38"/>
        <v>0.85694444444444329</v>
      </c>
      <c r="N66" s="11">
        <f t="shared" si="38"/>
        <v>0.89861111111110992</v>
      </c>
      <c r="O66" s="72"/>
      <c r="P66" s="155" t="s">
        <v>136</v>
      </c>
    </row>
    <row r="67" spans="1:16">
      <c r="A67" s="12" t="s">
        <v>22</v>
      </c>
      <c r="B67" s="13">
        <v>1</v>
      </c>
      <c r="C67" s="5">
        <f t="shared" si="14"/>
        <v>34</v>
      </c>
      <c r="D67" s="6">
        <f t="shared" si="15"/>
        <v>2.4</v>
      </c>
      <c r="E67" s="7" t="str">
        <f t="shared" si="12"/>
        <v>45</v>
      </c>
      <c r="F67" s="26">
        <v>0</v>
      </c>
      <c r="G67" s="11">
        <f t="shared" ref="G67:N67" si="39">G66+TIME(0,$D67,0)+TIME(0,$F67,0)</f>
        <v>0.39305555555555505</v>
      </c>
      <c r="H67" s="11">
        <f t="shared" si="39"/>
        <v>0.56666666666666621</v>
      </c>
      <c r="I67" s="11">
        <f t="shared" si="39"/>
        <v>0.60833333333333284</v>
      </c>
      <c r="J67" s="11">
        <f t="shared" si="39"/>
        <v>0.6604166666666661</v>
      </c>
      <c r="K67" s="11">
        <f t="shared" si="39"/>
        <v>0.69166666666666554</v>
      </c>
      <c r="L67" s="11">
        <f t="shared" si="39"/>
        <v>0.81666666666666554</v>
      </c>
      <c r="M67" s="11">
        <f t="shared" si="39"/>
        <v>0.85833333333333217</v>
      </c>
      <c r="N67" s="11">
        <f t="shared" si="39"/>
        <v>0.8999999999999988</v>
      </c>
      <c r="O67" s="72"/>
      <c r="P67" s="155" t="s">
        <v>135</v>
      </c>
    </row>
    <row r="68" spans="1:16">
      <c r="A68" s="12" t="s">
        <v>21</v>
      </c>
      <c r="B68" s="13">
        <v>1</v>
      </c>
      <c r="C68" s="5">
        <f t="shared" si="14"/>
        <v>35</v>
      </c>
      <c r="D68" s="6">
        <f t="shared" si="15"/>
        <v>2.4</v>
      </c>
      <c r="E68" s="7" t="str">
        <f t="shared" si="12"/>
        <v>45</v>
      </c>
      <c r="F68" s="26">
        <v>0</v>
      </c>
      <c r="G68" s="11">
        <f t="shared" ref="G68:N68" si="40">G67+TIME(0,$D68,0)+TIME(0,$F68,0)</f>
        <v>0.39444444444444393</v>
      </c>
      <c r="H68" s="11">
        <f t="shared" si="40"/>
        <v>0.56805555555555509</v>
      </c>
      <c r="I68" s="11">
        <f t="shared" si="40"/>
        <v>0.60972222222222172</v>
      </c>
      <c r="J68" s="11">
        <f t="shared" si="40"/>
        <v>0.66180555555555498</v>
      </c>
      <c r="K68" s="11">
        <f t="shared" si="40"/>
        <v>0.69305555555555443</v>
      </c>
      <c r="L68" s="11">
        <f t="shared" si="40"/>
        <v>0.81805555555555443</v>
      </c>
      <c r="M68" s="11">
        <f t="shared" si="40"/>
        <v>0.85972222222222106</v>
      </c>
      <c r="N68" s="11">
        <f t="shared" si="40"/>
        <v>0.90138888888888768</v>
      </c>
      <c r="O68" s="72"/>
      <c r="P68" s="155" t="s">
        <v>188</v>
      </c>
    </row>
    <row r="69" spans="1:16">
      <c r="A69" s="12" t="s">
        <v>20</v>
      </c>
      <c r="B69" s="13">
        <v>2</v>
      </c>
      <c r="C69" s="5">
        <f t="shared" si="14"/>
        <v>37</v>
      </c>
      <c r="D69" s="6">
        <f t="shared" si="15"/>
        <v>4.8</v>
      </c>
      <c r="E69" s="7" t="str">
        <f t="shared" si="12"/>
        <v>50</v>
      </c>
      <c r="F69" s="26">
        <v>0</v>
      </c>
      <c r="G69" s="11">
        <f t="shared" ref="G69:N69" si="41">G68+TIME(0,$D69,0)+TIME(0,$F69,0)</f>
        <v>0.3972222222222217</v>
      </c>
      <c r="H69" s="11">
        <f t="shared" si="41"/>
        <v>0.57083333333333286</v>
      </c>
      <c r="I69" s="11">
        <f t="shared" si="41"/>
        <v>0.61249999999999949</v>
      </c>
      <c r="J69" s="11">
        <f t="shared" si="41"/>
        <v>0.66458333333333275</v>
      </c>
      <c r="K69" s="11">
        <f t="shared" si="41"/>
        <v>0.69583333333333219</v>
      </c>
      <c r="L69" s="11">
        <f t="shared" si="41"/>
        <v>0.82083333333333219</v>
      </c>
      <c r="M69" s="11">
        <f t="shared" si="41"/>
        <v>0.86249999999999882</v>
      </c>
      <c r="N69" s="11">
        <f t="shared" si="41"/>
        <v>0.90416666666666545</v>
      </c>
      <c r="O69" s="72"/>
      <c r="P69" s="155" t="s">
        <v>187</v>
      </c>
    </row>
    <row r="70" spans="1:16">
      <c r="A70" s="12" t="s">
        <v>19</v>
      </c>
      <c r="B70" s="13">
        <v>2</v>
      </c>
      <c r="C70" s="5">
        <f t="shared" si="14"/>
        <v>39</v>
      </c>
      <c r="D70" s="6">
        <f t="shared" si="15"/>
        <v>4.8</v>
      </c>
      <c r="E70" s="7" t="str">
        <f t="shared" si="12"/>
        <v>50</v>
      </c>
      <c r="F70" s="26">
        <v>0</v>
      </c>
      <c r="G70" s="11">
        <f t="shared" ref="G70:N70" si="42">G69+TIME(0,$D70,0)+TIME(0,$F70,0)</f>
        <v>0.39999999999999947</v>
      </c>
      <c r="H70" s="11">
        <f t="shared" si="42"/>
        <v>0.57361111111111063</v>
      </c>
      <c r="I70" s="11">
        <f t="shared" si="42"/>
        <v>0.61527777777777726</v>
      </c>
      <c r="J70" s="11">
        <f t="shared" si="42"/>
        <v>0.66736111111111052</v>
      </c>
      <c r="K70" s="11">
        <f t="shared" si="42"/>
        <v>0.69861111111110996</v>
      </c>
      <c r="L70" s="11">
        <f t="shared" si="42"/>
        <v>0.82361111111110996</v>
      </c>
      <c r="M70" s="11">
        <f t="shared" si="42"/>
        <v>0.86527777777777659</v>
      </c>
      <c r="N70" s="11">
        <f t="shared" si="42"/>
        <v>0.90694444444444322</v>
      </c>
      <c r="O70" s="72"/>
      <c r="P70" s="155" t="s">
        <v>186</v>
      </c>
    </row>
    <row r="71" spans="1:16">
      <c r="A71" s="12" t="s">
        <v>18</v>
      </c>
      <c r="B71" s="13">
        <v>2</v>
      </c>
      <c r="C71" s="5">
        <f t="shared" si="14"/>
        <v>41</v>
      </c>
      <c r="D71" s="6">
        <f t="shared" si="15"/>
        <v>4.8</v>
      </c>
      <c r="E71" s="7" t="str">
        <f t="shared" si="12"/>
        <v>50</v>
      </c>
      <c r="F71" s="26">
        <v>0</v>
      </c>
      <c r="G71" s="11">
        <f t="shared" ref="G71:N71" si="43">G70+TIME(0,$D71,0)+TIME(0,$F71,0)</f>
        <v>0.40277777777777724</v>
      </c>
      <c r="H71" s="11">
        <f t="shared" si="43"/>
        <v>0.5763888888888884</v>
      </c>
      <c r="I71" s="11">
        <f t="shared" si="43"/>
        <v>0.61805555555555503</v>
      </c>
      <c r="J71" s="11">
        <f t="shared" si="43"/>
        <v>0.67013888888888828</v>
      </c>
      <c r="K71" s="11">
        <f t="shared" si="43"/>
        <v>0.70138888888888773</v>
      </c>
      <c r="L71" s="11">
        <f t="shared" si="43"/>
        <v>0.82638888888888773</v>
      </c>
      <c r="M71" s="11">
        <f t="shared" si="43"/>
        <v>0.86805555555555436</v>
      </c>
      <c r="N71" s="11">
        <f t="shared" si="43"/>
        <v>0.90972222222222099</v>
      </c>
      <c r="O71" s="72"/>
      <c r="P71" s="155" t="s">
        <v>183</v>
      </c>
    </row>
    <row r="72" spans="1:16">
      <c r="A72" s="12" t="s">
        <v>17</v>
      </c>
      <c r="B72" s="13">
        <v>3</v>
      </c>
      <c r="C72" s="5">
        <f t="shared" si="14"/>
        <v>44</v>
      </c>
      <c r="D72" s="6">
        <f t="shared" si="15"/>
        <v>7.1999999999999993</v>
      </c>
      <c r="E72" s="7" t="str">
        <f t="shared" si="12"/>
        <v>55</v>
      </c>
      <c r="F72" s="26">
        <v>0</v>
      </c>
      <c r="G72" s="11">
        <f t="shared" ref="G72:N72" si="44">G71+TIME(0,$D72,0)+TIME(0,$F72,0)</f>
        <v>0.40763888888888833</v>
      </c>
      <c r="H72" s="11">
        <f t="shared" si="44"/>
        <v>0.58124999999999949</v>
      </c>
      <c r="I72" s="11">
        <f t="shared" si="44"/>
        <v>0.62291666666666612</v>
      </c>
      <c r="J72" s="11">
        <f t="shared" si="44"/>
        <v>0.67499999999999938</v>
      </c>
      <c r="K72" s="11">
        <f t="shared" si="44"/>
        <v>0.70624999999999882</v>
      </c>
      <c r="L72" s="11">
        <f t="shared" si="44"/>
        <v>0.83124999999999882</v>
      </c>
      <c r="M72" s="11">
        <f t="shared" si="44"/>
        <v>0.87291666666666545</v>
      </c>
      <c r="N72" s="11">
        <f t="shared" si="44"/>
        <v>0.91458333333333208</v>
      </c>
      <c r="O72" s="72"/>
      <c r="P72" s="155" t="s">
        <v>181</v>
      </c>
    </row>
    <row r="73" spans="1:16">
      <c r="A73" s="12" t="s">
        <v>16</v>
      </c>
      <c r="B73" s="13">
        <v>3</v>
      </c>
      <c r="C73" s="5">
        <f t="shared" si="14"/>
        <v>47</v>
      </c>
      <c r="D73" s="6">
        <f t="shared" si="15"/>
        <v>7.1999999999999993</v>
      </c>
      <c r="E73" s="7" t="str">
        <f t="shared" si="12"/>
        <v>55</v>
      </c>
      <c r="F73" s="26">
        <v>0</v>
      </c>
      <c r="G73" s="11">
        <f t="shared" ref="G73:N73" si="45">G72+TIME(0,$D73,0)+TIME(0,$F73,0)</f>
        <v>0.41249999999999942</v>
      </c>
      <c r="H73" s="11">
        <f t="shared" si="45"/>
        <v>0.58611111111111058</v>
      </c>
      <c r="I73" s="11">
        <f t="shared" si="45"/>
        <v>0.62777777777777721</v>
      </c>
      <c r="J73" s="11">
        <f t="shared" si="45"/>
        <v>0.67986111111111047</v>
      </c>
      <c r="K73" s="11">
        <f t="shared" si="45"/>
        <v>0.71111111111110992</v>
      </c>
      <c r="L73" s="11">
        <f t="shared" si="45"/>
        <v>0.83611111111110992</v>
      </c>
      <c r="M73" s="11">
        <f t="shared" si="45"/>
        <v>0.87777777777777655</v>
      </c>
      <c r="N73" s="11">
        <f t="shared" si="45"/>
        <v>0.91944444444444318</v>
      </c>
      <c r="O73" s="72"/>
      <c r="P73" s="155" t="s">
        <v>133</v>
      </c>
    </row>
    <row r="74" spans="1:16">
      <c r="A74" s="12" t="s">
        <v>15</v>
      </c>
      <c r="B74" s="13">
        <v>2</v>
      </c>
      <c r="C74" s="5">
        <f t="shared" si="14"/>
        <v>49</v>
      </c>
      <c r="D74" s="6">
        <f t="shared" si="15"/>
        <v>4.8</v>
      </c>
      <c r="E74" s="7" t="str">
        <f t="shared" si="12"/>
        <v>60</v>
      </c>
      <c r="F74" s="26">
        <v>0</v>
      </c>
      <c r="G74" s="11">
        <f t="shared" ref="G74:N74" si="46">G73+TIME(0,$D74,0)+TIME(0,$F74,0)</f>
        <v>0.41527777777777719</v>
      </c>
      <c r="H74" s="11">
        <f t="shared" si="46"/>
        <v>0.58888888888888835</v>
      </c>
      <c r="I74" s="11">
        <f t="shared" si="46"/>
        <v>0.63055555555555498</v>
      </c>
      <c r="J74" s="11">
        <f t="shared" si="46"/>
        <v>0.68263888888888824</v>
      </c>
      <c r="K74" s="11">
        <f t="shared" si="46"/>
        <v>0.71388888888888768</v>
      </c>
      <c r="L74" s="11">
        <f t="shared" si="46"/>
        <v>0.83888888888888768</v>
      </c>
      <c r="M74" s="11">
        <f t="shared" si="46"/>
        <v>0.88055555555555431</v>
      </c>
      <c r="N74" s="11">
        <f t="shared" si="46"/>
        <v>0.92222222222222094</v>
      </c>
      <c r="O74" s="72"/>
      <c r="P74" s="155" t="s">
        <v>132</v>
      </c>
    </row>
    <row r="75" spans="1:16">
      <c r="A75" s="12" t="s">
        <v>14</v>
      </c>
      <c r="B75" s="13">
        <v>1</v>
      </c>
      <c r="C75" s="5">
        <f t="shared" si="14"/>
        <v>50</v>
      </c>
      <c r="D75" s="6">
        <f t="shared" si="15"/>
        <v>2.4</v>
      </c>
      <c r="E75" s="7" t="str">
        <f t="shared" si="12"/>
        <v>60</v>
      </c>
      <c r="F75" s="26">
        <v>0</v>
      </c>
      <c r="G75" s="11">
        <f t="shared" ref="G75:N75" si="47">G74+TIME(0,$D75,0)+TIME(0,$F75,0)</f>
        <v>0.41666666666666607</v>
      </c>
      <c r="H75" s="11">
        <f t="shared" si="47"/>
        <v>0.59027777777777724</v>
      </c>
      <c r="I75" s="11">
        <f t="shared" si="47"/>
        <v>0.63194444444444386</v>
      </c>
      <c r="J75" s="11">
        <f t="shared" si="47"/>
        <v>0.68402777777777712</v>
      </c>
      <c r="K75" s="11">
        <f t="shared" si="47"/>
        <v>0.71527777777777657</v>
      </c>
      <c r="L75" s="11">
        <f t="shared" si="47"/>
        <v>0.84027777777777657</v>
      </c>
      <c r="M75" s="11">
        <f t="shared" si="47"/>
        <v>0.8819444444444432</v>
      </c>
      <c r="N75" s="11">
        <f t="shared" si="47"/>
        <v>0.92361111111110983</v>
      </c>
      <c r="O75" s="72"/>
      <c r="P75" s="155" t="s">
        <v>177</v>
      </c>
    </row>
    <row r="76" spans="1:16">
      <c r="A76" s="10" t="s">
        <v>13</v>
      </c>
      <c r="B76" s="22">
        <v>2</v>
      </c>
      <c r="C76" s="5">
        <f t="shared" si="14"/>
        <v>52</v>
      </c>
      <c r="D76" s="6">
        <f t="shared" si="15"/>
        <v>4.8</v>
      </c>
      <c r="E76" s="7" t="str">
        <f t="shared" si="12"/>
        <v>60</v>
      </c>
      <c r="F76" s="26">
        <v>0</v>
      </c>
      <c r="G76" s="11">
        <f t="shared" ref="G76:N76" si="48">G75+TIME(0,$D76,0)+TIME(0,$F76,0)</f>
        <v>0.41944444444444384</v>
      </c>
      <c r="H76" s="11">
        <f t="shared" si="48"/>
        <v>0.593055555555555</v>
      </c>
      <c r="I76" s="11">
        <f t="shared" si="48"/>
        <v>0.63472222222222163</v>
      </c>
      <c r="J76" s="11">
        <f t="shared" si="48"/>
        <v>0.68680555555555489</v>
      </c>
      <c r="K76" s="11">
        <f t="shared" si="48"/>
        <v>0.71805555555555434</v>
      </c>
      <c r="L76" s="11">
        <f t="shared" si="48"/>
        <v>0.84305555555555434</v>
      </c>
      <c r="M76" s="11">
        <f t="shared" si="48"/>
        <v>0.88472222222222097</v>
      </c>
      <c r="N76" s="11">
        <f t="shared" si="48"/>
        <v>0.9263888888888876</v>
      </c>
      <c r="O76" s="72"/>
      <c r="P76" s="155" t="s">
        <v>130</v>
      </c>
    </row>
    <row r="77" spans="1:16" s="21" customFormat="1">
      <c r="A77" s="102" t="s">
        <v>62</v>
      </c>
      <c r="B77" s="22">
        <v>1</v>
      </c>
      <c r="C77" s="5">
        <f t="shared" si="14"/>
        <v>53</v>
      </c>
      <c r="D77" s="154">
        <f t="shared" si="15"/>
        <v>2.4</v>
      </c>
      <c r="E77" s="110" t="str">
        <f t="shared" si="12"/>
        <v>60</v>
      </c>
      <c r="F77" s="27">
        <v>0</v>
      </c>
      <c r="G77" s="11">
        <f t="shared" ref="G77:N77" si="49">G76+TIME(0,$D77,0)+TIME(0,$F77,0)</f>
        <v>0.42083333333333273</v>
      </c>
      <c r="H77" s="11">
        <f t="shared" si="49"/>
        <v>0.59444444444444389</v>
      </c>
      <c r="I77" s="11">
        <f t="shared" si="49"/>
        <v>0.63611111111111052</v>
      </c>
      <c r="J77" s="11">
        <f t="shared" si="49"/>
        <v>0.68819444444444378</v>
      </c>
      <c r="K77" s="11">
        <f t="shared" si="49"/>
        <v>0.71944444444444322</v>
      </c>
      <c r="L77" s="11">
        <f t="shared" si="49"/>
        <v>0.84444444444444322</v>
      </c>
      <c r="M77" s="11">
        <f t="shared" si="49"/>
        <v>0.88611111111110985</v>
      </c>
      <c r="N77" s="11">
        <f t="shared" si="49"/>
        <v>0.92777777777777648</v>
      </c>
      <c r="O77" s="72"/>
      <c r="P77" s="155" t="s">
        <v>129</v>
      </c>
    </row>
    <row r="78" spans="1:16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</row>
    <row r="79" spans="1:16">
      <c r="A79" s="23" t="s">
        <v>0</v>
      </c>
      <c r="B79" s="24"/>
      <c r="C79" s="28">
        <f>C38+C77</f>
        <v>106</v>
      </c>
      <c r="D79" s="24"/>
      <c r="E79" s="24"/>
      <c r="F79" s="24"/>
      <c r="G79" s="28">
        <f>C79</f>
        <v>106</v>
      </c>
      <c r="H79" s="28">
        <f>G79</f>
        <v>106</v>
      </c>
      <c r="I79" s="28">
        <f>H79</f>
        <v>106</v>
      </c>
      <c r="J79" s="28">
        <f>I79</f>
        <v>106</v>
      </c>
      <c r="K79" s="24">
        <f>J79*2</f>
        <v>212</v>
      </c>
      <c r="L79" s="24">
        <f>K79</f>
        <v>212</v>
      </c>
      <c r="M79" s="24">
        <f>L79</f>
        <v>212</v>
      </c>
      <c r="N79" s="24">
        <f>M79</f>
        <v>212</v>
      </c>
      <c r="O79" s="138">
        <f>SUM(K79:N79)</f>
        <v>848</v>
      </c>
    </row>
  </sheetData>
  <mergeCells count="12">
    <mergeCell ref="F41:F42"/>
    <mergeCell ref="A41:A42"/>
    <mergeCell ref="B41:B42"/>
    <mergeCell ref="C41:C42"/>
    <mergeCell ref="D41:D42"/>
    <mergeCell ref="E41:E42"/>
    <mergeCell ref="F2:F3"/>
    <mergeCell ref="A2:A3"/>
    <mergeCell ref="B2:B3"/>
    <mergeCell ref="C2:C3"/>
    <mergeCell ref="D2:D3"/>
    <mergeCell ref="E2:E3"/>
  </mergeCells>
  <pageMargins left="0.24" right="0.24" top="0.47" bottom="0.57999999999999996" header="0.3" footer="0.3"/>
  <pageSetup paperSize="9" scale="81" orientation="landscape" horizontalDpi="300" verticalDpi="300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T73"/>
  <sheetViews>
    <sheetView view="pageBreakPreview" zoomScale="60" zoomScaleNormal="130" workbookViewId="0">
      <selection activeCell="C73" sqref="C73"/>
    </sheetView>
  </sheetViews>
  <sheetFormatPr defaultColWidth="9" defaultRowHeight="15"/>
  <cols>
    <col min="1" max="1" width="17.85546875" customWidth="1"/>
    <col min="2" max="2" width="4.85546875" bestFit="1" customWidth="1"/>
    <col min="3" max="4" width="6" bestFit="1" customWidth="1"/>
    <col min="5" max="5" width="6" customWidth="1"/>
    <col min="6" max="6" width="5.7109375" bestFit="1" customWidth="1"/>
    <col min="7" max="7" width="6.85546875" customWidth="1"/>
    <col min="8" max="8" width="7.7109375" customWidth="1"/>
    <col min="9" max="9" width="7" customWidth="1"/>
    <col min="10" max="10" width="7.5703125" customWidth="1"/>
    <col min="11" max="11" width="7" customWidth="1"/>
    <col min="12" max="13" width="7.5703125" customWidth="1"/>
    <col min="14" max="14" width="7.42578125" customWidth="1"/>
    <col min="15" max="15" width="7.85546875" customWidth="1"/>
    <col min="16" max="16" width="7.28515625" customWidth="1"/>
    <col min="17" max="17" width="7" customWidth="1"/>
    <col min="18" max="18" width="7.42578125" customWidth="1"/>
    <col min="20" max="20" width="21.28515625" style="155" bestFit="1" customWidth="1"/>
  </cols>
  <sheetData>
    <row r="1" spans="1:20" ht="18.75">
      <c r="A1" s="1" t="s">
        <v>375</v>
      </c>
      <c r="B1" s="1"/>
      <c r="C1" s="1"/>
      <c r="D1" s="2"/>
      <c r="E1" s="2"/>
      <c r="F1" s="2"/>
      <c r="G1" s="2"/>
    </row>
    <row r="2" spans="1:20" ht="45">
      <c r="A2" s="182" t="s">
        <v>402</v>
      </c>
      <c r="B2" s="183" t="s">
        <v>0</v>
      </c>
      <c r="C2" s="183" t="s">
        <v>1</v>
      </c>
      <c r="D2" s="183" t="s">
        <v>2</v>
      </c>
      <c r="E2" s="183" t="s">
        <v>3</v>
      </c>
      <c r="F2" s="183" t="s">
        <v>4</v>
      </c>
      <c r="G2" s="25" t="s">
        <v>5</v>
      </c>
      <c r="H2" s="25" t="s">
        <v>41</v>
      </c>
      <c r="I2" s="25" t="s">
        <v>42</v>
      </c>
      <c r="J2" s="25" t="s">
        <v>43</v>
      </c>
      <c r="K2" s="25" t="s">
        <v>44</v>
      </c>
      <c r="L2" s="25" t="s">
        <v>45</v>
      </c>
      <c r="M2" s="25" t="s">
        <v>9</v>
      </c>
      <c r="N2" s="25" t="s">
        <v>10</v>
      </c>
      <c r="O2" s="25" t="s">
        <v>47</v>
      </c>
      <c r="P2" s="25" t="s">
        <v>12</v>
      </c>
      <c r="Q2" s="25" t="s">
        <v>48</v>
      </c>
      <c r="R2" s="25" t="s">
        <v>49</v>
      </c>
      <c r="T2" s="156" t="s">
        <v>156</v>
      </c>
    </row>
    <row r="3" spans="1:20" ht="27.75" customHeight="1">
      <c r="A3" s="182"/>
      <c r="B3" s="184"/>
      <c r="C3" s="184"/>
      <c r="D3" s="184"/>
      <c r="E3" s="184"/>
      <c r="F3" s="184"/>
      <c r="G3" s="3" t="s">
        <v>392</v>
      </c>
      <c r="H3" s="3" t="s">
        <v>390</v>
      </c>
      <c r="I3" s="3" t="s">
        <v>472</v>
      </c>
      <c r="J3" s="3" t="s">
        <v>473</v>
      </c>
      <c r="K3" s="3" t="s">
        <v>474</v>
      </c>
      <c r="L3" s="3" t="s">
        <v>389</v>
      </c>
      <c r="M3" s="3" t="str">
        <f>G3</f>
        <v>UP65LT
1393</v>
      </c>
      <c r="N3" s="3" t="str">
        <f t="shared" ref="N3:R3" si="0">H3</f>
        <v>UP32PN
6687</v>
      </c>
      <c r="O3" s="3" t="str">
        <f t="shared" si="0"/>
        <v>UP65KT
5046</v>
      </c>
      <c r="P3" s="3" t="str">
        <f t="shared" si="0"/>
        <v>UP32LT
1799</v>
      </c>
      <c r="Q3" s="3" t="str">
        <f t="shared" si="0"/>
        <v>UP65LT
1398</v>
      </c>
      <c r="R3" s="3" t="str">
        <f t="shared" si="0"/>
        <v>UP32PN
8716</v>
      </c>
    </row>
    <row r="4" spans="1:20" ht="14.1" customHeight="1">
      <c r="A4" s="102" t="s">
        <v>62</v>
      </c>
      <c r="B4" s="5">
        <v>0</v>
      </c>
      <c r="C4" s="5">
        <f>B4</f>
        <v>0</v>
      </c>
      <c r="D4" s="6">
        <f t="shared" ref="D4:D35" si="1">60/25*B4</f>
        <v>0</v>
      </c>
      <c r="E4" s="7" t="str">
        <f>IF(C4&lt;=0,"0",IF(C4&lt;=3,"10",IF(C4&lt;=6,"15",IF(C4&lt;=10,"20",IF(C4&lt;=14,"25",IF(C4&lt;=19,"30",IF(C4&lt;=24,"35",IF(C4&lt;=30,"40",IF(C4&lt;=36,"45",IF(C4&lt;=42,"50",IF(C4&lt;=48,"55",IF(C4&lt;=54,"60",IF(C4&lt;=60,"65",IF(C4&lt;=66,"70"))))))))))))))</f>
        <v>0</v>
      </c>
      <c r="F4" s="26">
        <v>0</v>
      </c>
      <c r="G4" s="9">
        <v>0.25</v>
      </c>
      <c r="H4" s="8">
        <v>0.29166666666666669</v>
      </c>
      <c r="I4" s="8">
        <v>0.33333333333333331</v>
      </c>
      <c r="J4" s="9">
        <v>0.375</v>
      </c>
      <c r="K4" s="8">
        <v>0.41666666666666669</v>
      </c>
      <c r="L4" s="8">
        <v>0.45833333333333331</v>
      </c>
      <c r="M4" s="9">
        <f>G71+TIME(0,134,0)</f>
        <v>0.4999999999999995</v>
      </c>
      <c r="N4" s="9">
        <f t="shared" ref="N4:R4" si="2">H71+TIME(0,134,0)</f>
        <v>0.54166666666666619</v>
      </c>
      <c r="O4" s="9">
        <f t="shared" si="2"/>
        <v>0.58333333333333282</v>
      </c>
      <c r="P4" s="9">
        <f t="shared" si="2"/>
        <v>0.62499999999999956</v>
      </c>
      <c r="Q4" s="9">
        <f t="shared" si="2"/>
        <v>0.66666666666666619</v>
      </c>
      <c r="R4" s="9">
        <f t="shared" si="2"/>
        <v>0.70833333333333282</v>
      </c>
      <c r="T4" s="155" t="s">
        <v>129</v>
      </c>
    </row>
    <row r="5" spans="1:20" ht="14.1" customHeight="1">
      <c r="A5" s="10" t="s">
        <v>13</v>
      </c>
      <c r="B5" s="5">
        <v>1</v>
      </c>
      <c r="C5" s="5">
        <f>B5+C4</f>
        <v>1</v>
      </c>
      <c r="D5" s="6">
        <f t="shared" si="1"/>
        <v>2.4</v>
      </c>
      <c r="E5" s="7" t="str">
        <f>IF(C5&lt;=0,"0",IF(C5&lt;=3,"10",IF(C5&lt;=6,"15",IF(C5&lt;=10,"20",IF(C5&lt;=14,"25",IF(C5&lt;=19,"30",IF(C5&lt;=24,"35",IF(C5&lt;=30,"40",IF(C5&lt;=36,"45",IF(C5&lt;=42,"50",IF(C5&lt;=48,"55",IF(C5&lt;=54,"60",IF(C5&lt;=60,"65",IF(C5&lt;=66,"70"))))))))))))))</f>
        <v>10</v>
      </c>
      <c r="F5" s="26">
        <v>0</v>
      </c>
      <c r="G5" s="11">
        <f>G4+TIME(0,$D5,0)+TIME(0,$F5,0)</f>
        <v>0.25138888888888888</v>
      </c>
      <c r="H5" s="11">
        <f t="shared" ref="H5:R5" si="3">H4+TIME(0,$D5,0)+TIME(0,$F5,0)</f>
        <v>0.29305555555555557</v>
      </c>
      <c r="I5" s="11">
        <f t="shared" si="3"/>
        <v>0.3347222222222222</v>
      </c>
      <c r="J5" s="11">
        <f t="shared" si="3"/>
        <v>0.37638888888888888</v>
      </c>
      <c r="K5" s="11">
        <f t="shared" si="3"/>
        <v>0.41805555555555557</v>
      </c>
      <c r="L5" s="11">
        <f t="shared" si="3"/>
        <v>0.4597222222222222</v>
      </c>
      <c r="M5" s="11">
        <f t="shared" si="3"/>
        <v>0.50138888888888844</v>
      </c>
      <c r="N5" s="11">
        <f t="shared" si="3"/>
        <v>0.54305555555555507</v>
      </c>
      <c r="O5" s="11">
        <f t="shared" si="3"/>
        <v>0.5847222222222217</v>
      </c>
      <c r="P5" s="11">
        <f t="shared" si="3"/>
        <v>0.62638888888888844</v>
      </c>
      <c r="Q5" s="11">
        <f t="shared" si="3"/>
        <v>0.66805555555555507</v>
      </c>
      <c r="R5" s="11">
        <f t="shared" si="3"/>
        <v>0.7097222222222217</v>
      </c>
      <c r="T5" s="155" t="s">
        <v>130</v>
      </c>
    </row>
    <row r="6" spans="1:20" ht="14.1" customHeight="1">
      <c r="A6" s="12" t="s">
        <v>14</v>
      </c>
      <c r="B6" s="13">
        <v>2</v>
      </c>
      <c r="C6" s="5">
        <f t="shared" ref="C6:C35" si="4">B6+C5</f>
        <v>3</v>
      </c>
      <c r="D6" s="6">
        <f t="shared" si="1"/>
        <v>4.8</v>
      </c>
      <c r="E6" s="7" t="str">
        <f t="shared" ref="E6:E35" si="5">IF(C6&lt;=0,"0",IF(C6&lt;=3,"10",IF(C6&lt;=6,"15",IF(C6&lt;=10,"20",IF(C6&lt;=14,"25",IF(C6&lt;=19,"30",IF(C6&lt;=24,"35",IF(C6&lt;=30,"40",IF(C6&lt;=36,"45",IF(C6&lt;=42,"50",IF(C6&lt;=48,"55",IF(C6&lt;=54,"60",IF(C6&lt;=60,"65",IF(C6&lt;=66,"70"))))))))))))))</f>
        <v>10</v>
      </c>
      <c r="F6" s="26">
        <v>0</v>
      </c>
      <c r="G6" s="11">
        <f t="shared" ref="G6:R24" si="6">G5+TIME(0,$D6,0)+TIME(0,$F6,0)</f>
        <v>0.25416666666666665</v>
      </c>
      <c r="H6" s="11">
        <f t="shared" si="6"/>
        <v>0.29583333333333334</v>
      </c>
      <c r="I6" s="11">
        <f t="shared" si="6"/>
        <v>0.33749999999999997</v>
      </c>
      <c r="J6" s="11">
        <f t="shared" si="6"/>
        <v>0.37916666666666665</v>
      </c>
      <c r="K6" s="11">
        <f t="shared" si="6"/>
        <v>0.42083333333333334</v>
      </c>
      <c r="L6" s="11">
        <f t="shared" si="6"/>
        <v>0.46249999999999997</v>
      </c>
      <c r="M6" s="11">
        <f t="shared" si="6"/>
        <v>0.50416666666666621</v>
      </c>
      <c r="N6" s="11">
        <f t="shared" si="6"/>
        <v>0.54583333333333284</v>
      </c>
      <c r="O6" s="11">
        <f t="shared" si="6"/>
        <v>0.58749999999999947</v>
      </c>
      <c r="P6" s="11">
        <f t="shared" si="6"/>
        <v>0.62916666666666621</v>
      </c>
      <c r="Q6" s="11">
        <f t="shared" si="6"/>
        <v>0.67083333333333284</v>
      </c>
      <c r="R6" s="11">
        <f t="shared" si="6"/>
        <v>0.71249999999999947</v>
      </c>
      <c r="T6" s="155" t="s">
        <v>131</v>
      </c>
    </row>
    <row r="7" spans="1:20" ht="14.1" customHeight="1">
      <c r="A7" s="12" t="s">
        <v>15</v>
      </c>
      <c r="B7" s="13">
        <v>1</v>
      </c>
      <c r="C7" s="5">
        <f t="shared" si="4"/>
        <v>4</v>
      </c>
      <c r="D7" s="6">
        <f t="shared" si="1"/>
        <v>2.4</v>
      </c>
      <c r="E7" s="7" t="str">
        <f t="shared" si="5"/>
        <v>15</v>
      </c>
      <c r="F7" s="26">
        <v>0</v>
      </c>
      <c r="G7" s="11">
        <f t="shared" si="6"/>
        <v>0.25555555555555554</v>
      </c>
      <c r="H7" s="11">
        <f t="shared" si="6"/>
        <v>0.29722222222222222</v>
      </c>
      <c r="I7" s="11">
        <f t="shared" si="6"/>
        <v>0.33888888888888885</v>
      </c>
      <c r="J7" s="11">
        <f t="shared" si="6"/>
        <v>0.38055555555555554</v>
      </c>
      <c r="K7" s="11">
        <f t="shared" si="6"/>
        <v>0.42222222222222222</v>
      </c>
      <c r="L7" s="11">
        <f t="shared" si="6"/>
        <v>0.46388888888888885</v>
      </c>
      <c r="M7" s="11">
        <f t="shared" si="6"/>
        <v>0.50555555555555509</v>
      </c>
      <c r="N7" s="11">
        <f t="shared" si="6"/>
        <v>0.54722222222222172</v>
      </c>
      <c r="O7" s="11">
        <f t="shared" si="6"/>
        <v>0.58888888888888835</v>
      </c>
      <c r="P7" s="11">
        <f t="shared" si="6"/>
        <v>0.63055555555555509</v>
      </c>
      <c r="Q7" s="11">
        <f t="shared" si="6"/>
        <v>0.67222222222222172</v>
      </c>
      <c r="R7" s="11">
        <f t="shared" si="6"/>
        <v>0.71388888888888835</v>
      </c>
      <c r="T7" s="155" t="s">
        <v>178</v>
      </c>
    </row>
    <row r="8" spans="1:20" ht="14.1" customHeight="1">
      <c r="A8" s="12" t="s">
        <v>16</v>
      </c>
      <c r="B8" s="13">
        <v>2</v>
      </c>
      <c r="C8" s="5">
        <f t="shared" si="4"/>
        <v>6</v>
      </c>
      <c r="D8" s="6">
        <f t="shared" si="1"/>
        <v>4.8</v>
      </c>
      <c r="E8" s="7" t="str">
        <f t="shared" si="5"/>
        <v>15</v>
      </c>
      <c r="F8" s="26">
        <v>0</v>
      </c>
      <c r="G8" s="11">
        <f t="shared" si="6"/>
        <v>0.2583333333333333</v>
      </c>
      <c r="H8" s="11">
        <f t="shared" si="6"/>
        <v>0.3</v>
      </c>
      <c r="I8" s="11">
        <f t="shared" si="6"/>
        <v>0.34166666666666662</v>
      </c>
      <c r="J8" s="11">
        <f t="shared" si="6"/>
        <v>0.3833333333333333</v>
      </c>
      <c r="K8" s="11">
        <f t="shared" si="6"/>
        <v>0.42499999999999999</v>
      </c>
      <c r="L8" s="11">
        <f t="shared" si="6"/>
        <v>0.46666666666666662</v>
      </c>
      <c r="M8" s="11">
        <f t="shared" si="6"/>
        <v>0.50833333333333286</v>
      </c>
      <c r="N8" s="11">
        <f t="shared" si="6"/>
        <v>0.54999999999999949</v>
      </c>
      <c r="O8" s="11">
        <f t="shared" si="6"/>
        <v>0.59166666666666612</v>
      </c>
      <c r="P8" s="11">
        <f t="shared" si="6"/>
        <v>0.63333333333333286</v>
      </c>
      <c r="Q8" s="11">
        <f t="shared" si="6"/>
        <v>0.67499999999999949</v>
      </c>
      <c r="R8" s="11">
        <f t="shared" si="6"/>
        <v>0.71666666666666612</v>
      </c>
      <c r="T8" s="155" t="s">
        <v>179</v>
      </c>
    </row>
    <row r="9" spans="1:20" ht="14.1" customHeight="1">
      <c r="A9" s="12" t="s">
        <v>17</v>
      </c>
      <c r="B9" s="13">
        <v>3</v>
      </c>
      <c r="C9" s="5">
        <f t="shared" si="4"/>
        <v>9</v>
      </c>
      <c r="D9" s="6">
        <f t="shared" si="1"/>
        <v>7.1999999999999993</v>
      </c>
      <c r="E9" s="7" t="str">
        <f t="shared" si="5"/>
        <v>20</v>
      </c>
      <c r="F9" s="26">
        <v>0</v>
      </c>
      <c r="G9" s="11">
        <f t="shared" si="6"/>
        <v>0.2631944444444444</v>
      </c>
      <c r="H9" s="11">
        <f t="shared" si="6"/>
        <v>0.30486111111111108</v>
      </c>
      <c r="I9" s="11">
        <f t="shared" si="6"/>
        <v>0.34652777777777771</v>
      </c>
      <c r="J9" s="11">
        <f t="shared" si="6"/>
        <v>0.3881944444444444</v>
      </c>
      <c r="K9" s="11">
        <f t="shared" si="6"/>
        <v>0.42986111111111108</v>
      </c>
      <c r="L9" s="11">
        <f t="shared" si="6"/>
        <v>0.47152777777777771</v>
      </c>
      <c r="M9" s="11">
        <f t="shared" si="6"/>
        <v>0.51319444444444395</v>
      </c>
      <c r="N9" s="11">
        <f t="shared" si="6"/>
        <v>0.55486111111111058</v>
      </c>
      <c r="O9" s="11">
        <f t="shared" si="6"/>
        <v>0.59652777777777721</v>
      </c>
      <c r="P9" s="11">
        <f t="shared" si="6"/>
        <v>0.63819444444444395</v>
      </c>
      <c r="Q9" s="11">
        <f t="shared" si="6"/>
        <v>0.67986111111111058</v>
      </c>
      <c r="R9" s="11">
        <f t="shared" si="6"/>
        <v>0.72152777777777721</v>
      </c>
      <c r="T9" s="155" t="s">
        <v>180</v>
      </c>
    </row>
    <row r="10" spans="1:20" ht="14.1" customHeight="1">
      <c r="A10" s="12" t="s">
        <v>18</v>
      </c>
      <c r="B10" s="13">
        <v>3</v>
      </c>
      <c r="C10" s="5">
        <f t="shared" si="4"/>
        <v>12</v>
      </c>
      <c r="D10" s="6">
        <f t="shared" si="1"/>
        <v>7.1999999999999993</v>
      </c>
      <c r="E10" s="7" t="str">
        <f t="shared" si="5"/>
        <v>25</v>
      </c>
      <c r="F10" s="26">
        <v>0</v>
      </c>
      <c r="G10" s="11">
        <f t="shared" si="6"/>
        <v>0.26805555555555549</v>
      </c>
      <c r="H10" s="11">
        <f t="shared" si="6"/>
        <v>0.30972222222222218</v>
      </c>
      <c r="I10" s="11">
        <f t="shared" si="6"/>
        <v>0.35138888888888881</v>
      </c>
      <c r="J10" s="11">
        <f t="shared" si="6"/>
        <v>0.39305555555555549</v>
      </c>
      <c r="K10" s="11">
        <f t="shared" si="6"/>
        <v>0.43472222222222218</v>
      </c>
      <c r="L10" s="11">
        <f t="shared" si="6"/>
        <v>0.47638888888888881</v>
      </c>
      <c r="M10" s="11">
        <f t="shared" si="6"/>
        <v>0.51805555555555505</v>
      </c>
      <c r="N10" s="11">
        <f t="shared" si="6"/>
        <v>0.55972222222222168</v>
      </c>
      <c r="O10" s="11">
        <f t="shared" si="6"/>
        <v>0.60138888888888831</v>
      </c>
      <c r="P10" s="11">
        <f t="shared" si="6"/>
        <v>0.64305555555555505</v>
      </c>
      <c r="Q10" s="11">
        <f t="shared" si="6"/>
        <v>0.68472222222222168</v>
      </c>
      <c r="R10" s="11">
        <f t="shared" si="6"/>
        <v>0.72638888888888831</v>
      </c>
      <c r="T10" s="155" t="s">
        <v>182</v>
      </c>
    </row>
    <row r="11" spans="1:20" ht="14.1" customHeight="1">
      <c r="A11" s="12" t="s">
        <v>19</v>
      </c>
      <c r="B11" s="13">
        <v>2</v>
      </c>
      <c r="C11" s="5">
        <f t="shared" si="4"/>
        <v>14</v>
      </c>
      <c r="D11" s="6">
        <f t="shared" si="1"/>
        <v>4.8</v>
      </c>
      <c r="E11" s="7" t="str">
        <f t="shared" si="5"/>
        <v>25</v>
      </c>
      <c r="F11" s="26">
        <v>0</v>
      </c>
      <c r="G11" s="11">
        <f t="shared" si="6"/>
        <v>0.27083333333333326</v>
      </c>
      <c r="H11" s="11">
        <f t="shared" si="6"/>
        <v>0.31249999999999994</v>
      </c>
      <c r="I11" s="11">
        <f t="shared" si="6"/>
        <v>0.35416666666666657</v>
      </c>
      <c r="J11" s="11">
        <f t="shared" si="6"/>
        <v>0.39583333333333326</v>
      </c>
      <c r="K11" s="11">
        <f t="shared" si="6"/>
        <v>0.43749999999999994</v>
      </c>
      <c r="L11" s="11">
        <f t="shared" si="6"/>
        <v>0.47916666666666657</v>
      </c>
      <c r="M11" s="11">
        <f t="shared" si="6"/>
        <v>0.52083333333333282</v>
      </c>
      <c r="N11" s="11">
        <f t="shared" si="6"/>
        <v>0.56249999999999944</v>
      </c>
      <c r="O11" s="11">
        <f t="shared" si="6"/>
        <v>0.60416666666666607</v>
      </c>
      <c r="P11" s="11">
        <f t="shared" si="6"/>
        <v>0.64583333333333282</v>
      </c>
      <c r="Q11" s="11">
        <f t="shared" si="6"/>
        <v>0.68749999999999944</v>
      </c>
      <c r="R11" s="11">
        <f t="shared" si="6"/>
        <v>0.72916666666666607</v>
      </c>
      <c r="T11" s="155" t="s">
        <v>134</v>
      </c>
    </row>
    <row r="12" spans="1:20" ht="14.1" customHeight="1">
      <c r="A12" s="12" t="s">
        <v>20</v>
      </c>
      <c r="B12" s="13">
        <v>2</v>
      </c>
      <c r="C12" s="5">
        <f t="shared" si="4"/>
        <v>16</v>
      </c>
      <c r="D12" s="6">
        <f t="shared" si="1"/>
        <v>4.8</v>
      </c>
      <c r="E12" s="7" t="str">
        <f t="shared" si="5"/>
        <v>30</v>
      </c>
      <c r="F12" s="26">
        <v>0</v>
      </c>
      <c r="G12" s="11">
        <f t="shared" si="6"/>
        <v>0.27361111111111103</v>
      </c>
      <c r="H12" s="11">
        <f t="shared" si="6"/>
        <v>0.31527777777777771</v>
      </c>
      <c r="I12" s="11">
        <f t="shared" si="6"/>
        <v>0.35694444444444434</v>
      </c>
      <c r="J12" s="11">
        <f t="shared" si="6"/>
        <v>0.39861111111111103</v>
      </c>
      <c r="K12" s="11">
        <f t="shared" si="6"/>
        <v>0.44027777777777771</v>
      </c>
      <c r="L12" s="11">
        <f t="shared" si="6"/>
        <v>0.48194444444444434</v>
      </c>
      <c r="M12" s="11">
        <f t="shared" si="6"/>
        <v>0.52361111111111058</v>
      </c>
      <c r="N12" s="11">
        <f t="shared" si="6"/>
        <v>0.56527777777777721</v>
      </c>
      <c r="O12" s="11">
        <f t="shared" si="6"/>
        <v>0.60694444444444384</v>
      </c>
      <c r="P12" s="11">
        <f t="shared" si="6"/>
        <v>0.64861111111111058</v>
      </c>
      <c r="Q12" s="11">
        <f t="shared" si="6"/>
        <v>0.69027777777777721</v>
      </c>
      <c r="R12" s="11">
        <f t="shared" si="6"/>
        <v>0.73194444444444384</v>
      </c>
      <c r="T12" s="155" t="s">
        <v>184</v>
      </c>
    </row>
    <row r="13" spans="1:20" ht="14.1" customHeight="1">
      <c r="A13" s="12" t="s">
        <v>21</v>
      </c>
      <c r="B13" s="13">
        <v>2</v>
      </c>
      <c r="C13" s="5">
        <f t="shared" si="4"/>
        <v>18</v>
      </c>
      <c r="D13" s="6">
        <f t="shared" si="1"/>
        <v>4.8</v>
      </c>
      <c r="E13" s="7" t="str">
        <f t="shared" si="5"/>
        <v>30</v>
      </c>
      <c r="F13" s="26">
        <v>0</v>
      </c>
      <c r="G13" s="11">
        <f t="shared" si="6"/>
        <v>0.2763888888888888</v>
      </c>
      <c r="H13" s="11">
        <f t="shared" si="6"/>
        <v>0.31805555555555548</v>
      </c>
      <c r="I13" s="11">
        <f t="shared" si="6"/>
        <v>0.35972222222222211</v>
      </c>
      <c r="J13" s="11">
        <f t="shared" si="6"/>
        <v>0.4013888888888888</v>
      </c>
      <c r="K13" s="11">
        <f t="shared" si="6"/>
        <v>0.44305555555555548</v>
      </c>
      <c r="L13" s="11">
        <f t="shared" si="6"/>
        <v>0.48472222222222211</v>
      </c>
      <c r="M13" s="11">
        <f t="shared" si="6"/>
        <v>0.52638888888888835</v>
      </c>
      <c r="N13" s="11">
        <f t="shared" si="6"/>
        <v>0.56805555555555498</v>
      </c>
      <c r="O13" s="11">
        <f t="shared" si="6"/>
        <v>0.60972222222222161</v>
      </c>
      <c r="P13" s="11">
        <f t="shared" si="6"/>
        <v>0.65138888888888835</v>
      </c>
      <c r="Q13" s="11">
        <f t="shared" si="6"/>
        <v>0.69305555555555498</v>
      </c>
      <c r="R13" s="11">
        <f t="shared" si="6"/>
        <v>0.73472222222222161</v>
      </c>
      <c r="T13" s="155" t="s">
        <v>185</v>
      </c>
    </row>
    <row r="14" spans="1:20" ht="14.1" customHeight="1">
      <c r="A14" s="12" t="s">
        <v>22</v>
      </c>
      <c r="B14" s="13">
        <v>1</v>
      </c>
      <c r="C14" s="5">
        <f t="shared" si="4"/>
        <v>19</v>
      </c>
      <c r="D14" s="6">
        <f t="shared" si="1"/>
        <v>2.4</v>
      </c>
      <c r="E14" s="7" t="str">
        <f t="shared" si="5"/>
        <v>30</v>
      </c>
      <c r="F14" s="26">
        <v>0</v>
      </c>
      <c r="G14" s="11">
        <f t="shared" si="6"/>
        <v>0.27777777777777768</v>
      </c>
      <c r="H14" s="11">
        <f t="shared" si="6"/>
        <v>0.31944444444444436</v>
      </c>
      <c r="I14" s="11">
        <f t="shared" si="6"/>
        <v>0.36111111111111099</v>
      </c>
      <c r="J14" s="11">
        <f t="shared" si="6"/>
        <v>0.40277777777777768</v>
      </c>
      <c r="K14" s="11">
        <f t="shared" si="6"/>
        <v>0.44444444444444436</v>
      </c>
      <c r="L14" s="11">
        <f t="shared" si="6"/>
        <v>0.48611111111111099</v>
      </c>
      <c r="M14" s="11">
        <f t="shared" si="6"/>
        <v>0.52777777777777724</v>
      </c>
      <c r="N14" s="11">
        <f t="shared" si="6"/>
        <v>0.56944444444444386</v>
      </c>
      <c r="O14" s="11">
        <f t="shared" si="6"/>
        <v>0.61111111111111049</v>
      </c>
      <c r="P14" s="11">
        <f t="shared" si="6"/>
        <v>0.65277777777777724</v>
      </c>
      <c r="Q14" s="11">
        <f t="shared" si="6"/>
        <v>0.69444444444444386</v>
      </c>
      <c r="R14" s="11">
        <f t="shared" si="6"/>
        <v>0.73611111111111049</v>
      </c>
      <c r="T14" s="155" t="s">
        <v>135</v>
      </c>
    </row>
    <row r="15" spans="1:20" ht="14.1" customHeight="1">
      <c r="A15" s="12" t="s">
        <v>23</v>
      </c>
      <c r="B15" s="13">
        <v>1</v>
      </c>
      <c r="C15" s="5">
        <f t="shared" si="4"/>
        <v>20</v>
      </c>
      <c r="D15" s="6">
        <f t="shared" si="1"/>
        <v>2.4</v>
      </c>
      <c r="E15" s="7" t="str">
        <f t="shared" si="5"/>
        <v>35</v>
      </c>
      <c r="F15" s="26">
        <v>0</v>
      </c>
      <c r="G15" s="11">
        <f t="shared" si="6"/>
        <v>0.27916666666666656</v>
      </c>
      <c r="H15" s="11">
        <f t="shared" si="6"/>
        <v>0.32083333333333325</v>
      </c>
      <c r="I15" s="11">
        <f t="shared" si="6"/>
        <v>0.36249999999999988</v>
      </c>
      <c r="J15" s="11">
        <f t="shared" si="6"/>
        <v>0.40416666666666656</v>
      </c>
      <c r="K15" s="11">
        <f t="shared" si="6"/>
        <v>0.44583333333333325</v>
      </c>
      <c r="L15" s="11">
        <f t="shared" si="6"/>
        <v>0.48749999999999988</v>
      </c>
      <c r="M15" s="11">
        <f t="shared" si="6"/>
        <v>0.52916666666666612</v>
      </c>
      <c r="N15" s="11">
        <f t="shared" si="6"/>
        <v>0.57083333333333275</v>
      </c>
      <c r="O15" s="11">
        <f t="shared" si="6"/>
        <v>0.61249999999999938</v>
      </c>
      <c r="P15" s="11">
        <f t="shared" si="6"/>
        <v>0.65416666666666612</v>
      </c>
      <c r="Q15" s="11">
        <f t="shared" si="6"/>
        <v>0.69583333333333275</v>
      </c>
      <c r="R15" s="11">
        <f t="shared" si="6"/>
        <v>0.73749999999999938</v>
      </c>
      <c r="T15" s="155" t="s">
        <v>136</v>
      </c>
    </row>
    <row r="16" spans="1:20" ht="14.1" customHeight="1">
      <c r="A16" s="12" t="s">
        <v>137</v>
      </c>
      <c r="B16" s="13">
        <v>1</v>
      </c>
      <c r="C16" s="5">
        <f t="shared" si="4"/>
        <v>21</v>
      </c>
      <c r="D16" s="6">
        <f t="shared" si="1"/>
        <v>2.4</v>
      </c>
      <c r="E16" s="7" t="str">
        <f t="shared" si="5"/>
        <v>35</v>
      </c>
      <c r="F16" s="26">
        <v>0</v>
      </c>
      <c r="G16" s="11">
        <f t="shared" si="6"/>
        <v>0.28055555555555545</v>
      </c>
      <c r="H16" s="11">
        <f t="shared" si="6"/>
        <v>0.32222222222222213</v>
      </c>
      <c r="I16" s="11">
        <f t="shared" si="6"/>
        <v>0.36388888888888876</v>
      </c>
      <c r="J16" s="11">
        <f t="shared" si="6"/>
        <v>0.40555555555555545</v>
      </c>
      <c r="K16" s="11">
        <f t="shared" si="6"/>
        <v>0.44722222222222213</v>
      </c>
      <c r="L16" s="11">
        <f t="shared" si="6"/>
        <v>0.48888888888888876</v>
      </c>
      <c r="M16" s="11">
        <f t="shared" si="6"/>
        <v>0.530555555555555</v>
      </c>
      <c r="N16" s="11">
        <f t="shared" si="6"/>
        <v>0.57222222222222163</v>
      </c>
      <c r="O16" s="11">
        <f t="shared" si="6"/>
        <v>0.61388888888888826</v>
      </c>
      <c r="P16" s="11">
        <f t="shared" si="6"/>
        <v>0.655555555555555</v>
      </c>
      <c r="Q16" s="11">
        <f t="shared" si="6"/>
        <v>0.69722222222222163</v>
      </c>
      <c r="R16" s="11">
        <f t="shared" si="6"/>
        <v>0.73888888888888826</v>
      </c>
      <c r="T16" s="155" t="s">
        <v>190</v>
      </c>
    </row>
    <row r="17" spans="1:20" ht="14.1" customHeight="1">
      <c r="A17" s="12" t="s">
        <v>24</v>
      </c>
      <c r="B17" s="13">
        <v>2</v>
      </c>
      <c r="C17" s="5">
        <f t="shared" si="4"/>
        <v>23</v>
      </c>
      <c r="D17" s="6">
        <f t="shared" si="1"/>
        <v>4.8</v>
      </c>
      <c r="E17" s="7" t="str">
        <f t="shared" si="5"/>
        <v>35</v>
      </c>
      <c r="F17" s="26">
        <v>0</v>
      </c>
      <c r="G17" s="11">
        <f t="shared" si="6"/>
        <v>0.28333333333333321</v>
      </c>
      <c r="H17" s="11">
        <f t="shared" si="6"/>
        <v>0.3249999999999999</v>
      </c>
      <c r="I17" s="11">
        <f t="shared" si="6"/>
        <v>0.36666666666666653</v>
      </c>
      <c r="J17" s="11">
        <f t="shared" si="6"/>
        <v>0.40833333333333321</v>
      </c>
      <c r="K17" s="11">
        <f t="shared" si="6"/>
        <v>0.4499999999999999</v>
      </c>
      <c r="L17" s="11">
        <f t="shared" si="6"/>
        <v>0.49166666666666653</v>
      </c>
      <c r="M17" s="11">
        <f t="shared" si="6"/>
        <v>0.53333333333333277</v>
      </c>
      <c r="N17" s="11">
        <f t="shared" si="6"/>
        <v>0.5749999999999994</v>
      </c>
      <c r="O17" s="11">
        <f t="shared" si="6"/>
        <v>0.61666666666666603</v>
      </c>
      <c r="P17" s="11">
        <f t="shared" si="6"/>
        <v>0.65833333333333277</v>
      </c>
      <c r="Q17" s="11">
        <f t="shared" si="6"/>
        <v>0.6999999999999994</v>
      </c>
      <c r="R17" s="11">
        <f t="shared" si="6"/>
        <v>0.74166666666666603</v>
      </c>
      <c r="T17" s="155" t="s">
        <v>149</v>
      </c>
    </row>
    <row r="18" spans="1:20" ht="14.1" customHeight="1">
      <c r="A18" s="12" t="s">
        <v>25</v>
      </c>
      <c r="B18" s="13">
        <v>1</v>
      </c>
      <c r="C18" s="5">
        <f t="shared" si="4"/>
        <v>24</v>
      </c>
      <c r="D18" s="6">
        <f t="shared" si="1"/>
        <v>2.4</v>
      </c>
      <c r="E18" s="7" t="str">
        <f t="shared" si="5"/>
        <v>35</v>
      </c>
      <c r="F18" s="26">
        <v>0</v>
      </c>
      <c r="G18" s="11">
        <f t="shared" si="6"/>
        <v>0.2847222222222221</v>
      </c>
      <c r="H18" s="11">
        <f t="shared" si="6"/>
        <v>0.32638888888888878</v>
      </c>
      <c r="I18" s="11">
        <f t="shared" si="6"/>
        <v>0.36805555555555541</v>
      </c>
      <c r="J18" s="11">
        <f t="shared" si="6"/>
        <v>0.4097222222222221</v>
      </c>
      <c r="K18" s="11">
        <f t="shared" si="6"/>
        <v>0.45138888888888878</v>
      </c>
      <c r="L18" s="11">
        <f t="shared" si="6"/>
        <v>0.49305555555555541</v>
      </c>
      <c r="M18" s="11">
        <f t="shared" si="6"/>
        <v>0.53472222222222165</v>
      </c>
      <c r="N18" s="11">
        <f t="shared" si="6"/>
        <v>0.57638888888888828</v>
      </c>
      <c r="O18" s="11">
        <f t="shared" si="6"/>
        <v>0.61805555555555491</v>
      </c>
      <c r="P18" s="11">
        <f t="shared" si="6"/>
        <v>0.65972222222222165</v>
      </c>
      <c r="Q18" s="11">
        <f t="shared" si="6"/>
        <v>0.70138888888888828</v>
      </c>
      <c r="R18" s="11">
        <f t="shared" si="6"/>
        <v>0.74305555555555491</v>
      </c>
      <c r="T18" s="155" t="s">
        <v>192</v>
      </c>
    </row>
    <row r="19" spans="1:20" s="21" customFormat="1" ht="14.1" customHeight="1">
      <c r="A19" s="4" t="s">
        <v>128</v>
      </c>
      <c r="B19" s="22">
        <v>2</v>
      </c>
      <c r="C19" s="5">
        <f t="shared" si="4"/>
        <v>26</v>
      </c>
      <c r="D19" s="154">
        <f t="shared" si="1"/>
        <v>4.8</v>
      </c>
      <c r="E19" s="110" t="str">
        <f t="shared" si="5"/>
        <v>40</v>
      </c>
      <c r="F19" s="27">
        <v>6</v>
      </c>
      <c r="G19" s="153">
        <f t="shared" si="6"/>
        <v>0.29166666666666652</v>
      </c>
      <c r="H19" s="153">
        <f t="shared" si="6"/>
        <v>0.3333333333333332</v>
      </c>
      <c r="I19" s="153">
        <f t="shared" si="6"/>
        <v>0.37499999999999983</v>
      </c>
      <c r="J19" s="153">
        <f t="shared" si="6"/>
        <v>0.41666666666666652</v>
      </c>
      <c r="K19" s="153">
        <f t="shared" si="6"/>
        <v>0.4583333333333332</v>
      </c>
      <c r="L19" s="153">
        <f t="shared" si="6"/>
        <v>0.49999999999999983</v>
      </c>
      <c r="M19" s="153">
        <f t="shared" si="6"/>
        <v>0.54166666666666607</v>
      </c>
      <c r="N19" s="153">
        <f t="shared" si="6"/>
        <v>0.5833333333333327</v>
      </c>
      <c r="O19" s="153">
        <f t="shared" si="6"/>
        <v>0.62499999999999933</v>
      </c>
      <c r="P19" s="153">
        <f t="shared" si="6"/>
        <v>0.66666666666666607</v>
      </c>
      <c r="Q19" s="153">
        <f t="shared" si="6"/>
        <v>0.7083333333333327</v>
      </c>
      <c r="R19" s="153">
        <f t="shared" si="6"/>
        <v>0.74999999999999933</v>
      </c>
      <c r="T19" s="155" t="s">
        <v>160</v>
      </c>
    </row>
    <row r="20" spans="1:20" ht="14.1" customHeight="1">
      <c r="A20" s="12" t="s">
        <v>372</v>
      </c>
      <c r="B20" s="13">
        <v>2</v>
      </c>
      <c r="C20" s="5">
        <f t="shared" si="4"/>
        <v>28</v>
      </c>
      <c r="D20" s="6">
        <f t="shared" si="1"/>
        <v>4.8</v>
      </c>
      <c r="E20" s="7" t="str">
        <f t="shared" si="5"/>
        <v>40</v>
      </c>
      <c r="F20" s="26">
        <v>0</v>
      </c>
      <c r="G20" s="11">
        <f t="shared" si="6"/>
        <v>0.29444444444444429</v>
      </c>
      <c r="H20" s="11">
        <f t="shared" si="6"/>
        <v>0.33611111111111097</v>
      </c>
      <c r="I20" s="11">
        <f t="shared" si="6"/>
        <v>0.3777777777777776</v>
      </c>
      <c r="J20" s="11">
        <f t="shared" si="6"/>
        <v>0.41944444444444429</v>
      </c>
      <c r="K20" s="11">
        <f t="shared" si="6"/>
        <v>0.46111111111111097</v>
      </c>
      <c r="L20" s="11">
        <f t="shared" si="6"/>
        <v>0.50277777777777766</v>
      </c>
      <c r="M20" s="11">
        <f t="shared" si="6"/>
        <v>0.54444444444444384</v>
      </c>
      <c r="N20" s="11">
        <f t="shared" si="6"/>
        <v>0.58611111111111047</v>
      </c>
      <c r="O20" s="11">
        <f t="shared" si="6"/>
        <v>0.6277777777777771</v>
      </c>
      <c r="P20" s="11">
        <f t="shared" si="6"/>
        <v>0.66944444444444384</v>
      </c>
      <c r="Q20" s="11">
        <f t="shared" si="6"/>
        <v>0.71111111111111047</v>
      </c>
      <c r="R20" s="11">
        <f t="shared" si="6"/>
        <v>0.7527777777777771</v>
      </c>
      <c r="T20" s="155" t="s">
        <v>161</v>
      </c>
    </row>
    <row r="21" spans="1:20" ht="14.1" customHeight="1">
      <c r="A21" s="12" t="s">
        <v>28</v>
      </c>
      <c r="B21" s="13">
        <v>1</v>
      </c>
      <c r="C21" s="5">
        <f t="shared" si="4"/>
        <v>29</v>
      </c>
      <c r="D21" s="6">
        <f t="shared" si="1"/>
        <v>2.4</v>
      </c>
      <c r="E21" s="7" t="str">
        <f t="shared" si="5"/>
        <v>40</v>
      </c>
      <c r="F21" s="26">
        <v>0</v>
      </c>
      <c r="G21" s="11">
        <f t="shared" si="6"/>
        <v>0.29583333333333317</v>
      </c>
      <c r="H21" s="11">
        <f t="shared" si="6"/>
        <v>0.33749999999999986</v>
      </c>
      <c r="I21" s="11">
        <f t="shared" si="6"/>
        <v>0.37916666666666649</v>
      </c>
      <c r="J21" s="11">
        <f t="shared" si="6"/>
        <v>0.42083333333333317</v>
      </c>
      <c r="K21" s="11">
        <f t="shared" si="6"/>
        <v>0.46249999999999986</v>
      </c>
      <c r="L21" s="11">
        <f t="shared" si="6"/>
        <v>0.50416666666666654</v>
      </c>
      <c r="M21" s="11">
        <f t="shared" si="6"/>
        <v>0.54583333333333273</v>
      </c>
      <c r="N21" s="11">
        <f t="shared" si="6"/>
        <v>0.58749999999999936</v>
      </c>
      <c r="O21" s="11">
        <f t="shared" si="6"/>
        <v>0.62916666666666599</v>
      </c>
      <c r="P21" s="11">
        <f t="shared" si="6"/>
        <v>0.67083333333333273</v>
      </c>
      <c r="Q21" s="11">
        <f t="shared" si="6"/>
        <v>0.71249999999999936</v>
      </c>
      <c r="R21" s="11">
        <f t="shared" si="6"/>
        <v>0.75416666666666599</v>
      </c>
      <c r="T21" s="155" t="s">
        <v>162</v>
      </c>
    </row>
    <row r="22" spans="1:20" ht="14.1" customHeight="1">
      <c r="A22" s="12" t="s">
        <v>127</v>
      </c>
      <c r="B22" s="13">
        <v>1</v>
      </c>
      <c r="C22" s="5">
        <f t="shared" si="4"/>
        <v>30</v>
      </c>
      <c r="D22" s="6">
        <f t="shared" si="1"/>
        <v>2.4</v>
      </c>
      <c r="E22" s="7" t="str">
        <f t="shared" si="5"/>
        <v>40</v>
      </c>
      <c r="F22" s="26">
        <v>0</v>
      </c>
      <c r="G22" s="11">
        <f t="shared" si="6"/>
        <v>0.29722222222222205</v>
      </c>
      <c r="H22" s="11">
        <f t="shared" si="6"/>
        <v>0.33888888888888874</v>
      </c>
      <c r="I22" s="11">
        <f t="shared" si="6"/>
        <v>0.38055555555555537</v>
      </c>
      <c r="J22" s="11">
        <f t="shared" si="6"/>
        <v>0.42222222222222205</v>
      </c>
      <c r="K22" s="11">
        <f t="shared" si="6"/>
        <v>0.46388888888888874</v>
      </c>
      <c r="L22" s="11">
        <f t="shared" si="6"/>
        <v>0.50555555555555542</v>
      </c>
      <c r="M22" s="11">
        <f t="shared" si="6"/>
        <v>0.54722222222222161</v>
      </c>
      <c r="N22" s="11">
        <f t="shared" si="6"/>
        <v>0.58888888888888824</v>
      </c>
      <c r="O22" s="11">
        <f t="shared" si="6"/>
        <v>0.63055555555555487</v>
      </c>
      <c r="P22" s="11">
        <f t="shared" si="6"/>
        <v>0.67222222222222161</v>
      </c>
      <c r="Q22" s="11">
        <f t="shared" si="6"/>
        <v>0.71388888888888824</v>
      </c>
      <c r="R22" s="11">
        <f t="shared" si="6"/>
        <v>0.75555555555555487</v>
      </c>
      <c r="T22" s="155" t="s">
        <v>158</v>
      </c>
    </row>
    <row r="23" spans="1:20" ht="14.1" customHeight="1">
      <c r="A23" s="12" t="s">
        <v>387</v>
      </c>
      <c r="B23" s="13">
        <v>1</v>
      </c>
      <c r="C23" s="5">
        <f t="shared" si="4"/>
        <v>31</v>
      </c>
      <c r="D23" s="6">
        <f t="shared" si="1"/>
        <v>2.4</v>
      </c>
      <c r="E23" s="7" t="str">
        <f t="shared" si="5"/>
        <v>45</v>
      </c>
      <c r="F23" s="26">
        <v>0</v>
      </c>
      <c r="G23" s="11">
        <f t="shared" si="6"/>
        <v>0.29861111111111094</v>
      </c>
      <c r="H23" s="11">
        <f t="shared" si="6"/>
        <v>0.34027777777777762</v>
      </c>
      <c r="I23" s="11">
        <f t="shared" si="6"/>
        <v>0.38194444444444425</v>
      </c>
      <c r="J23" s="11">
        <f t="shared" si="6"/>
        <v>0.42361111111111094</v>
      </c>
      <c r="K23" s="11">
        <f t="shared" si="6"/>
        <v>0.46527777777777762</v>
      </c>
      <c r="L23" s="11">
        <f t="shared" si="6"/>
        <v>0.50694444444444431</v>
      </c>
      <c r="M23" s="11">
        <f t="shared" si="6"/>
        <v>0.54861111111111049</v>
      </c>
      <c r="N23" s="11">
        <f t="shared" si="6"/>
        <v>0.59027777777777712</v>
      </c>
      <c r="O23" s="11">
        <f t="shared" si="6"/>
        <v>0.63194444444444375</v>
      </c>
      <c r="P23" s="11">
        <f t="shared" si="6"/>
        <v>0.67361111111111049</v>
      </c>
      <c r="Q23" s="11">
        <f t="shared" si="6"/>
        <v>0.71527777777777712</v>
      </c>
      <c r="R23" s="11">
        <f t="shared" si="6"/>
        <v>0.75694444444444375</v>
      </c>
      <c r="T23" s="155" t="s">
        <v>159</v>
      </c>
    </row>
    <row r="24" spans="1:20" ht="14.1" customHeight="1">
      <c r="A24" s="12" t="s">
        <v>29</v>
      </c>
      <c r="B24" s="13">
        <v>1</v>
      </c>
      <c r="C24" s="5">
        <f t="shared" si="4"/>
        <v>32</v>
      </c>
      <c r="D24" s="6">
        <f t="shared" si="1"/>
        <v>2.4</v>
      </c>
      <c r="E24" s="7" t="str">
        <f t="shared" si="5"/>
        <v>45</v>
      </c>
      <c r="F24" s="26">
        <v>0</v>
      </c>
      <c r="G24" s="11">
        <f t="shared" si="6"/>
        <v>0.29999999999999982</v>
      </c>
      <c r="H24" s="11">
        <f t="shared" si="6"/>
        <v>0.34166666666666651</v>
      </c>
      <c r="I24" s="11">
        <f t="shared" ref="I24:R24" si="7">I23+TIME(0,$D24,0)+TIME(0,$F24,0)</f>
        <v>0.38333333333333314</v>
      </c>
      <c r="J24" s="11">
        <f t="shared" si="7"/>
        <v>0.42499999999999982</v>
      </c>
      <c r="K24" s="11">
        <f t="shared" si="7"/>
        <v>0.46666666666666651</v>
      </c>
      <c r="L24" s="11">
        <f t="shared" si="7"/>
        <v>0.50833333333333319</v>
      </c>
      <c r="M24" s="11">
        <f t="shared" si="7"/>
        <v>0.54999999999999938</v>
      </c>
      <c r="N24" s="11">
        <f t="shared" si="7"/>
        <v>0.59166666666666601</v>
      </c>
      <c r="O24" s="11">
        <f t="shared" si="7"/>
        <v>0.63333333333333264</v>
      </c>
      <c r="P24" s="11">
        <f t="shared" si="7"/>
        <v>0.67499999999999938</v>
      </c>
      <c r="Q24" s="11">
        <f t="shared" si="7"/>
        <v>0.71666666666666601</v>
      </c>
      <c r="R24" s="11">
        <f t="shared" si="7"/>
        <v>0.75833333333333264</v>
      </c>
      <c r="T24" s="155" t="s">
        <v>267</v>
      </c>
    </row>
    <row r="25" spans="1:20" ht="14.1" customHeight="1">
      <c r="A25" s="12" t="s">
        <v>30</v>
      </c>
      <c r="B25" s="13">
        <v>2</v>
      </c>
      <c r="C25" s="5">
        <f t="shared" si="4"/>
        <v>34</v>
      </c>
      <c r="D25" s="6">
        <f t="shared" si="1"/>
        <v>4.8</v>
      </c>
      <c r="E25" s="7" t="str">
        <f t="shared" si="5"/>
        <v>45</v>
      </c>
      <c r="F25" s="26">
        <v>0</v>
      </c>
      <c r="G25" s="11">
        <f t="shared" ref="G25:R35" si="8">G24+TIME(0,$D25,0)+TIME(0,$F25,0)</f>
        <v>0.30277777777777759</v>
      </c>
      <c r="H25" s="11">
        <f t="shared" si="8"/>
        <v>0.34444444444444428</v>
      </c>
      <c r="I25" s="11">
        <f t="shared" si="8"/>
        <v>0.38611111111111091</v>
      </c>
      <c r="J25" s="11">
        <f t="shared" si="8"/>
        <v>0.42777777777777759</v>
      </c>
      <c r="K25" s="11">
        <f t="shared" si="8"/>
        <v>0.46944444444444428</v>
      </c>
      <c r="L25" s="11">
        <f t="shared" si="8"/>
        <v>0.51111111111111096</v>
      </c>
      <c r="M25" s="11">
        <f t="shared" si="8"/>
        <v>0.55277777777777715</v>
      </c>
      <c r="N25" s="11">
        <f t="shared" si="8"/>
        <v>0.59444444444444378</v>
      </c>
      <c r="O25" s="11">
        <f t="shared" si="8"/>
        <v>0.63611111111111041</v>
      </c>
      <c r="P25" s="11">
        <f t="shared" si="8"/>
        <v>0.67777777777777715</v>
      </c>
      <c r="Q25" s="11">
        <f t="shared" si="8"/>
        <v>0.71944444444444378</v>
      </c>
      <c r="R25" s="11">
        <f t="shared" si="8"/>
        <v>0.76111111111111041</v>
      </c>
      <c r="T25" s="155" t="s">
        <v>150</v>
      </c>
    </row>
    <row r="26" spans="1:20" ht="14.1" customHeight="1">
      <c r="A26" s="12" t="s">
        <v>31</v>
      </c>
      <c r="B26" s="13">
        <v>1</v>
      </c>
      <c r="C26" s="5">
        <f t="shared" si="4"/>
        <v>35</v>
      </c>
      <c r="D26" s="6">
        <f t="shared" si="1"/>
        <v>2.4</v>
      </c>
      <c r="E26" s="7" t="str">
        <f t="shared" si="5"/>
        <v>45</v>
      </c>
      <c r="F26" s="26">
        <v>0</v>
      </c>
      <c r="G26" s="11">
        <f t="shared" si="8"/>
        <v>0.30416666666666647</v>
      </c>
      <c r="H26" s="11">
        <f t="shared" si="8"/>
        <v>0.34583333333333316</v>
      </c>
      <c r="I26" s="11">
        <f t="shared" si="8"/>
        <v>0.38749999999999979</v>
      </c>
      <c r="J26" s="11">
        <f t="shared" si="8"/>
        <v>0.42916666666666647</v>
      </c>
      <c r="K26" s="11">
        <f t="shared" si="8"/>
        <v>0.47083333333333316</v>
      </c>
      <c r="L26" s="11">
        <f t="shared" si="8"/>
        <v>0.51249999999999984</v>
      </c>
      <c r="M26" s="11">
        <f t="shared" si="8"/>
        <v>0.55416666666666603</v>
      </c>
      <c r="N26" s="11">
        <f t="shared" si="8"/>
        <v>0.59583333333333266</v>
      </c>
      <c r="O26" s="11">
        <f t="shared" si="8"/>
        <v>0.63749999999999929</v>
      </c>
      <c r="P26" s="11">
        <f t="shared" si="8"/>
        <v>0.67916666666666603</v>
      </c>
      <c r="Q26" s="11">
        <f t="shared" si="8"/>
        <v>0.72083333333333266</v>
      </c>
      <c r="R26" s="11">
        <f t="shared" si="8"/>
        <v>0.76249999999999929</v>
      </c>
      <c r="T26" s="155" t="s">
        <v>270</v>
      </c>
    </row>
    <row r="27" spans="1:20" ht="14.1" customHeight="1">
      <c r="A27" s="12" t="s">
        <v>397</v>
      </c>
      <c r="B27" s="13">
        <v>1</v>
      </c>
      <c r="C27" s="5">
        <f t="shared" si="4"/>
        <v>36</v>
      </c>
      <c r="D27" s="6">
        <f t="shared" si="1"/>
        <v>2.4</v>
      </c>
      <c r="E27" s="7" t="str">
        <f t="shared" si="5"/>
        <v>45</v>
      </c>
      <c r="F27" s="26">
        <v>0</v>
      </c>
      <c r="G27" s="11">
        <f t="shared" si="8"/>
        <v>0.30555555555555536</v>
      </c>
      <c r="H27" s="11">
        <f t="shared" si="8"/>
        <v>0.34722222222222204</v>
      </c>
      <c r="I27" s="11">
        <f t="shared" si="8"/>
        <v>0.38888888888888867</v>
      </c>
      <c r="J27" s="11">
        <f t="shared" si="8"/>
        <v>0.43055555555555536</v>
      </c>
      <c r="K27" s="11">
        <f t="shared" si="8"/>
        <v>0.47222222222222204</v>
      </c>
      <c r="L27" s="11">
        <f t="shared" si="8"/>
        <v>0.51388888888888873</v>
      </c>
      <c r="M27" s="11">
        <f t="shared" si="8"/>
        <v>0.55555555555555491</v>
      </c>
      <c r="N27" s="11">
        <f t="shared" si="8"/>
        <v>0.59722222222222154</v>
      </c>
      <c r="O27" s="11">
        <f t="shared" si="8"/>
        <v>0.63888888888888817</v>
      </c>
      <c r="P27" s="11">
        <f t="shared" si="8"/>
        <v>0.68055555555555491</v>
      </c>
      <c r="Q27" s="11">
        <f t="shared" si="8"/>
        <v>0.72222222222222154</v>
      </c>
      <c r="R27" s="11">
        <f t="shared" si="8"/>
        <v>0.76388888888888817</v>
      </c>
      <c r="T27" s="155" t="s">
        <v>272</v>
      </c>
    </row>
    <row r="28" spans="1:20" ht="14.1" customHeight="1">
      <c r="A28" s="12" t="s">
        <v>33</v>
      </c>
      <c r="B28" s="13">
        <v>1</v>
      </c>
      <c r="C28" s="5">
        <f t="shared" si="4"/>
        <v>37</v>
      </c>
      <c r="D28" s="6">
        <f t="shared" si="1"/>
        <v>2.4</v>
      </c>
      <c r="E28" s="7" t="str">
        <f t="shared" si="5"/>
        <v>50</v>
      </c>
      <c r="F28" s="26">
        <v>0</v>
      </c>
      <c r="G28" s="11">
        <f t="shared" si="8"/>
        <v>0.30694444444444424</v>
      </c>
      <c r="H28" s="11">
        <f t="shared" si="8"/>
        <v>0.34861111111111093</v>
      </c>
      <c r="I28" s="11">
        <f t="shared" si="8"/>
        <v>0.39027777777777756</v>
      </c>
      <c r="J28" s="11">
        <f t="shared" si="8"/>
        <v>0.43194444444444424</v>
      </c>
      <c r="K28" s="11">
        <f t="shared" si="8"/>
        <v>0.47361111111111093</v>
      </c>
      <c r="L28" s="11">
        <f t="shared" si="8"/>
        <v>0.51527777777777761</v>
      </c>
      <c r="M28" s="11">
        <f t="shared" si="8"/>
        <v>0.5569444444444438</v>
      </c>
      <c r="N28" s="11">
        <f t="shared" si="8"/>
        <v>0.59861111111111043</v>
      </c>
      <c r="O28" s="11">
        <f t="shared" si="8"/>
        <v>0.64027777777777706</v>
      </c>
      <c r="P28" s="11">
        <f t="shared" si="8"/>
        <v>0.6819444444444438</v>
      </c>
      <c r="Q28" s="11">
        <f t="shared" si="8"/>
        <v>0.72361111111111043</v>
      </c>
      <c r="R28" s="11">
        <f t="shared" si="8"/>
        <v>0.76527777777777706</v>
      </c>
      <c r="T28" s="155" t="s">
        <v>151</v>
      </c>
    </row>
    <row r="29" spans="1:20" ht="14.1" customHeight="1">
      <c r="A29" s="12" t="s">
        <v>34</v>
      </c>
      <c r="B29" s="13">
        <v>3</v>
      </c>
      <c r="C29" s="5">
        <f t="shared" si="4"/>
        <v>40</v>
      </c>
      <c r="D29" s="6">
        <f t="shared" si="1"/>
        <v>7.1999999999999993</v>
      </c>
      <c r="E29" s="7" t="str">
        <f t="shared" si="5"/>
        <v>50</v>
      </c>
      <c r="F29" s="26">
        <v>0</v>
      </c>
      <c r="G29" s="11">
        <f t="shared" si="8"/>
        <v>0.31180555555555534</v>
      </c>
      <c r="H29" s="11">
        <f t="shared" si="8"/>
        <v>0.35347222222222202</v>
      </c>
      <c r="I29" s="11">
        <f t="shared" si="8"/>
        <v>0.39513888888888865</v>
      </c>
      <c r="J29" s="11">
        <f t="shared" si="8"/>
        <v>0.43680555555555534</v>
      </c>
      <c r="K29" s="11">
        <f t="shared" si="8"/>
        <v>0.47847222222222202</v>
      </c>
      <c r="L29" s="11">
        <f t="shared" si="8"/>
        <v>0.52013888888888871</v>
      </c>
      <c r="M29" s="11">
        <f t="shared" si="8"/>
        <v>0.56180555555555489</v>
      </c>
      <c r="N29" s="11">
        <f t="shared" si="8"/>
        <v>0.60347222222222152</v>
      </c>
      <c r="O29" s="11">
        <f t="shared" si="8"/>
        <v>0.64513888888888815</v>
      </c>
      <c r="P29" s="11">
        <f t="shared" si="8"/>
        <v>0.68680555555555489</v>
      </c>
      <c r="Q29" s="11">
        <f t="shared" si="8"/>
        <v>0.72847222222222152</v>
      </c>
      <c r="R29" s="11">
        <f t="shared" si="8"/>
        <v>0.77013888888888815</v>
      </c>
      <c r="T29" s="155" t="s">
        <v>275</v>
      </c>
    </row>
    <row r="30" spans="1:20" ht="14.1" customHeight="1">
      <c r="A30" s="12" t="s">
        <v>35</v>
      </c>
      <c r="B30" s="13">
        <v>1</v>
      </c>
      <c r="C30" s="5">
        <f t="shared" si="4"/>
        <v>41</v>
      </c>
      <c r="D30" s="6">
        <f t="shared" si="1"/>
        <v>2.4</v>
      </c>
      <c r="E30" s="7" t="str">
        <f t="shared" si="5"/>
        <v>50</v>
      </c>
      <c r="F30" s="26">
        <v>0</v>
      </c>
      <c r="G30" s="11">
        <f t="shared" si="8"/>
        <v>0.31319444444444422</v>
      </c>
      <c r="H30" s="11">
        <f t="shared" si="8"/>
        <v>0.35486111111111091</v>
      </c>
      <c r="I30" s="11">
        <f t="shared" si="8"/>
        <v>0.39652777777777753</v>
      </c>
      <c r="J30" s="11">
        <f t="shared" si="8"/>
        <v>0.43819444444444422</v>
      </c>
      <c r="K30" s="11">
        <f t="shared" si="8"/>
        <v>0.47986111111111091</v>
      </c>
      <c r="L30" s="11">
        <f t="shared" si="8"/>
        <v>0.52152777777777759</v>
      </c>
      <c r="M30" s="11">
        <f t="shared" si="8"/>
        <v>0.56319444444444378</v>
      </c>
      <c r="N30" s="11">
        <f t="shared" si="8"/>
        <v>0.60486111111111041</v>
      </c>
      <c r="O30" s="11">
        <f t="shared" si="8"/>
        <v>0.64652777777777704</v>
      </c>
      <c r="P30" s="11">
        <f t="shared" si="8"/>
        <v>0.68819444444444378</v>
      </c>
      <c r="Q30" s="11">
        <f t="shared" si="8"/>
        <v>0.72986111111111041</v>
      </c>
      <c r="R30" s="11">
        <f t="shared" si="8"/>
        <v>0.77152777777777704</v>
      </c>
      <c r="T30" s="155" t="s">
        <v>152</v>
      </c>
    </row>
    <row r="31" spans="1:20" ht="14.1" customHeight="1">
      <c r="A31" s="12" t="s">
        <v>36</v>
      </c>
      <c r="B31" s="13">
        <v>2</v>
      </c>
      <c r="C31" s="5">
        <f t="shared" si="4"/>
        <v>43</v>
      </c>
      <c r="D31" s="6">
        <f t="shared" si="1"/>
        <v>4.8</v>
      </c>
      <c r="E31" s="7" t="str">
        <f t="shared" si="5"/>
        <v>55</v>
      </c>
      <c r="F31" s="26">
        <v>0</v>
      </c>
      <c r="G31" s="11">
        <f t="shared" si="8"/>
        <v>0.31597222222222199</v>
      </c>
      <c r="H31" s="11">
        <f t="shared" si="8"/>
        <v>0.35763888888888867</v>
      </c>
      <c r="I31" s="11">
        <f t="shared" si="8"/>
        <v>0.3993055555555553</v>
      </c>
      <c r="J31" s="11">
        <f t="shared" si="8"/>
        <v>0.44097222222222199</v>
      </c>
      <c r="K31" s="11">
        <f t="shared" si="8"/>
        <v>0.48263888888888867</v>
      </c>
      <c r="L31" s="11">
        <f t="shared" si="8"/>
        <v>0.52430555555555536</v>
      </c>
      <c r="M31" s="11">
        <f t="shared" si="8"/>
        <v>0.56597222222222154</v>
      </c>
      <c r="N31" s="11">
        <f t="shared" si="8"/>
        <v>0.60763888888888817</v>
      </c>
      <c r="O31" s="11">
        <f t="shared" si="8"/>
        <v>0.6493055555555548</v>
      </c>
      <c r="P31" s="11">
        <f t="shared" si="8"/>
        <v>0.69097222222222154</v>
      </c>
      <c r="Q31" s="11">
        <f t="shared" si="8"/>
        <v>0.73263888888888817</v>
      </c>
      <c r="R31" s="11">
        <f t="shared" si="8"/>
        <v>0.7743055555555548</v>
      </c>
      <c r="T31" s="155" t="s">
        <v>278</v>
      </c>
    </row>
    <row r="32" spans="1:20" ht="14.1" customHeight="1">
      <c r="A32" s="12" t="s">
        <v>37</v>
      </c>
      <c r="B32" s="13">
        <v>1</v>
      </c>
      <c r="C32" s="5">
        <f t="shared" si="4"/>
        <v>44</v>
      </c>
      <c r="D32" s="6">
        <f t="shared" si="1"/>
        <v>2.4</v>
      </c>
      <c r="E32" s="7" t="str">
        <f t="shared" si="5"/>
        <v>55</v>
      </c>
      <c r="F32" s="26">
        <v>0</v>
      </c>
      <c r="G32" s="11">
        <f t="shared" si="8"/>
        <v>0.31736111111111087</v>
      </c>
      <c r="H32" s="11">
        <f t="shared" si="8"/>
        <v>0.35902777777777756</v>
      </c>
      <c r="I32" s="11">
        <f t="shared" si="8"/>
        <v>0.40069444444444419</v>
      </c>
      <c r="J32" s="11">
        <f t="shared" si="8"/>
        <v>0.44236111111111087</v>
      </c>
      <c r="K32" s="11">
        <f t="shared" si="8"/>
        <v>0.48402777777777756</v>
      </c>
      <c r="L32" s="11">
        <f t="shared" si="8"/>
        <v>0.52569444444444424</v>
      </c>
      <c r="M32" s="11">
        <f t="shared" si="8"/>
        <v>0.56736111111111043</v>
      </c>
      <c r="N32" s="11">
        <f t="shared" si="8"/>
        <v>0.60902777777777706</v>
      </c>
      <c r="O32" s="11">
        <f t="shared" si="8"/>
        <v>0.65069444444444369</v>
      </c>
      <c r="P32" s="11">
        <f t="shared" si="8"/>
        <v>0.69236111111111043</v>
      </c>
      <c r="Q32" s="11">
        <f t="shared" si="8"/>
        <v>0.73402777777777706</v>
      </c>
      <c r="R32" s="11">
        <f t="shared" si="8"/>
        <v>0.77569444444444369</v>
      </c>
      <c r="T32" s="155" t="s">
        <v>153</v>
      </c>
    </row>
    <row r="33" spans="1:20" ht="14.1" customHeight="1">
      <c r="A33" s="12" t="s">
        <v>38</v>
      </c>
      <c r="B33" s="13">
        <v>2</v>
      </c>
      <c r="C33" s="5">
        <f t="shared" si="4"/>
        <v>46</v>
      </c>
      <c r="D33" s="6">
        <f t="shared" si="1"/>
        <v>4.8</v>
      </c>
      <c r="E33" s="7" t="str">
        <f t="shared" si="5"/>
        <v>55</v>
      </c>
      <c r="F33" s="26">
        <v>0</v>
      </c>
      <c r="G33" s="11">
        <f t="shared" si="8"/>
        <v>0.32013888888888864</v>
      </c>
      <c r="H33" s="11">
        <f t="shared" si="8"/>
        <v>0.36180555555555532</v>
      </c>
      <c r="I33" s="11">
        <f t="shared" si="8"/>
        <v>0.40347222222222195</v>
      </c>
      <c r="J33" s="11">
        <f t="shared" si="8"/>
        <v>0.44513888888888864</v>
      </c>
      <c r="K33" s="11">
        <f t="shared" si="8"/>
        <v>0.48680555555555532</v>
      </c>
      <c r="L33" s="11">
        <f t="shared" si="8"/>
        <v>0.52847222222222201</v>
      </c>
      <c r="M33" s="11">
        <f t="shared" si="8"/>
        <v>0.5701388888888882</v>
      </c>
      <c r="N33" s="11">
        <f t="shared" si="8"/>
        <v>0.61180555555555483</v>
      </c>
      <c r="O33" s="11">
        <f t="shared" si="8"/>
        <v>0.65347222222222145</v>
      </c>
      <c r="P33" s="11">
        <f t="shared" si="8"/>
        <v>0.6951388888888882</v>
      </c>
      <c r="Q33" s="11">
        <f t="shared" si="8"/>
        <v>0.73680555555555483</v>
      </c>
      <c r="R33" s="11">
        <f t="shared" si="8"/>
        <v>0.77847222222222145</v>
      </c>
      <c r="T33" s="155" t="s">
        <v>155</v>
      </c>
    </row>
    <row r="34" spans="1:20" ht="14.1" customHeight="1">
      <c r="A34" s="12" t="s">
        <v>39</v>
      </c>
      <c r="B34" s="13">
        <v>1</v>
      </c>
      <c r="C34" s="5">
        <f t="shared" si="4"/>
        <v>47</v>
      </c>
      <c r="D34" s="6">
        <f t="shared" si="1"/>
        <v>2.4</v>
      </c>
      <c r="E34" s="7" t="str">
        <f t="shared" si="5"/>
        <v>55</v>
      </c>
      <c r="F34" s="26">
        <v>0</v>
      </c>
      <c r="G34" s="11">
        <f t="shared" si="8"/>
        <v>0.32152777777777752</v>
      </c>
      <c r="H34" s="11">
        <f t="shared" si="8"/>
        <v>0.36319444444444421</v>
      </c>
      <c r="I34" s="11">
        <f t="shared" si="8"/>
        <v>0.40486111111111084</v>
      </c>
      <c r="J34" s="11">
        <f t="shared" si="8"/>
        <v>0.44652777777777752</v>
      </c>
      <c r="K34" s="11">
        <f t="shared" si="8"/>
        <v>0.48819444444444421</v>
      </c>
      <c r="L34" s="11">
        <f t="shared" si="8"/>
        <v>0.52986111111111089</v>
      </c>
      <c r="M34" s="11">
        <f t="shared" si="8"/>
        <v>0.57152777777777708</v>
      </c>
      <c r="N34" s="11">
        <f t="shared" si="8"/>
        <v>0.61319444444444371</v>
      </c>
      <c r="O34" s="11">
        <f t="shared" si="8"/>
        <v>0.65486111111111034</v>
      </c>
      <c r="P34" s="11">
        <f t="shared" si="8"/>
        <v>0.69652777777777708</v>
      </c>
      <c r="Q34" s="11">
        <f t="shared" si="8"/>
        <v>0.73819444444444371</v>
      </c>
      <c r="R34" s="11">
        <f t="shared" si="8"/>
        <v>0.77986111111111034</v>
      </c>
      <c r="T34" s="155" t="s">
        <v>281</v>
      </c>
    </row>
    <row r="35" spans="1:20" ht="14.1" customHeight="1">
      <c r="A35" s="12" t="s">
        <v>51</v>
      </c>
      <c r="B35" s="13">
        <v>2</v>
      </c>
      <c r="C35" s="5">
        <f t="shared" si="4"/>
        <v>49</v>
      </c>
      <c r="D35" s="6">
        <f t="shared" si="1"/>
        <v>4.8</v>
      </c>
      <c r="E35" s="7" t="str">
        <f t="shared" si="5"/>
        <v>60</v>
      </c>
      <c r="F35" s="26">
        <v>0</v>
      </c>
      <c r="G35" s="153">
        <f t="shared" si="8"/>
        <v>0.32430555555555529</v>
      </c>
      <c r="H35" s="153">
        <f t="shared" si="8"/>
        <v>0.36597222222222198</v>
      </c>
      <c r="I35" s="153">
        <f t="shared" si="8"/>
        <v>0.40763888888888861</v>
      </c>
      <c r="J35" s="153">
        <f t="shared" si="8"/>
        <v>0.44930555555555529</v>
      </c>
      <c r="K35" s="153">
        <f t="shared" si="8"/>
        <v>0.49097222222222198</v>
      </c>
      <c r="L35" s="153">
        <f t="shared" si="8"/>
        <v>0.53263888888888866</v>
      </c>
      <c r="M35" s="153">
        <f t="shared" si="8"/>
        <v>0.57430555555555485</v>
      </c>
      <c r="N35" s="153">
        <f t="shared" si="8"/>
        <v>0.61597222222222148</v>
      </c>
      <c r="O35" s="153">
        <f t="shared" si="8"/>
        <v>0.65763888888888811</v>
      </c>
      <c r="P35" s="153">
        <f t="shared" si="8"/>
        <v>0.69930555555555485</v>
      </c>
      <c r="Q35" s="153">
        <f t="shared" si="8"/>
        <v>0.74097222222222148</v>
      </c>
      <c r="R35" s="153">
        <f t="shared" si="8"/>
        <v>0.78263888888888811</v>
      </c>
      <c r="T35" s="155" t="s">
        <v>284</v>
      </c>
    </row>
    <row r="36" spans="1:20" ht="14.1" customHeight="1">
      <c r="A36" s="14"/>
      <c r="B36" s="15"/>
      <c r="C36" s="14"/>
      <c r="D36" s="16"/>
      <c r="E36" s="16"/>
      <c r="F36" s="17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spans="1:20" ht="21.75" customHeight="1">
      <c r="A37" s="1" t="s">
        <v>376</v>
      </c>
      <c r="B37" s="1"/>
      <c r="C37" s="1"/>
      <c r="D37" s="2"/>
      <c r="E37" s="2"/>
      <c r="F37" s="2"/>
      <c r="G37" s="2"/>
    </row>
    <row r="38" spans="1:20" ht="45">
      <c r="A38" s="182" t="s">
        <v>402</v>
      </c>
      <c r="B38" s="183" t="s">
        <v>0</v>
      </c>
      <c r="C38" s="183" t="s">
        <v>1</v>
      </c>
      <c r="D38" s="183" t="s">
        <v>2</v>
      </c>
      <c r="E38" s="183" t="s">
        <v>3</v>
      </c>
      <c r="F38" s="183" t="s">
        <v>4</v>
      </c>
      <c r="G38" s="25" t="str">
        <f>G2</f>
        <v>First Trip Bus-1</v>
      </c>
      <c r="H38" s="25" t="str">
        <f t="shared" ref="H38:R38" si="9">H2</f>
        <v>First Trip Bus-2</v>
      </c>
      <c r="I38" s="25" t="str">
        <f t="shared" si="9"/>
        <v>First Trip Bus-3</v>
      </c>
      <c r="J38" s="25" t="str">
        <f t="shared" si="9"/>
        <v>First Trip Bus-4</v>
      </c>
      <c r="K38" s="25" t="str">
        <f t="shared" si="9"/>
        <v>First Trip Bus-5</v>
      </c>
      <c r="L38" s="25" t="str">
        <f t="shared" si="9"/>
        <v>First Trip Bus-6</v>
      </c>
      <c r="M38" s="25" t="str">
        <f t="shared" si="9"/>
        <v>Second Trip 
Bus-1</v>
      </c>
      <c r="N38" s="25" t="str">
        <f t="shared" si="9"/>
        <v>Second Trip 
Bus-2</v>
      </c>
      <c r="O38" s="25" t="str">
        <f t="shared" si="9"/>
        <v>Second Trip 
Bus-3</v>
      </c>
      <c r="P38" s="25" t="str">
        <f t="shared" si="9"/>
        <v>Second Trip 
Bus-4</v>
      </c>
      <c r="Q38" s="25" t="str">
        <f t="shared" si="9"/>
        <v>Second Trip 
Bus-5</v>
      </c>
      <c r="R38" s="25" t="str">
        <f t="shared" si="9"/>
        <v>Second Trip 
Bus-6</v>
      </c>
    </row>
    <row r="39" spans="1:20" ht="25.5" customHeight="1">
      <c r="A39" s="182"/>
      <c r="B39" s="184"/>
      <c r="C39" s="184"/>
      <c r="D39" s="184"/>
      <c r="E39" s="184"/>
      <c r="F39" s="184"/>
      <c r="G39" s="3" t="str">
        <f>G3</f>
        <v>UP65LT
1393</v>
      </c>
      <c r="H39" s="3" t="str">
        <f t="shared" ref="H39:R39" si="10">H3</f>
        <v>UP32PN
6687</v>
      </c>
      <c r="I39" s="3" t="str">
        <f t="shared" si="10"/>
        <v>UP65KT
5046</v>
      </c>
      <c r="J39" s="3" t="str">
        <f t="shared" si="10"/>
        <v>UP32LT
1799</v>
      </c>
      <c r="K39" s="3" t="str">
        <f t="shared" si="10"/>
        <v>UP65LT
1398</v>
      </c>
      <c r="L39" s="3" t="str">
        <f t="shared" si="10"/>
        <v>UP32PN
8716</v>
      </c>
      <c r="M39" s="3" t="str">
        <f t="shared" si="10"/>
        <v>UP65LT
1393</v>
      </c>
      <c r="N39" s="3" t="str">
        <f t="shared" si="10"/>
        <v>UP32PN
6687</v>
      </c>
      <c r="O39" s="3" t="str">
        <f t="shared" si="10"/>
        <v>UP65KT
5046</v>
      </c>
      <c r="P39" s="3" t="str">
        <f t="shared" si="10"/>
        <v>UP32LT
1799</v>
      </c>
      <c r="Q39" s="3" t="str">
        <f t="shared" si="10"/>
        <v>UP65LT
1398</v>
      </c>
      <c r="R39" s="3" t="str">
        <f t="shared" si="10"/>
        <v>UP32PN
8716</v>
      </c>
    </row>
    <row r="40" spans="1:20" ht="12" customHeight="1">
      <c r="A40" s="4" t="s">
        <v>51</v>
      </c>
      <c r="B40" s="13">
        <v>0</v>
      </c>
      <c r="C40" s="5">
        <f>B40</f>
        <v>0</v>
      </c>
      <c r="D40" s="6">
        <f>60/25*B40</f>
        <v>0</v>
      </c>
      <c r="E40" s="7" t="str">
        <f t="shared" ref="E40:E71" si="11">IF(C40&lt;=0,"0",IF(C40&lt;=3,"10",IF(C40&lt;=6,"15",IF(C40&lt;=10,"20",IF(C40&lt;=14,"25",IF(C40&lt;=19,"30",IF(C40&lt;=24,"35",IF(C40&lt;=30,"40",IF(C40&lt;=36,"45",IF(C40&lt;=42,"50",IF(C40&lt;=48,"55",IF(C40&lt;=54,"60",IF(C40&lt;=60,"65",IF(C40&lt;=66,"70"))))))))))))))</f>
        <v>0</v>
      </c>
      <c r="F40" s="26">
        <v>13</v>
      </c>
      <c r="G40" s="19">
        <f t="shared" ref="G40:R40" si="12">G35+TIME(0,$D40,0)+TIME(0,$F40,0)</f>
        <v>0.33333333333333309</v>
      </c>
      <c r="H40" s="19">
        <f t="shared" si="12"/>
        <v>0.37499999999999978</v>
      </c>
      <c r="I40" s="19">
        <f t="shared" si="12"/>
        <v>0.41666666666666641</v>
      </c>
      <c r="J40" s="19">
        <f t="shared" si="12"/>
        <v>0.45833333333333309</v>
      </c>
      <c r="K40" s="19">
        <f t="shared" si="12"/>
        <v>0.49999999999999978</v>
      </c>
      <c r="L40" s="19">
        <f t="shared" si="12"/>
        <v>0.54166666666666641</v>
      </c>
      <c r="M40" s="19">
        <f t="shared" si="12"/>
        <v>0.58333333333333259</v>
      </c>
      <c r="N40" s="19">
        <f t="shared" si="12"/>
        <v>0.62499999999999922</v>
      </c>
      <c r="O40" s="19">
        <f t="shared" si="12"/>
        <v>0.66666666666666585</v>
      </c>
      <c r="P40" s="19">
        <f t="shared" si="12"/>
        <v>0.70833333333333259</v>
      </c>
      <c r="Q40" s="19">
        <f t="shared" si="12"/>
        <v>0.74999999999999922</v>
      </c>
      <c r="R40" s="19">
        <f t="shared" si="12"/>
        <v>0.79166666666666585</v>
      </c>
      <c r="T40" s="155" t="s">
        <v>284</v>
      </c>
    </row>
    <row r="41" spans="1:20" ht="12" customHeight="1">
      <c r="A41" s="12" t="s">
        <v>39</v>
      </c>
      <c r="B41" s="13">
        <v>2</v>
      </c>
      <c r="C41" s="5">
        <f t="shared" ref="C41:C71" si="13">B41+C40</f>
        <v>2</v>
      </c>
      <c r="D41" s="6">
        <f t="shared" ref="D41:D71" si="14">60/25*B41</f>
        <v>4.8</v>
      </c>
      <c r="E41" s="7" t="str">
        <f t="shared" si="11"/>
        <v>10</v>
      </c>
      <c r="F41" s="26">
        <v>0</v>
      </c>
      <c r="G41" s="20">
        <f>G40+TIME(0,$D41,0)+TIME(0,$F41,0)</f>
        <v>0.33611111111111086</v>
      </c>
      <c r="H41" s="20">
        <f t="shared" ref="H41:R41" si="15">H40+TIME(0,$D41,0)+TIME(0,$F41,0)</f>
        <v>0.37777777777777755</v>
      </c>
      <c r="I41" s="20">
        <f t="shared" si="15"/>
        <v>0.41944444444444418</v>
      </c>
      <c r="J41" s="20">
        <f t="shared" si="15"/>
        <v>0.46111111111111086</v>
      </c>
      <c r="K41" s="20">
        <f t="shared" si="15"/>
        <v>0.50277777777777755</v>
      </c>
      <c r="L41" s="20">
        <f t="shared" si="15"/>
        <v>0.54444444444444418</v>
      </c>
      <c r="M41" s="20">
        <f t="shared" si="15"/>
        <v>0.58611111111111036</v>
      </c>
      <c r="N41" s="20">
        <f t="shared" si="15"/>
        <v>0.62777777777777699</v>
      </c>
      <c r="O41" s="20">
        <f t="shared" si="15"/>
        <v>0.66944444444444362</v>
      </c>
      <c r="P41" s="20">
        <f t="shared" si="15"/>
        <v>0.71111111111111036</v>
      </c>
      <c r="Q41" s="20">
        <f t="shared" si="15"/>
        <v>0.75277777777777699</v>
      </c>
      <c r="R41" s="20">
        <f t="shared" si="15"/>
        <v>0.79444444444444362</v>
      </c>
      <c r="T41" s="155" t="s">
        <v>282</v>
      </c>
    </row>
    <row r="42" spans="1:20" ht="12" customHeight="1">
      <c r="A42" s="12" t="s">
        <v>38</v>
      </c>
      <c r="B42" s="13">
        <v>1</v>
      </c>
      <c r="C42" s="5">
        <f t="shared" si="13"/>
        <v>3</v>
      </c>
      <c r="D42" s="6">
        <f t="shared" si="14"/>
        <v>2.4</v>
      </c>
      <c r="E42" s="7" t="str">
        <f t="shared" si="11"/>
        <v>10</v>
      </c>
      <c r="F42" s="26">
        <v>0</v>
      </c>
      <c r="G42" s="20">
        <f t="shared" ref="G42:R60" si="16">G41+TIME(0,$D42,0)+TIME(0,$F42,0)</f>
        <v>0.33749999999999974</v>
      </c>
      <c r="H42" s="20">
        <f t="shared" si="16"/>
        <v>0.37916666666666643</v>
      </c>
      <c r="I42" s="20">
        <f t="shared" si="16"/>
        <v>0.42083333333333306</v>
      </c>
      <c r="J42" s="20">
        <f t="shared" si="16"/>
        <v>0.46249999999999974</v>
      </c>
      <c r="K42" s="20">
        <f t="shared" si="16"/>
        <v>0.50416666666666643</v>
      </c>
      <c r="L42" s="20">
        <f t="shared" si="16"/>
        <v>0.54583333333333306</v>
      </c>
      <c r="M42" s="20">
        <f t="shared" si="16"/>
        <v>0.58749999999999925</v>
      </c>
      <c r="N42" s="20">
        <f t="shared" si="16"/>
        <v>0.62916666666666587</v>
      </c>
      <c r="O42" s="20">
        <f t="shared" si="16"/>
        <v>0.6708333333333325</v>
      </c>
      <c r="P42" s="20">
        <f t="shared" si="16"/>
        <v>0.71249999999999925</v>
      </c>
      <c r="Q42" s="20">
        <f t="shared" si="16"/>
        <v>0.75416666666666587</v>
      </c>
      <c r="R42" s="20">
        <f t="shared" si="16"/>
        <v>0.7958333333333325</v>
      </c>
      <c r="T42" s="155" t="s">
        <v>280</v>
      </c>
    </row>
    <row r="43" spans="1:20" ht="12" customHeight="1">
      <c r="A43" s="12" t="s">
        <v>37</v>
      </c>
      <c r="B43" s="13">
        <v>2</v>
      </c>
      <c r="C43" s="5">
        <f t="shared" si="13"/>
        <v>5</v>
      </c>
      <c r="D43" s="6">
        <f t="shared" si="14"/>
        <v>4.8</v>
      </c>
      <c r="E43" s="7" t="str">
        <f t="shared" si="11"/>
        <v>15</v>
      </c>
      <c r="F43" s="26">
        <v>0</v>
      </c>
      <c r="G43" s="20">
        <f t="shared" si="16"/>
        <v>0.34027777777777751</v>
      </c>
      <c r="H43" s="20">
        <f t="shared" si="16"/>
        <v>0.3819444444444442</v>
      </c>
      <c r="I43" s="20">
        <f t="shared" si="16"/>
        <v>0.42361111111111083</v>
      </c>
      <c r="J43" s="20">
        <f t="shared" si="16"/>
        <v>0.46527777777777751</v>
      </c>
      <c r="K43" s="20">
        <f t="shared" si="16"/>
        <v>0.5069444444444442</v>
      </c>
      <c r="L43" s="20">
        <f t="shared" si="16"/>
        <v>0.54861111111111083</v>
      </c>
      <c r="M43" s="20">
        <f t="shared" si="16"/>
        <v>0.59027777777777701</v>
      </c>
      <c r="N43" s="20">
        <f t="shared" si="16"/>
        <v>0.63194444444444364</v>
      </c>
      <c r="O43" s="20">
        <f t="shared" si="16"/>
        <v>0.67361111111111027</v>
      </c>
      <c r="P43" s="20">
        <f t="shared" si="16"/>
        <v>0.71527777777777701</v>
      </c>
      <c r="Q43" s="20">
        <f t="shared" si="16"/>
        <v>0.75694444444444364</v>
      </c>
      <c r="R43" s="20">
        <f t="shared" si="16"/>
        <v>0.79861111111111027</v>
      </c>
      <c r="T43" s="155" t="s">
        <v>279</v>
      </c>
    </row>
    <row r="44" spans="1:20" ht="12" customHeight="1">
      <c r="A44" s="12" t="s">
        <v>36</v>
      </c>
      <c r="B44" s="13">
        <v>1</v>
      </c>
      <c r="C44" s="5">
        <f t="shared" si="13"/>
        <v>6</v>
      </c>
      <c r="D44" s="6">
        <f t="shared" si="14"/>
        <v>2.4</v>
      </c>
      <c r="E44" s="7" t="str">
        <f t="shared" si="11"/>
        <v>15</v>
      </c>
      <c r="F44" s="26">
        <v>0</v>
      </c>
      <c r="G44" s="20">
        <f t="shared" si="16"/>
        <v>0.3416666666666664</v>
      </c>
      <c r="H44" s="20">
        <f t="shared" si="16"/>
        <v>0.38333333333333308</v>
      </c>
      <c r="I44" s="20">
        <f t="shared" si="16"/>
        <v>0.42499999999999971</v>
      </c>
      <c r="J44" s="20">
        <f t="shared" si="16"/>
        <v>0.4666666666666664</v>
      </c>
      <c r="K44" s="20">
        <f t="shared" si="16"/>
        <v>0.50833333333333308</v>
      </c>
      <c r="L44" s="20">
        <f t="shared" si="16"/>
        <v>0.54999999999999971</v>
      </c>
      <c r="M44" s="20">
        <f t="shared" si="16"/>
        <v>0.5916666666666659</v>
      </c>
      <c r="N44" s="20">
        <f t="shared" si="16"/>
        <v>0.63333333333333253</v>
      </c>
      <c r="O44" s="20">
        <f t="shared" si="16"/>
        <v>0.67499999999999916</v>
      </c>
      <c r="P44" s="20">
        <f t="shared" si="16"/>
        <v>0.7166666666666659</v>
      </c>
      <c r="Q44" s="20">
        <f t="shared" si="16"/>
        <v>0.75833333333333253</v>
      </c>
      <c r="R44" s="20">
        <f t="shared" si="16"/>
        <v>0.79999999999999916</v>
      </c>
      <c r="T44" s="155" t="s">
        <v>154</v>
      </c>
    </row>
    <row r="45" spans="1:20" ht="12" customHeight="1">
      <c r="A45" s="12" t="s">
        <v>35</v>
      </c>
      <c r="B45" s="13">
        <v>2</v>
      </c>
      <c r="C45" s="5">
        <f t="shared" si="13"/>
        <v>8</v>
      </c>
      <c r="D45" s="6">
        <f t="shared" si="14"/>
        <v>4.8</v>
      </c>
      <c r="E45" s="7" t="str">
        <f t="shared" si="11"/>
        <v>20</v>
      </c>
      <c r="F45" s="26">
        <v>0</v>
      </c>
      <c r="G45" s="20">
        <f t="shared" si="16"/>
        <v>0.34444444444444416</v>
      </c>
      <c r="H45" s="20">
        <f t="shared" si="16"/>
        <v>0.38611111111111085</v>
      </c>
      <c r="I45" s="20">
        <f t="shared" si="16"/>
        <v>0.42777777777777748</v>
      </c>
      <c r="J45" s="20">
        <f t="shared" si="16"/>
        <v>0.46944444444444416</v>
      </c>
      <c r="K45" s="20">
        <f t="shared" si="16"/>
        <v>0.51111111111111085</v>
      </c>
      <c r="L45" s="20">
        <f t="shared" si="16"/>
        <v>0.55277777777777748</v>
      </c>
      <c r="M45" s="20">
        <f t="shared" si="16"/>
        <v>0.59444444444444366</v>
      </c>
      <c r="N45" s="20">
        <f t="shared" si="16"/>
        <v>0.63611111111111029</v>
      </c>
      <c r="O45" s="20">
        <f t="shared" si="16"/>
        <v>0.67777777777777692</v>
      </c>
      <c r="P45" s="20">
        <f t="shared" si="16"/>
        <v>0.71944444444444366</v>
      </c>
      <c r="Q45" s="20">
        <f t="shared" si="16"/>
        <v>0.76111111111111029</v>
      </c>
      <c r="R45" s="20">
        <f t="shared" si="16"/>
        <v>0.80277777777777692</v>
      </c>
      <c r="T45" s="155" t="s">
        <v>277</v>
      </c>
    </row>
    <row r="46" spans="1:20" ht="12" customHeight="1">
      <c r="A46" s="12" t="s">
        <v>34</v>
      </c>
      <c r="B46" s="13">
        <v>1</v>
      </c>
      <c r="C46" s="5">
        <f t="shared" si="13"/>
        <v>9</v>
      </c>
      <c r="D46" s="6">
        <f t="shared" si="14"/>
        <v>2.4</v>
      </c>
      <c r="E46" s="7" t="str">
        <f t="shared" si="11"/>
        <v>20</v>
      </c>
      <c r="F46" s="26">
        <v>0</v>
      </c>
      <c r="G46" s="20">
        <f t="shared" si="16"/>
        <v>0.34583333333333305</v>
      </c>
      <c r="H46" s="20">
        <f t="shared" si="16"/>
        <v>0.38749999999999973</v>
      </c>
      <c r="I46" s="20">
        <f t="shared" si="16"/>
        <v>0.42916666666666636</v>
      </c>
      <c r="J46" s="20">
        <f t="shared" si="16"/>
        <v>0.47083333333333305</v>
      </c>
      <c r="K46" s="20">
        <f t="shared" si="16"/>
        <v>0.51249999999999973</v>
      </c>
      <c r="L46" s="20">
        <f t="shared" si="16"/>
        <v>0.55416666666666636</v>
      </c>
      <c r="M46" s="20">
        <f t="shared" si="16"/>
        <v>0.59583333333333255</v>
      </c>
      <c r="N46" s="20">
        <f t="shared" si="16"/>
        <v>0.63749999999999918</v>
      </c>
      <c r="O46" s="20">
        <f t="shared" si="16"/>
        <v>0.67916666666666581</v>
      </c>
      <c r="P46" s="20">
        <f t="shared" si="16"/>
        <v>0.72083333333333255</v>
      </c>
      <c r="Q46" s="20">
        <f t="shared" si="16"/>
        <v>0.76249999999999918</v>
      </c>
      <c r="R46" s="20">
        <f t="shared" si="16"/>
        <v>0.80416666666666581</v>
      </c>
      <c r="T46" s="155" t="s">
        <v>276</v>
      </c>
    </row>
    <row r="47" spans="1:20">
      <c r="A47" s="12" t="s">
        <v>33</v>
      </c>
      <c r="B47" s="13">
        <v>3</v>
      </c>
      <c r="C47" s="5">
        <f t="shared" si="13"/>
        <v>12</v>
      </c>
      <c r="D47" s="6">
        <f t="shared" si="14"/>
        <v>7.1999999999999993</v>
      </c>
      <c r="E47" s="7" t="str">
        <f t="shared" si="11"/>
        <v>25</v>
      </c>
      <c r="F47" s="26">
        <v>0</v>
      </c>
      <c r="G47" s="20">
        <f t="shared" si="16"/>
        <v>0.35069444444444414</v>
      </c>
      <c r="H47" s="20">
        <f t="shared" si="16"/>
        <v>0.39236111111111083</v>
      </c>
      <c r="I47" s="20">
        <f t="shared" si="16"/>
        <v>0.43402777777777746</v>
      </c>
      <c r="J47" s="20">
        <f t="shared" si="16"/>
        <v>0.47569444444444414</v>
      </c>
      <c r="K47" s="20">
        <f t="shared" si="16"/>
        <v>0.51736111111111083</v>
      </c>
      <c r="L47" s="20">
        <f t="shared" si="16"/>
        <v>0.55902777777777746</v>
      </c>
      <c r="M47" s="20">
        <f t="shared" si="16"/>
        <v>0.60069444444444364</v>
      </c>
      <c r="N47" s="20">
        <f t="shared" si="16"/>
        <v>0.64236111111111027</v>
      </c>
      <c r="O47" s="20">
        <f t="shared" si="16"/>
        <v>0.6840277777777769</v>
      </c>
      <c r="P47" s="20">
        <f t="shared" si="16"/>
        <v>0.72569444444444364</v>
      </c>
      <c r="Q47" s="20">
        <f t="shared" si="16"/>
        <v>0.76736111111111027</v>
      </c>
      <c r="R47" s="20">
        <f t="shared" si="16"/>
        <v>0.8090277777777769</v>
      </c>
      <c r="T47" s="155" t="s">
        <v>274</v>
      </c>
    </row>
    <row r="48" spans="1:20">
      <c r="A48" s="12" t="s">
        <v>32</v>
      </c>
      <c r="B48" s="13">
        <v>1</v>
      </c>
      <c r="C48" s="5">
        <f t="shared" si="13"/>
        <v>13</v>
      </c>
      <c r="D48" s="6">
        <f t="shared" si="14"/>
        <v>2.4</v>
      </c>
      <c r="E48" s="7" t="str">
        <f t="shared" si="11"/>
        <v>25</v>
      </c>
      <c r="F48" s="26">
        <v>0</v>
      </c>
      <c r="G48" s="20">
        <f t="shared" si="16"/>
        <v>0.35208333333333303</v>
      </c>
      <c r="H48" s="20">
        <f t="shared" si="16"/>
        <v>0.39374999999999971</v>
      </c>
      <c r="I48" s="20">
        <f t="shared" si="16"/>
        <v>0.43541666666666634</v>
      </c>
      <c r="J48" s="20">
        <f t="shared" si="16"/>
        <v>0.47708333333333303</v>
      </c>
      <c r="K48" s="20">
        <f t="shared" si="16"/>
        <v>0.51874999999999971</v>
      </c>
      <c r="L48" s="20">
        <f t="shared" si="16"/>
        <v>0.56041666666666634</v>
      </c>
      <c r="M48" s="20">
        <f t="shared" si="16"/>
        <v>0.60208333333333253</v>
      </c>
      <c r="N48" s="20">
        <f t="shared" si="16"/>
        <v>0.64374999999999916</v>
      </c>
      <c r="O48" s="20">
        <f t="shared" si="16"/>
        <v>0.68541666666666579</v>
      </c>
      <c r="P48" s="20">
        <f t="shared" si="16"/>
        <v>0.72708333333333253</v>
      </c>
      <c r="Q48" s="20">
        <f t="shared" si="16"/>
        <v>0.76874999999999916</v>
      </c>
      <c r="R48" s="20">
        <f t="shared" si="16"/>
        <v>0.81041666666666579</v>
      </c>
      <c r="T48" s="155" t="s">
        <v>273</v>
      </c>
    </row>
    <row r="49" spans="1:20">
      <c r="A49" s="12" t="s">
        <v>31</v>
      </c>
      <c r="B49" s="13">
        <v>1</v>
      </c>
      <c r="C49" s="5">
        <f t="shared" si="13"/>
        <v>14</v>
      </c>
      <c r="D49" s="6">
        <f t="shared" si="14"/>
        <v>2.4</v>
      </c>
      <c r="E49" s="7" t="str">
        <f t="shared" si="11"/>
        <v>25</v>
      </c>
      <c r="F49" s="26">
        <v>0</v>
      </c>
      <c r="G49" s="20">
        <f t="shared" si="16"/>
        <v>0.35347222222222191</v>
      </c>
      <c r="H49" s="20">
        <f t="shared" si="16"/>
        <v>0.3951388888888886</v>
      </c>
      <c r="I49" s="20">
        <f t="shared" si="16"/>
        <v>0.43680555555555522</v>
      </c>
      <c r="J49" s="20">
        <f t="shared" si="16"/>
        <v>0.47847222222222191</v>
      </c>
      <c r="K49" s="20">
        <f t="shared" si="16"/>
        <v>0.5201388888888886</v>
      </c>
      <c r="L49" s="20">
        <f t="shared" si="16"/>
        <v>0.56180555555555522</v>
      </c>
      <c r="M49" s="20">
        <f t="shared" si="16"/>
        <v>0.60347222222222141</v>
      </c>
      <c r="N49" s="20">
        <f t="shared" si="16"/>
        <v>0.64513888888888804</v>
      </c>
      <c r="O49" s="20">
        <f t="shared" si="16"/>
        <v>0.68680555555555467</v>
      </c>
      <c r="P49" s="20">
        <f t="shared" si="16"/>
        <v>0.72847222222222141</v>
      </c>
      <c r="Q49" s="20">
        <f t="shared" si="16"/>
        <v>0.77013888888888804</v>
      </c>
      <c r="R49" s="20">
        <f t="shared" si="16"/>
        <v>0.81180555555555467</v>
      </c>
      <c r="T49" s="155" t="s">
        <v>271</v>
      </c>
    </row>
    <row r="50" spans="1:20">
      <c r="A50" s="12" t="s">
        <v>30</v>
      </c>
      <c r="B50" s="13">
        <v>1</v>
      </c>
      <c r="C50" s="5">
        <f t="shared" si="13"/>
        <v>15</v>
      </c>
      <c r="D50" s="6">
        <f t="shared" si="14"/>
        <v>2.4</v>
      </c>
      <c r="E50" s="7" t="str">
        <f t="shared" si="11"/>
        <v>30</v>
      </c>
      <c r="F50" s="26">
        <v>0</v>
      </c>
      <c r="G50" s="20">
        <f t="shared" si="16"/>
        <v>0.35486111111111079</v>
      </c>
      <c r="H50" s="20">
        <f t="shared" si="16"/>
        <v>0.39652777777777748</v>
      </c>
      <c r="I50" s="20">
        <f t="shared" si="16"/>
        <v>0.43819444444444411</v>
      </c>
      <c r="J50" s="20">
        <f t="shared" si="16"/>
        <v>0.47986111111111079</v>
      </c>
      <c r="K50" s="20">
        <f t="shared" si="16"/>
        <v>0.52152777777777748</v>
      </c>
      <c r="L50" s="20">
        <f t="shared" si="16"/>
        <v>0.56319444444444411</v>
      </c>
      <c r="M50" s="20">
        <f t="shared" si="16"/>
        <v>0.60486111111111029</v>
      </c>
      <c r="N50" s="20">
        <f t="shared" si="16"/>
        <v>0.64652777777777692</v>
      </c>
      <c r="O50" s="20">
        <f t="shared" si="16"/>
        <v>0.68819444444444355</v>
      </c>
      <c r="P50" s="20">
        <f t="shared" si="16"/>
        <v>0.72986111111111029</v>
      </c>
      <c r="Q50" s="20">
        <f t="shared" si="16"/>
        <v>0.77152777777777692</v>
      </c>
      <c r="R50" s="20">
        <f t="shared" si="16"/>
        <v>0.81319444444444355</v>
      </c>
      <c r="T50" s="155" t="s">
        <v>269</v>
      </c>
    </row>
    <row r="51" spans="1:20">
      <c r="A51" s="12" t="s">
        <v>29</v>
      </c>
      <c r="B51" s="13">
        <v>2</v>
      </c>
      <c r="C51" s="5">
        <f t="shared" si="13"/>
        <v>17</v>
      </c>
      <c r="D51" s="6">
        <f t="shared" si="14"/>
        <v>4.8</v>
      </c>
      <c r="E51" s="7" t="str">
        <f t="shared" si="11"/>
        <v>30</v>
      </c>
      <c r="F51" s="26">
        <v>0</v>
      </c>
      <c r="G51" s="20">
        <f t="shared" si="16"/>
        <v>0.35763888888888856</v>
      </c>
      <c r="H51" s="20">
        <f t="shared" si="16"/>
        <v>0.39930555555555525</v>
      </c>
      <c r="I51" s="20">
        <f t="shared" si="16"/>
        <v>0.44097222222222188</v>
      </c>
      <c r="J51" s="20">
        <f t="shared" si="16"/>
        <v>0.48263888888888856</v>
      </c>
      <c r="K51" s="20">
        <f t="shared" si="16"/>
        <v>0.52430555555555525</v>
      </c>
      <c r="L51" s="20">
        <f t="shared" si="16"/>
        <v>0.56597222222222188</v>
      </c>
      <c r="M51" s="20">
        <f t="shared" si="16"/>
        <v>0.60763888888888806</v>
      </c>
      <c r="N51" s="20">
        <f t="shared" si="16"/>
        <v>0.64930555555555469</v>
      </c>
      <c r="O51" s="20">
        <f t="shared" si="16"/>
        <v>0.69097222222222132</v>
      </c>
      <c r="P51" s="20">
        <f t="shared" si="16"/>
        <v>0.73263888888888806</v>
      </c>
      <c r="Q51" s="20">
        <f t="shared" si="16"/>
        <v>0.77430555555555469</v>
      </c>
      <c r="R51" s="20">
        <f t="shared" si="16"/>
        <v>0.81597222222222132</v>
      </c>
      <c r="T51" s="155" t="s">
        <v>268</v>
      </c>
    </row>
    <row r="52" spans="1:20">
      <c r="A52" s="12" t="s">
        <v>387</v>
      </c>
      <c r="B52" s="13">
        <v>1</v>
      </c>
      <c r="C52" s="5">
        <f t="shared" si="13"/>
        <v>18</v>
      </c>
      <c r="D52" s="6">
        <f t="shared" si="14"/>
        <v>2.4</v>
      </c>
      <c r="E52" s="7" t="str">
        <f t="shared" si="11"/>
        <v>30</v>
      </c>
      <c r="F52" s="26">
        <v>0</v>
      </c>
      <c r="G52" s="20">
        <f t="shared" si="16"/>
        <v>0.35902777777777745</v>
      </c>
      <c r="H52" s="20">
        <f t="shared" si="16"/>
        <v>0.40069444444444413</v>
      </c>
      <c r="I52" s="20">
        <f t="shared" si="16"/>
        <v>0.44236111111111076</v>
      </c>
      <c r="J52" s="20">
        <f t="shared" si="16"/>
        <v>0.48402777777777745</v>
      </c>
      <c r="K52" s="20">
        <f t="shared" si="16"/>
        <v>0.52569444444444413</v>
      </c>
      <c r="L52" s="20">
        <f t="shared" si="16"/>
        <v>0.56736111111111076</v>
      </c>
      <c r="M52" s="20">
        <f t="shared" si="16"/>
        <v>0.60902777777777695</v>
      </c>
      <c r="N52" s="20">
        <f t="shared" si="16"/>
        <v>0.65069444444444358</v>
      </c>
      <c r="O52" s="20">
        <f t="shared" si="16"/>
        <v>0.69236111111111021</v>
      </c>
      <c r="P52" s="20">
        <f t="shared" si="16"/>
        <v>0.73402777777777695</v>
      </c>
      <c r="Q52" s="20">
        <f t="shared" si="16"/>
        <v>0.77569444444444358</v>
      </c>
      <c r="R52" s="20">
        <f t="shared" si="16"/>
        <v>0.81736111111111021</v>
      </c>
      <c r="T52" s="155" t="s">
        <v>266</v>
      </c>
    </row>
    <row r="53" spans="1:20">
      <c r="A53" s="12" t="s">
        <v>127</v>
      </c>
      <c r="B53" s="13">
        <v>1</v>
      </c>
      <c r="C53" s="5">
        <f t="shared" si="13"/>
        <v>19</v>
      </c>
      <c r="D53" s="6">
        <f t="shared" si="14"/>
        <v>2.4</v>
      </c>
      <c r="E53" s="7" t="str">
        <f t="shared" si="11"/>
        <v>30</v>
      </c>
      <c r="F53" s="26">
        <v>0</v>
      </c>
      <c r="G53" s="20">
        <f t="shared" si="16"/>
        <v>0.36041666666666633</v>
      </c>
      <c r="H53" s="20">
        <f t="shared" si="16"/>
        <v>0.40208333333333302</v>
      </c>
      <c r="I53" s="20">
        <f t="shared" si="16"/>
        <v>0.44374999999999964</v>
      </c>
      <c r="J53" s="20">
        <f t="shared" si="16"/>
        <v>0.48541666666666633</v>
      </c>
      <c r="K53" s="20">
        <f t="shared" si="16"/>
        <v>0.52708333333333302</v>
      </c>
      <c r="L53" s="20">
        <f t="shared" si="16"/>
        <v>0.56874999999999964</v>
      </c>
      <c r="M53" s="20">
        <f t="shared" si="16"/>
        <v>0.61041666666666583</v>
      </c>
      <c r="N53" s="20">
        <f t="shared" si="16"/>
        <v>0.65208333333333246</v>
      </c>
      <c r="O53" s="20">
        <f t="shared" si="16"/>
        <v>0.69374999999999909</v>
      </c>
      <c r="P53" s="20">
        <f t="shared" si="16"/>
        <v>0.73541666666666583</v>
      </c>
      <c r="Q53" s="20">
        <f t="shared" si="16"/>
        <v>0.77708333333333246</v>
      </c>
      <c r="R53" s="20">
        <f t="shared" si="16"/>
        <v>0.81874999999999909</v>
      </c>
      <c r="T53" s="155" t="s">
        <v>198</v>
      </c>
    </row>
    <row r="54" spans="1:20">
      <c r="A54" s="12" t="s">
        <v>28</v>
      </c>
      <c r="B54" s="13">
        <v>1</v>
      </c>
      <c r="C54" s="5">
        <f t="shared" si="13"/>
        <v>20</v>
      </c>
      <c r="D54" s="6">
        <f t="shared" si="14"/>
        <v>2.4</v>
      </c>
      <c r="E54" s="7" t="str">
        <f t="shared" si="11"/>
        <v>35</v>
      </c>
      <c r="F54" s="26">
        <v>0</v>
      </c>
      <c r="G54" s="20">
        <f t="shared" si="16"/>
        <v>0.36180555555555521</v>
      </c>
      <c r="H54" s="20">
        <f t="shared" si="16"/>
        <v>0.4034722222222219</v>
      </c>
      <c r="I54" s="20">
        <f t="shared" si="16"/>
        <v>0.44513888888888853</v>
      </c>
      <c r="J54" s="20">
        <f t="shared" si="16"/>
        <v>0.48680555555555521</v>
      </c>
      <c r="K54" s="20">
        <f t="shared" si="16"/>
        <v>0.5284722222222219</v>
      </c>
      <c r="L54" s="20">
        <f t="shared" si="16"/>
        <v>0.57013888888888853</v>
      </c>
      <c r="M54" s="20">
        <f t="shared" si="16"/>
        <v>0.61180555555555471</v>
      </c>
      <c r="N54" s="20">
        <f t="shared" si="16"/>
        <v>0.65347222222222134</v>
      </c>
      <c r="O54" s="20">
        <f t="shared" si="16"/>
        <v>0.69513888888888797</v>
      </c>
      <c r="P54" s="20">
        <f t="shared" si="16"/>
        <v>0.73680555555555471</v>
      </c>
      <c r="Q54" s="20">
        <f t="shared" si="16"/>
        <v>0.77847222222222134</v>
      </c>
      <c r="R54" s="20">
        <f t="shared" si="16"/>
        <v>0.82013888888888797</v>
      </c>
      <c r="T54" s="155" t="s">
        <v>199</v>
      </c>
    </row>
    <row r="55" spans="1:20">
      <c r="A55" s="12" t="s">
        <v>372</v>
      </c>
      <c r="B55" s="13">
        <v>1</v>
      </c>
      <c r="C55" s="5">
        <f t="shared" si="13"/>
        <v>21</v>
      </c>
      <c r="D55" s="6">
        <f t="shared" si="14"/>
        <v>2.4</v>
      </c>
      <c r="E55" s="7" t="str">
        <f t="shared" si="11"/>
        <v>35</v>
      </c>
      <c r="F55" s="26">
        <v>0</v>
      </c>
      <c r="G55" s="20">
        <f t="shared" ref="G55:R55" si="17">G54+TIME(0,$D55,0)+TIME(0,$F55,0)</f>
        <v>0.3631944444444441</v>
      </c>
      <c r="H55" s="20">
        <f t="shared" si="17"/>
        <v>0.40486111111111078</v>
      </c>
      <c r="I55" s="20">
        <f t="shared" si="17"/>
        <v>0.44652777777777741</v>
      </c>
      <c r="J55" s="20">
        <f t="shared" si="17"/>
        <v>0.4881944444444441</v>
      </c>
      <c r="K55" s="20">
        <f t="shared" si="17"/>
        <v>0.52986111111111078</v>
      </c>
      <c r="L55" s="20">
        <f t="shared" si="17"/>
        <v>0.57152777777777741</v>
      </c>
      <c r="M55" s="20">
        <f t="shared" si="17"/>
        <v>0.6131944444444436</v>
      </c>
      <c r="N55" s="20">
        <f t="shared" si="17"/>
        <v>0.65486111111111023</v>
      </c>
      <c r="O55" s="20">
        <f t="shared" si="17"/>
        <v>0.69652777777777686</v>
      </c>
      <c r="P55" s="20">
        <f t="shared" si="17"/>
        <v>0.7381944444444436</v>
      </c>
      <c r="Q55" s="20">
        <f t="shared" si="17"/>
        <v>0.77986111111111023</v>
      </c>
      <c r="R55" s="20">
        <f t="shared" si="17"/>
        <v>0.82152777777777686</v>
      </c>
      <c r="T55" s="155" t="s">
        <v>195</v>
      </c>
    </row>
    <row r="56" spans="1:20" s="21" customFormat="1">
      <c r="A56" s="125" t="s">
        <v>128</v>
      </c>
      <c r="B56" s="22">
        <v>2</v>
      </c>
      <c r="C56" s="5">
        <f t="shared" si="13"/>
        <v>23</v>
      </c>
      <c r="D56" s="6">
        <f t="shared" si="14"/>
        <v>4.8</v>
      </c>
      <c r="E56" s="7" t="str">
        <f t="shared" si="11"/>
        <v>35</v>
      </c>
      <c r="F56" s="27">
        <v>5</v>
      </c>
      <c r="G56" s="19">
        <f t="shared" si="16"/>
        <v>0.36944444444444408</v>
      </c>
      <c r="H56" s="19">
        <f t="shared" si="16"/>
        <v>0.41111111111111076</v>
      </c>
      <c r="I56" s="19">
        <f t="shared" si="16"/>
        <v>0.45277777777777739</v>
      </c>
      <c r="J56" s="19">
        <f t="shared" si="16"/>
        <v>0.49444444444444408</v>
      </c>
      <c r="K56" s="19">
        <f t="shared" si="16"/>
        <v>0.53611111111111076</v>
      </c>
      <c r="L56" s="19">
        <f t="shared" si="16"/>
        <v>0.57777777777777739</v>
      </c>
      <c r="M56" s="19">
        <f t="shared" si="16"/>
        <v>0.61944444444444358</v>
      </c>
      <c r="N56" s="19">
        <f t="shared" si="16"/>
        <v>0.66111111111111021</v>
      </c>
      <c r="O56" s="19">
        <f t="shared" si="16"/>
        <v>0.70277777777777684</v>
      </c>
      <c r="P56" s="19">
        <f t="shared" si="16"/>
        <v>0.74444444444444358</v>
      </c>
      <c r="Q56" s="19">
        <f t="shared" si="16"/>
        <v>0.78611111111111021</v>
      </c>
      <c r="R56" s="19">
        <f t="shared" si="16"/>
        <v>0.82777777777777684</v>
      </c>
      <c r="T56" s="155" t="s">
        <v>194</v>
      </c>
    </row>
    <row r="57" spans="1:20">
      <c r="A57" s="12" t="s">
        <v>25</v>
      </c>
      <c r="B57" s="13">
        <v>2</v>
      </c>
      <c r="C57" s="5">
        <f t="shared" si="13"/>
        <v>25</v>
      </c>
      <c r="D57" s="6">
        <f t="shared" si="14"/>
        <v>4.8</v>
      </c>
      <c r="E57" s="7" t="str">
        <f t="shared" si="11"/>
        <v>40</v>
      </c>
      <c r="F57" s="26">
        <v>0</v>
      </c>
      <c r="G57" s="20">
        <f t="shared" si="16"/>
        <v>0.37222222222222184</v>
      </c>
      <c r="H57" s="20">
        <f t="shared" si="16"/>
        <v>0.41388888888888853</v>
      </c>
      <c r="I57" s="20">
        <f t="shared" si="16"/>
        <v>0.45555555555555516</v>
      </c>
      <c r="J57" s="20">
        <f t="shared" si="16"/>
        <v>0.49722222222222184</v>
      </c>
      <c r="K57" s="20">
        <f t="shared" si="16"/>
        <v>0.53888888888888853</v>
      </c>
      <c r="L57" s="20">
        <f t="shared" si="16"/>
        <v>0.58055555555555516</v>
      </c>
      <c r="M57" s="20">
        <f t="shared" si="16"/>
        <v>0.62222222222222134</v>
      </c>
      <c r="N57" s="20">
        <f t="shared" si="16"/>
        <v>0.66388888888888797</v>
      </c>
      <c r="O57" s="20">
        <f t="shared" si="16"/>
        <v>0.7055555555555546</v>
      </c>
      <c r="P57" s="20">
        <f t="shared" si="16"/>
        <v>0.74722222222222134</v>
      </c>
      <c r="Q57" s="20">
        <f t="shared" si="16"/>
        <v>0.78888888888888797</v>
      </c>
      <c r="R57" s="20">
        <f t="shared" si="16"/>
        <v>0.8305555555555546</v>
      </c>
      <c r="T57" s="155" t="s">
        <v>193</v>
      </c>
    </row>
    <row r="58" spans="1:20">
      <c r="A58" s="12" t="s">
        <v>24</v>
      </c>
      <c r="B58" s="13">
        <v>1</v>
      </c>
      <c r="C58" s="5">
        <f t="shared" si="13"/>
        <v>26</v>
      </c>
      <c r="D58" s="6">
        <f t="shared" si="14"/>
        <v>2.4</v>
      </c>
      <c r="E58" s="7" t="str">
        <f t="shared" si="11"/>
        <v>40</v>
      </c>
      <c r="F58" s="26">
        <v>0</v>
      </c>
      <c r="G58" s="20">
        <f t="shared" si="16"/>
        <v>0.37361111111111073</v>
      </c>
      <c r="H58" s="20">
        <f t="shared" si="16"/>
        <v>0.41527777777777741</v>
      </c>
      <c r="I58" s="20">
        <f t="shared" si="16"/>
        <v>0.45694444444444404</v>
      </c>
      <c r="J58" s="20">
        <f t="shared" si="16"/>
        <v>0.49861111111111073</v>
      </c>
      <c r="K58" s="20">
        <f t="shared" si="16"/>
        <v>0.54027777777777741</v>
      </c>
      <c r="L58" s="20">
        <f t="shared" si="16"/>
        <v>0.58194444444444404</v>
      </c>
      <c r="M58" s="20">
        <f t="shared" si="16"/>
        <v>0.62361111111111023</v>
      </c>
      <c r="N58" s="20">
        <f t="shared" si="16"/>
        <v>0.66527777777777686</v>
      </c>
      <c r="O58" s="20">
        <f t="shared" si="16"/>
        <v>0.70694444444444349</v>
      </c>
      <c r="P58" s="20">
        <f t="shared" si="16"/>
        <v>0.74861111111111023</v>
      </c>
      <c r="Q58" s="20">
        <f t="shared" si="16"/>
        <v>0.79027777777777686</v>
      </c>
      <c r="R58" s="20">
        <f t="shared" si="16"/>
        <v>0.83194444444444349</v>
      </c>
      <c r="T58" s="155" t="s">
        <v>191</v>
      </c>
    </row>
    <row r="59" spans="1:20">
      <c r="A59" s="124" t="s">
        <v>137</v>
      </c>
      <c r="B59" s="13">
        <v>2</v>
      </c>
      <c r="C59" s="5">
        <f t="shared" si="13"/>
        <v>28</v>
      </c>
      <c r="D59" s="6">
        <f t="shared" si="14"/>
        <v>4.8</v>
      </c>
      <c r="E59" s="7" t="str">
        <f t="shared" si="11"/>
        <v>40</v>
      </c>
      <c r="F59" s="26">
        <v>0</v>
      </c>
      <c r="G59" s="20">
        <f t="shared" si="16"/>
        <v>0.3763888888888885</v>
      </c>
      <c r="H59" s="20">
        <f t="shared" si="16"/>
        <v>0.41805555555555518</v>
      </c>
      <c r="I59" s="20">
        <f t="shared" si="16"/>
        <v>0.45972222222222181</v>
      </c>
      <c r="J59" s="20">
        <f t="shared" si="16"/>
        <v>0.50138888888888855</v>
      </c>
      <c r="K59" s="20">
        <f t="shared" si="16"/>
        <v>0.54305555555555518</v>
      </c>
      <c r="L59" s="20">
        <f t="shared" si="16"/>
        <v>0.58472222222222181</v>
      </c>
      <c r="M59" s="20">
        <f t="shared" si="16"/>
        <v>0.626388888888888</v>
      </c>
      <c r="N59" s="20">
        <f t="shared" si="16"/>
        <v>0.66805555555555463</v>
      </c>
      <c r="O59" s="20">
        <f t="shared" si="16"/>
        <v>0.70972222222222126</v>
      </c>
      <c r="P59" s="20">
        <f t="shared" si="16"/>
        <v>0.751388888888888</v>
      </c>
      <c r="Q59" s="20">
        <f t="shared" si="16"/>
        <v>0.79305555555555463</v>
      </c>
      <c r="R59" s="20">
        <f t="shared" si="16"/>
        <v>0.83472222222222126</v>
      </c>
      <c r="T59" s="155" t="s">
        <v>189</v>
      </c>
    </row>
    <row r="60" spans="1:20">
      <c r="A60" s="12" t="s">
        <v>23</v>
      </c>
      <c r="B60" s="13">
        <v>1</v>
      </c>
      <c r="C60" s="5">
        <f t="shared" si="13"/>
        <v>29</v>
      </c>
      <c r="D60" s="6">
        <f t="shared" si="14"/>
        <v>2.4</v>
      </c>
      <c r="E60" s="7" t="str">
        <f t="shared" si="11"/>
        <v>40</v>
      </c>
      <c r="F60" s="26">
        <v>0</v>
      </c>
      <c r="G60" s="20">
        <f t="shared" si="16"/>
        <v>0.37777777777777738</v>
      </c>
      <c r="H60" s="20">
        <f t="shared" si="16"/>
        <v>0.41944444444444406</v>
      </c>
      <c r="I60" s="20">
        <f t="shared" ref="I60:R60" si="18">I59+TIME(0,$D60,0)+TIME(0,$F60,0)</f>
        <v>0.46111111111111069</v>
      </c>
      <c r="J60" s="20">
        <f t="shared" si="18"/>
        <v>0.50277777777777743</v>
      </c>
      <c r="K60" s="20">
        <f t="shared" si="18"/>
        <v>0.54444444444444406</v>
      </c>
      <c r="L60" s="20">
        <f t="shared" si="18"/>
        <v>0.58611111111111069</v>
      </c>
      <c r="M60" s="20">
        <f t="shared" si="18"/>
        <v>0.62777777777777688</v>
      </c>
      <c r="N60" s="20">
        <f t="shared" si="18"/>
        <v>0.66944444444444351</v>
      </c>
      <c r="O60" s="20">
        <f t="shared" si="18"/>
        <v>0.71111111111111014</v>
      </c>
      <c r="P60" s="20">
        <f t="shared" si="18"/>
        <v>0.75277777777777688</v>
      </c>
      <c r="Q60" s="20">
        <f t="shared" si="18"/>
        <v>0.79444444444444351</v>
      </c>
      <c r="R60" s="20">
        <f t="shared" si="18"/>
        <v>0.83611111111111014</v>
      </c>
      <c r="T60" s="155" t="s">
        <v>136</v>
      </c>
    </row>
    <row r="61" spans="1:20">
      <c r="A61" s="12" t="s">
        <v>22</v>
      </c>
      <c r="B61" s="13">
        <v>1</v>
      </c>
      <c r="C61" s="5">
        <f t="shared" si="13"/>
        <v>30</v>
      </c>
      <c r="D61" s="6">
        <f t="shared" si="14"/>
        <v>2.4</v>
      </c>
      <c r="E61" s="7" t="str">
        <f t="shared" si="11"/>
        <v>40</v>
      </c>
      <c r="F61" s="26">
        <v>0</v>
      </c>
      <c r="G61" s="20">
        <f t="shared" ref="G61:R71" si="19">G60+TIME(0,$D61,0)+TIME(0,$F61,0)</f>
        <v>0.37916666666666626</v>
      </c>
      <c r="H61" s="20">
        <f t="shared" si="19"/>
        <v>0.42083333333333295</v>
      </c>
      <c r="I61" s="20">
        <f t="shared" si="19"/>
        <v>0.46249999999999958</v>
      </c>
      <c r="J61" s="20">
        <f t="shared" si="19"/>
        <v>0.50416666666666632</v>
      </c>
      <c r="K61" s="20">
        <f t="shared" si="19"/>
        <v>0.54583333333333295</v>
      </c>
      <c r="L61" s="20">
        <f t="shared" si="19"/>
        <v>0.58749999999999958</v>
      </c>
      <c r="M61" s="20">
        <f t="shared" si="19"/>
        <v>0.62916666666666576</v>
      </c>
      <c r="N61" s="20">
        <f t="shared" si="19"/>
        <v>0.67083333333333239</v>
      </c>
      <c r="O61" s="20">
        <f t="shared" si="19"/>
        <v>0.71249999999999902</v>
      </c>
      <c r="P61" s="20">
        <f t="shared" si="19"/>
        <v>0.75416666666666576</v>
      </c>
      <c r="Q61" s="20">
        <f t="shared" si="19"/>
        <v>0.79583333333333239</v>
      </c>
      <c r="R61" s="20">
        <f t="shared" si="19"/>
        <v>0.83749999999999902</v>
      </c>
      <c r="T61" s="155" t="s">
        <v>135</v>
      </c>
    </row>
    <row r="62" spans="1:20">
      <c r="A62" s="12" t="s">
        <v>21</v>
      </c>
      <c r="B62" s="13">
        <v>1</v>
      </c>
      <c r="C62" s="5">
        <f t="shared" si="13"/>
        <v>31</v>
      </c>
      <c r="D62" s="6">
        <f t="shared" si="14"/>
        <v>2.4</v>
      </c>
      <c r="E62" s="7" t="str">
        <f t="shared" si="11"/>
        <v>45</v>
      </c>
      <c r="F62" s="26">
        <v>0</v>
      </c>
      <c r="G62" s="20">
        <f t="shared" si="19"/>
        <v>0.38055555555555515</v>
      </c>
      <c r="H62" s="20">
        <f t="shared" si="19"/>
        <v>0.42222222222222183</v>
      </c>
      <c r="I62" s="20">
        <f t="shared" si="19"/>
        <v>0.46388888888888846</v>
      </c>
      <c r="J62" s="20">
        <f t="shared" si="19"/>
        <v>0.5055555555555552</v>
      </c>
      <c r="K62" s="20">
        <f t="shared" si="19"/>
        <v>0.54722222222222183</v>
      </c>
      <c r="L62" s="20">
        <f t="shared" si="19"/>
        <v>0.58888888888888846</v>
      </c>
      <c r="M62" s="20">
        <f t="shared" si="19"/>
        <v>0.63055555555555465</v>
      </c>
      <c r="N62" s="20">
        <f t="shared" si="19"/>
        <v>0.67222222222222128</v>
      </c>
      <c r="O62" s="20">
        <f t="shared" si="19"/>
        <v>0.71388888888888791</v>
      </c>
      <c r="P62" s="20">
        <f t="shared" si="19"/>
        <v>0.75555555555555465</v>
      </c>
      <c r="Q62" s="20">
        <f t="shared" si="19"/>
        <v>0.79722222222222128</v>
      </c>
      <c r="R62" s="20">
        <f t="shared" si="19"/>
        <v>0.83888888888888791</v>
      </c>
      <c r="T62" s="155" t="s">
        <v>188</v>
      </c>
    </row>
    <row r="63" spans="1:20">
      <c r="A63" s="12" t="s">
        <v>20</v>
      </c>
      <c r="B63" s="13">
        <v>2</v>
      </c>
      <c r="C63" s="5">
        <f t="shared" si="13"/>
        <v>33</v>
      </c>
      <c r="D63" s="6">
        <f t="shared" si="14"/>
        <v>4.8</v>
      </c>
      <c r="E63" s="7" t="str">
        <f t="shared" si="11"/>
        <v>45</v>
      </c>
      <c r="F63" s="26">
        <v>0</v>
      </c>
      <c r="G63" s="20">
        <f t="shared" si="19"/>
        <v>0.38333333333333292</v>
      </c>
      <c r="H63" s="20">
        <f t="shared" si="19"/>
        <v>0.4249999999999996</v>
      </c>
      <c r="I63" s="20">
        <f t="shared" si="19"/>
        <v>0.46666666666666623</v>
      </c>
      <c r="J63" s="20">
        <f t="shared" si="19"/>
        <v>0.50833333333333297</v>
      </c>
      <c r="K63" s="20">
        <f t="shared" si="19"/>
        <v>0.5499999999999996</v>
      </c>
      <c r="L63" s="20">
        <f t="shared" si="19"/>
        <v>0.59166666666666623</v>
      </c>
      <c r="M63" s="20">
        <f t="shared" si="19"/>
        <v>0.63333333333333242</v>
      </c>
      <c r="N63" s="20">
        <f t="shared" si="19"/>
        <v>0.67499999999999905</v>
      </c>
      <c r="O63" s="20">
        <f t="shared" si="19"/>
        <v>0.71666666666666567</v>
      </c>
      <c r="P63" s="20">
        <f t="shared" si="19"/>
        <v>0.75833333333333242</v>
      </c>
      <c r="Q63" s="20">
        <f t="shared" si="19"/>
        <v>0.79999999999999905</v>
      </c>
      <c r="R63" s="20">
        <f t="shared" si="19"/>
        <v>0.84166666666666567</v>
      </c>
      <c r="T63" s="155" t="s">
        <v>187</v>
      </c>
    </row>
    <row r="64" spans="1:20">
      <c r="A64" s="12" t="s">
        <v>19</v>
      </c>
      <c r="B64" s="13">
        <v>2</v>
      </c>
      <c r="C64" s="5">
        <f t="shared" si="13"/>
        <v>35</v>
      </c>
      <c r="D64" s="6">
        <f t="shared" si="14"/>
        <v>4.8</v>
      </c>
      <c r="E64" s="7" t="str">
        <f t="shared" si="11"/>
        <v>45</v>
      </c>
      <c r="F64" s="26">
        <v>0</v>
      </c>
      <c r="G64" s="20">
        <f t="shared" si="19"/>
        <v>0.38611111111111068</v>
      </c>
      <c r="H64" s="20">
        <f t="shared" si="19"/>
        <v>0.42777777777777737</v>
      </c>
      <c r="I64" s="20">
        <f t="shared" si="19"/>
        <v>0.469444444444444</v>
      </c>
      <c r="J64" s="20">
        <f t="shared" si="19"/>
        <v>0.51111111111111074</v>
      </c>
      <c r="K64" s="20">
        <f t="shared" si="19"/>
        <v>0.55277777777777737</v>
      </c>
      <c r="L64" s="20">
        <f t="shared" si="19"/>
        <v>0.594444444444444</v>
      </c>
      <c r="M64" s="20">
        <f t="shared" si="19"/>
        <v>0.63611111111111018</v>
      </c>
      <c r="N64" s="20">
        <f t="shared" si="19"/>
        <v>0.67777777777777681</v>
      </c>
      <c r="O64" s="20">
        <f t="shared" si="19"/>
        <v>0.71944444444444344</v>
      </c>
      <c r="P64" s="20">
        <f t="shared" si="19"/>
        <v>0.76111111111111018</v>
      </c>
      <c r="Q64" s="20">
        <f t="shared" si="19"/>
        <v>0.80277777777777681</v>
      </c>
      <c r="R64" s="20">
        <f t="shared" si="19"/>
        <v>0.84444444444444344</v>
      </c>
      <c r="T64" s="155" t="s">
        <v>186</v>
      </c>
    </row>
    <row r="65" spans="1:20">
      <c r="A65" s="12" t="s">
        <v>18</v>
      </c>
      <c r="B65" s="13">
        <v>2</v>
      </c>
      <c r="C65" s="5">
        <f t="shared" si="13"/>
        <v>37</v>
      </c>
      <c r="D65" s="6">
        <f t="shared" si="14"/>
        <v>4.8</v>
      </c>
      <c r="E65" s="7" t="str">
        <f t="shared" si="11"/>
        <v>50</v>
      </c>
      <c r="F65" s="26">
        <v>0</v>
      </c>
      <c r="G65" s="20">
        <f t="shared" si="19"/>
        <v>0.38888888888888845</v>
      </c>
      <c r="H65" s="20">
        <f t="shared" si="19"/>
        <v>0.43055555555555514</v>
      </c>
      <c r="I65" s="20">
        <f t="shared" si="19"/>
        <v>0.47222222222222177</v>
      </c>
      <c r="J65" s="20">
        <f t="shared" si="19"/>
        <v>0.51388888888888851</v>
      </c>
      <c r="K65" s="20">
        <f t="shared" si="19"/>
        <v>0.55555555555555514</v>
      </c>
      <c r="L65" s="20">
        <f t="shared" si="19"/>
        <v>0.59722222222222177</v>
      </c>
      <c r="M65" s="20">
        <f t="shared" si="19"/>
        <v>0.63888888888888795</v>
      </c>
      <c r="N65" s="20">
        <f t="shared" si="19"/>
        <v>0.68055555555555458</v>
      </c>
      <c r="O65" s="20">
        <f t="shared" si="19"/>
        <v>0.72222222222222121</v>
      </c>
      <c r="P65" s="20">
        <f t="shared" si="19"/>
        <v>0.76388888888888795</v>
      </c>
      <c r="Q65" s="20">
        <f t="shared" si="19"/>
        <v>0.80555555555555458</v>
      </c>
      <c r="R65" s="20">
        <f t="shared" si="19"/>
        <v>0.84722222222222121</v>
      </c>
      <c r="T65" s="155" t="s">
        <v>183</v>
      </c>
    </row>
    <row r="66" spans="1:20">
      <c r="A66" s="12" t="s">
        <v>17</v>
      </c>
      <c r="B66" s="13">
        <v>3</v>
      </c>
      <c r="C66" s="5">
        <f t="shared" si="13"/>
        <v>40</v>
      </c>
      <c r="D66" s="6">
        <f t="shared" si="14"/>
        <v>7.1999999999999993</v>
      </c>
      <c r="E66" s="7" t="str">
        <f t="shared" si="11"/>
        <v>50</v>
      </c>
      <c r="F66" s="26">
        <v>0</v>
      </c>
      <c r="G66" s="20">
        <f t="shared" si="19"/>
        <v>0.39374999999999954</v>
      </c>
      <c r="H66" s="20">
        <f t="shared" si="19"/>
        <v>0.43541666666666623</v>
      </c>
      <c r="I66" s="20">
        <f t="shared" si="19"/>
        <v>0.47708333333333286</v>
      </c>
      <c r="J66" s="20">
        <f t="shared" si="19"/>
        <v>0.5187499999999996</v>
      </c>
      <c r="K66" s="20">
        <f t="shared" si="19"/>
        <v>0.56041666666666623</v>
      </c>
      <c r="L66" s="20">
        <f t="shared" si="19"/>
        <v>0.60208333333333286</v>
      </c>
      <c r="M66" s="20">
        <f t="shared" si="19"/>
        <v>0.64374999999999905</v>
      </c>
      <c r="N66" s="20">
        <f t="shared" si="19"/>
        <v>0.68541666666666567</v>
      </c>
      <c r="O66" s="20">
        <f t="shared" si="19"/>
        <v>0.7270833333333323</v>
      </c>
      <c r="P66" s="20">
        <f t="shared" si="19"/>
        <v>0.76874999999999905</v>
      </c>
      <c r="Q66" s="20">
        <f t="shared" si="19"/>
        <v>0.81041666666666567</v>
      </c>
      <c r="R66" s="20">
        <f t="shared" si="19"/>
        <v>0.8520833333333323</v>
      </c>
      <c r="T66" s="155" t="s">
        <v>181</v>
      </c>
    </row>
    <row r="67" spans="1:20">
      <c r="A67" s="12" t="s">
        <v>16</v>
      </c>
      <c r="B67" s="13">
        <v>3</v>
      </c>
      <c r="C67" s="5">
        <f t="shared" si="13"/>
        <v>43</v>
      </c>
      <c r="D67" s="6">
        <f t="shared" si="14"/>
        <v>7.1999999999999993</v>
      </c>
      <c r="E67" s="7" t="str">
        <f t="shared" si="11"/>
        <v>55</v>
      </c>
      <c r="F67" s="26">
        <v>0</v>
      </c>
      <c r="G67" s="20">
        <f t="shared" si="19"/>
        <v>0.39861111111111064</v>
      </c>
      <c r="H67" s="20">
        <f t="shared" si="19"/>
        <v>0.44027777777777732</v>
      </c>
      <c r="I67" s="20">
        <f t="shared" si="19"/>
        <v>0.48194444444444395</v>
      </c>
      <c r="J67" s="20">
        <f t="shared" si="19"/>
        <v>0.52361111111111069</v>
      </c>
      <c r="K67" s="20">
        <f t="shared" si="19"/>
        <v>0.56527777777777732</v>
      </c>
      <c r="L67" s="20">
        <f t="shared" si="19"/>
        <v>0.60694444444444395</v>
      </c>
      <c r="M67" s="20">
        <f t="shared" si="19"/>
        <v>0.64861111111111014</v>
      </c>
      <c r="N67" s="20">
        <f t="shared" si="19"/>
        <v>0.69027777777777677</v>
      </c>
      <c r="O67" s="20">
        <f t="shared" si="19"/>
        <v>0.7319444444444434</v>
      </c>
      <c r="P67" s="20">
        <f t="shared" si="19"/>
        <v>0.77361111111111014</v>
      </c>
      <c r="Q67" s="20">
        <f t="shared" si="19"/>
        <v>0.81527777777777677</v>
      </c>
      <c r="R67" s="20">
        <f t="shared" si="19"/>
        <v>0.8569444444444434</v>
      </c>
      <c r="T67" s="155" t="s">
        <v>133</v>
      </c>
    </row>
    <row r="68" spans="1:20">
      <c r="A68" s="12" t="s">
        <v>15</v>
      </c>
      <c r="B68" s="13">
        <v>2</v>
      </c>
      <c r="C68" s="5">
        <f t="shared" si="13"/>
        <v>45</v>
      </c>
      <c r="D68" s="6">
        <f t="shared" si="14"/>
        <v>4.8</v>
      </c>
      <c r="E68" s="7" t="str">
        <f t="shared" si="11"/>
        <v>55</v>
      </c>
      <c r="F68" s="26">
        <v>0</v>
      </c>
      <c r="G68" s="20">
        <f t="shared" si="19"/>
        <v>0.40138888888888841</v>
      </c>
      <c r="H68" s="20">
        <f t="shared" si="19"/>
        <v>0.44305555555555509</v>
      </c>
      <c r="I68" s="20">
        <f t="shared" si="19"/>
        <v>0.48472222222222172</v>
      </c>
      <c r="J68" s="20">
        <f t="shared" si="19"/>
        <v>0.52638888888888846</v>
      </c>
      <c r="K68" s="20">
        <f t="shared" si="19"/>
        <v>0.56805555555555509</v>
      </c>
      <c r="L68" s="20">
        <f t="shared" si="19"/>
        <v>0.60972222222222172</v>
      </c>
      <c r="M68" s="20">
        <f t="shared" si="19"/>
        <v>0.65138888888888791</v>
      </c>
      <c r="N68" s="20">
        <f t="shared" si="19"/>
        <v>0.69305555555555454</v>
      </c>
      <c r="O68" s="20">
        <f t="shared" si="19"/>
        <v>0.73472222222222117</v>
      </c>
      <c r="P68" s="20">
        <f t="shared" si="19"/>
        <v>0.77638888888888791</v>
      </c>
      <c r="Q68" s="20">
        <f t="shared" si="19"/>
        <v>0.81805555555555454</v>
      </c>
      <c r="R68" s="20">
        <f t="shared" si="19"/>
        <v>0.85972222222222117</v>
      </c>
      <c r="T68" s="155" t="s">
        <v>132</v>
      </c>
    </row>
    <row r="69" spans="1:20">
      <c r="A69" s="12" t="s">
        <v>14</v>
      </c>
      <c r="B69" s="13">
        <v>1</v>
      </c>
      <c r="C69" s="5">
        <f t="shared" si="13"/>
        <v>46</v>
      </c>
      <c r="D69" s="6">
        <f t="shared" si="14"/>
        <v>2.4</v>
      </c>
      <c r="E69" s="7" t="str">
        <f t="shared" si="11"/>
        <v>55</v>
      </c>
      <c r="F69" s="26">
        <v>0</v>
      </c>
      <c r="G69" s="20">
        <f t="shared" si="19"/>
        <v>0.40277777777777729</v>
      </c>
      <c r="H69" s="20">
        <f t="shared" si="19"/>
        <v>0.44444444444444398</v>
      </c>
      <c r="I69" s="20">
        <f t="shared" si="19"/>
        <v>0.48611111111111061</v>
      </c>
      <c r="J69" s="20">
        <f t="shared" si="19"/>
        <v>0.52777777777777735</v>
      </c>
      <c r="K69" s="20">
        <f t="shared" si="19"/>
        <v>0.56944444444444398</v>
      </c>
      <c r="L69" s="20">
        <f t="shared" si="19"/>
        <v>0.61111111111111061</v>
      </c>
      <c r="M69" s="20">
        <f t="shared" si="19"/>
        <v>0.65277777777777679</v>
      </c>
      <c r="N69" s="20">
        <f t="shared" si="19"/>
        <v>0.69444444444444342</v>
      </c>
      <c r="O69" s="20">
        <f t="shared" si="19"/>
        <v>0.73611111111111005</v>
      </c>
      <c r="P69" s="20">
        <f t="shared" si="19"/>
        <v>0.77777777777777679</v>
      </c>
      <c r="Q69" s="20">
        <f t="shared" si="19"/>
        <v>0.81944444444444342</v>
      </c>
      <c r="R69" s="20">
        <f t="shared" si="19"/>
        <v>0.86111111111111005</v>
      </c>
      <c r="T69" s="155" t="s">
        <v>177</v>
      </c>
    </row>
    <row r="70" spans="1:20">
      <c r="A70" s="10" t="s">
        <v>13</v>
      </c>
      <c r="B70" s="22">
        <v>2</v>
      </c>
      <c r="C70" s="5">
        <f t="shared" si="13"/>
        <v>48</v>
      </c>
      <c r="D70" s="6">
        <f t="shared" si="14"/>
        <v>4.8</v>
      </c>
      <c r="E70" s="7" t="str">
        <f t="shared" si="11"/>
        <v>55</v>
      </c>
      <c r="F70" s="26">
        <v>0</v>
      </c>
      <c r="G70" s="20">
        <f t="shared" si="19"/>
        <v>0.40555555555555506</v>
      </c>
      <c r="H70" s="20">
        <f t="shared" si="19"/>
        <v>0.44722222222222174</v>
      </c>
      <c r="I70" s="20">
        <f t="shared" si="19"/>
        <v>0.48888888888888837</v>
      </c>
      <c r="J70" s="20">
        <f t="shared" si="19"/>
        <v>0.53055555555555511</v>
      </c>
      <c r="K70" s="20">
        <f t="shared" si="19"/>
        <v>0.57222222222222174</v>
      </c>
      <c r="L70" s="20">
        <f t="shared" si="19"/>
        <v>0.61388888888888837</v>
      </c>
      <c r="M70" s="20">
        <f t="shared" si="19"/>
        <v>0.65555555555555456</v>
      </c>
      <c r="N70" s="20">
        <f t="shared" si="19"/>
        <v>0.69722222222222119</v>
      </c>
      <c r="O70" s="20">
        <f t="shared" si="19"/>
        <v>0.73888888888888782</v>
      </c>
      <c r="P70" s="20">
        <f t="shared" si="19"/>
        <v>0.78055555555555456</v>
      </c>
      <c r="Q70" s="20">
        <f t="shared" si="19"/>
        <v>0.82222222222222119</v>
      </c>
      <c r="R70" s="20">
        <f t="shared" si="19"/>
        <v>0.86388888888888782</v>
      </c>
      <c r="T70" s="155" t="s">
        <v>130</v>
      </c>
    </row>
    <row r="71" spans="1:20" s="21" customFormat="1">
      <c r="A71" s="102" t="s">
        <v>62</v>
      </c>
      <c r="B71" s="22">
        <v>1</v>
      </c>
      <c r="C71" s="5">
        <f t="shared" si="13"/>
        <v>49</v>
      </c>
      <c r="D71" s="6">
        <f t="shared" si="14"/>
        <v>2.4</v>
      </c>
      <c r="E71" s="7" t="str">
        <f t="shared" si="11"/>
        <v>60</v>
      </c>
      <c r="F71" s="26">
        <v>0</v>
      </c>
      <c r="G71" s="19">
        <f t="shared" si="19"/>
        <v>0.40694444444444394</v>
      </c>
      <c r="H71" s="19">
        <f t="shared" si="19"/>
        <v>0.44861111111111063</v>
      </c>
      <c r="I71" s="19">
        <f t="shared" si="19"/>
        <v>0.49027777777777726</v>
      </c>
      <c r="J71" s="19">
        <f t="shared" si="19"/>
        <v>0.531944444444444</v>
      </c>
      <c r="K71" s="19">
        <f t="shared" si="19"/>
        <v>0.57361111111111063</v>
      </c>
      <c r="L71" s="19">
        <f t="shared" si="19"/>
        <v>0.61527777777777726</v>
      </c>
      <c r="M71" s="19">
        <f t="shared" si="19"/>
        <v>0.65694444444444344</v>
      </c>
      <c r="N71" s="19">
        <f t="shared" si="19"/>
        <v>0.69861111111111007</v>
      </c>
      <c r="O71" s="19">
        <f t="shared" si="19"/>
        <v>0.7402777777777767</v>
      </c>
      <c r="P71" s="19">
        <f t="shared" si="19"/>
        <v>0.78194444444444344</v>
      </c>
      <c r="Q71" s="19">
        <f t="shared" si="19"/>
        <v>0.82361111111111007</v>
      </c>
      <c r="R71" s="19">
        <f t="shared" si="19"/>
        <v>0.8652777777777767</v>
      </c>
      <c r="T71" s="155" t="s">
        <v>129</v>
      </c>
    </row>
    <row r="73" spans="1:20">
      <c r="A73" s="23" t="s">
        <v>0</v>
      </c>
      <c r="B73" s="24"/>
      <c r="C73" s="24">
        <f>C35+C71</f>
        <v>98</v>
      </c>
      <c r="D73" s="24"/>
      <c r="E73" s="24"/>
      <c r="F73" s="24"/>
      <c r="G73" s="28">
        <f>C73</f>
        <v>98</v>
      </c>
      <c r="H73" s="28">
        <f>G73</f>
        <v>98</v>
      </c>
      <c r="I73" s="28">
        <f t="shared" ref="I73:L73" si="20">H73</f>
        <v>98</v>
      </c>
      <c r="J73" s="28">
        <f t="shared" si="20"/>
        <v>98</v>
      </c>
      <c r="K73" s="28">
        <f t="shared" si="20"/>
        <v>98</v>
      </c>
      <c r="L73" s="28">
        <f t="shared" si="20"/>
        <v>98</v>
      </c>
      <c r="M73" s="24">
        <f>J73*2</f>
        <v>196</v>
      </c>
      <c r="N73" s="24">
        <f>M73</f>
        <v>196</v>
      </c>
      <c r="O73" s="24">
        <f t="shared" ref="O73:R73" si="21">N73</f>
        <v>196</v>
      </c>
      <c r="P73" s="24">
        <f t="shared" si="21"/>
        <v>196</v>
      </c>
      <c r="Q73" s="24">
        <f t="shared" si="21"/>
        <v>196</v>
      </c>
      <c r="R73" s="24">
        <f t="shared" si="21"/>
        <v>196</v>
      </c>
      <c r="S73" s="138">
        <f>SUM(M73:R73)</f>
        <v>1176</v>
      </c>
    </row>
  </sheetData>
  <mergeCells count="12">
    <mergeCell ref="F38:F39"/>
    <mergeCell ref="A38:A39"/>
    <mergeCell ref="B38:B39"/>
    <mergeCell ref="C38:C39"/>
    <mergeCell ref="D38:D39"/>
    <mergeCell ref="E38:E39"/>
    <mergeCell ref="F2:F3"/>
    <mergeCell ref="A2:A3"/>
    <mergeCell ref="B2:B3"/>
    <mergeCell ref="C2:C3"/>
    <mergeCell ref="D2:D3"/>
    <mergeCell ref="E2:E3"/>
  </mergeCells>
  <pageMargins left="0.24" right="0.24" top="0.47" bottom="0.57999999999999996" header="0.3" footer="0.3"/>
  <pageSetup paperSize="9" scale="70" orientation="landscape" horizontalDpi="300" verticalDpi="300" r:id="rId1"/>
  <rowBreaks count="1" manualBreakCount="1">
    <brk id="3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73"/>
  <sheetViews>
    <sheetView zoomScale="115" zoomScaleNormal="115" workbookViewId="0">
      <selection activeCell="J4" sqref="J4"/>
    </sheetView>
  </sheetViews>
  <sheetFormatPr defaultColWidth="10" defaultRowHeight="15.75"/>
  <cols>
    <col min="1" max="1" width="19.42578125" style="29" customWidth="1"/>
    <col min="2" max="2" width="6.7109375" style="29" customWidth="1"/>
    <col min="3" max="3" width="6.42578125" style="29" customWidth="1"/>
    <col min="4" max="5" width="6.85546875" style="29" customWidth="1"/>
    <col min="6" max="6" width="6.7109375" style="29" customWidth="1"/>
    <col min="7" max="7" width="8.140625" style="29" customWidth="1"/>
    <col min="8" max="8" width="9.140625" style="29" customWidth="1"/>
    <col min="9" max="9" width="7.7109375" style="29" customWidth="1"/>
    <col min="10" max="10" width="8.28515625" style="29" customWidth="1"/>
    <col min="11" max="11" width="8.42578125" style="29" customWidth="1"/>
    <col min="12" max="12" width="10.7109375" style="29" customWidth="1"/>
    <col min="13" max="13" width="6.85546875" style="29" customWidth="1"/>
    <col min="14" max="14" width="24.5703125" style="158" bestFit="1" customWidth="1"/>
    <col min="15" max="16384" width="10" style="29"/>
  </cols>
  <sheetData>
    <row r="1" spans="1:16" ht="18.75">
      <c r="A1" s="30" t="s">
        <v>413</v>
      </c>
      <c r="B1" s="30"/>
      <c r="C1" s="30"/>
      <c r="D1" s="31"/>
      <c r="E1" s="31"/>
      <c r="F1" s="31"/>
      <c r="G1" s="31"/>
    </row>
    <row r="2" spans="1:16" ht="47.25" customHeight="1">
      <c r="A2" s="182" t="s">
        <v>400</v>
      </c>
      <c r="B2" s="185" t="s">
        <v>0</v>
      </c>
      <c r="C2" s="185" t="s">
        <v>1</v>
      </c>
      <c r="D2" s="185" t="s">
        <v>2</v>
      </c>
      <c r="E2" s="187" t="s">
        <v>3</v>
      </c>
      <c r="F2" s="185" t="s">
        <v>4</v>
      </c>
      <c r="G2" s="32" t="s">
        <v>459</v>
      </c>
      <c r="H2" s="33" t="s">
        <v>6</v>
      </c>
      <c r="I2" s="32" t="s">
        <v>7</v>
      </c>
      <c r="J2" s="32" t="s">
        <v>9</v>
      </c>
      <c r="K2" s="33" t="s">
        <v>10</v>
      </c>
      <c r="L2" s="32" t="s">
        <v>11</v>
      </c>
      <c r="N2" s="159" t="s">
        <v>156</v>
      </c>
    </row>
    <row r="3" spans="1:16" ht="30">
      <c r="A3" s="182"/>
      <c r="B3" s="186"/>
      <c r="C3" s="186"/>
      <c r="D3" s="186"/>
      <c r="E3" s="188"/>
      <c r="F3" s="186"/>
      <c r="G3" s="34" t="s">
        <v>475</v>
      </c>
      <c r="H3" s="35" t="s">
        <v>476</v>
      </c>
      <c r="I3" s="34" t="s">
        <v>477</v>
      </c>
      <c r="J3" s="34" t="str">
        <f>G3</f>
        <v>UP65KT
 5045</v>
      </c>
      <c r="K3" s="34" t="str">
        <f t="shared" ref="K3" si="0">H3</f>
        <v>UP32PN 
8723</v>
      </c>
      <c r="L3" s="34" t="str">
        <f>I3</f>
        <v>UP65LT
5043</v>
      </c>
    </row>
    <row r="4" spans="1:16" ht="15" customHeight="1">
      <c r="A4" s="102" t="s">
        <v>62</v>
      </c>
      <c r="B4" s="37">
        <v>0</v>
      </c>
      <c r="C4" s="38">
        <f>B4</f>
        <v>0</v>
      </c>
      <c r="D4" s="39">
        <f>60/25*B4</f>
        <v>0</v>
      </c>
      <c r="E4" s="40" t="str">
        <f>IF(C4&lt;=0,"0",IF(C4&lt;=3,"10",IF(C4&lt;=6,"15",IF(C4&lt;=10,"20",IF(C4&lt;=14,"25",IF(C4&lt;=19,"30",IF(C4&lt;=24,"35",IF(C4&lt;=30,"40",IF(C4&lt;=36,"45",IF(C4&lt;=42,"50",IF(C4&lt;=48,"55",IF(C4&lt;=54,"60",IF(C4&lt;=60,"65",IF(C4&lt;=66,"70"))))))))))))))</f>
        <v>0</v>
      </c>
      <c r="F4" s="41">
        <v>0</v>
      </c>
      <c r="G4" s="42">
        <v>0.25</v>
      </c>
      <c r="H4" s="42">
        <v>0.34375</v>
      </c>
      <c r="I4" s="42">
        <v>0.40625</v>
      </c>
      <c r="J4" s="42">
        <f>G71+TIME(0,68,0)</f>
        <v>0.53124999999999933</v>
      </c>
      <c r="K4" s="42">
        <f>H71+TIME(0,68,0)</f>
        <v>0.62499999999999911</v>
      </c>
      <c r="L4" s="42">
        <f>I71+TIME(0,68,0)</f>
        <v>0.68749999999999911</v>
      </c>
      <c r="N4" s="160" t="s">
        <v>129</v>
      </c>
    </row>
    <row r="5" spans="1:16" ht="15" customHeight="1">
      <c r="A5" s="10" t="s">
        <v>13</v>
      </c>
      <c r="B5" s="5">
        <v>1</v>
      </c>
      <c r="C5" s="38">
        <f>B5+C4</f>
        <v>1</v>
      </c>
      <c r="D5" s="39">
        <f>60/25*B5</f>
        <v>2.4</v>
      </c>
      <c r="E5" s="40" t="str">
        <f>IF(C5&lt;=0,"0",IF(C5&lt;=3,"10",IF(C5&lt;=6,"15",IF(C5&lt;=10,"20",IF(C5&lt;=14,"25",IF(C5&lt;=19,"30",IF(C5&lt;=24,"35",IF(C5&lt;=30,"40",IF(C5&lt;=36,"45",IF(C5&lt;=42,"50",IF(C5&lt;=48,"55",IF(C5&lt;=54,"60",IF(C5&lt;=60,"65",IF(C5&lt;=66,"70"))))))))))))))</f>
        <v>10</v>
      </c>
      <c r="F5" s="119">
        <v>0</v>
      </c>
      <c r="G5" s="44">
        <f>G4+TIME(0,$D5,0)+TIME(0,$F5,0)</f>
        <v>0.25138888888888888</v>
      </c>
      <c r="H5" s="44">
        <f t="shared" ref="H5:L5" si="1">H4+TIME(0,$D5,0)+TIME(0,$F5,0)</f>
        <v>0.34513888888888888</v>
      </c>
      <c r="I5" s="44">
        <f t="shared" si="1"/>
        <v>0.40763888888888888</v>
      </c>
      <c r="J5" s="44">
        <f t="shared" si="1"/>
        <v>0.53263888888888822</v>
      </c>
      <c r="K5" s="44">
        <f t="shared" si="1"/>
        <v>0.626388888888888</v>
      </c>
      <c r="L5" s="44">
        <f t="shared" si="1"/>
        <v>0.688888888888888</v>
      </c>
      <c r="N5" s="160" t="s">
        <v>204</v>
      </c>
    </row>
    <row r="6" spans="1:16" ht="15" customHeight="1">
      <c r="A6" s="43" t="s">
        <v>52</v>
      </c>
      <c r="B6" s="37">
        <v>2</v>
      </c>
      <c r="C6" s="38">
        <f>B6+C5</f>
        <v>3</v>
      </c>
      <c r="D6" s="39">
        <f t="shared" ref="D6:D26" si="2">60/25*B6</f>
        <v>4.8</v>
      </c>
      <c r="E6" s="40" t="str">
        <f>IF(C6&lt;=0,"0",IF(C6&lt;=3,"10",IF(C6&lt;=6,"15",IF(C6&lt;=10,"20",IF(C6&lt;=14,"25",IF(C6&lt;=19,"30",IF(C6&lt;=24,"35",IF(C6&lt;=30,"40",IF(C6&lt;=36,"45",IF(C6&lt;=42,"50",IF(C6&lt;=48,"55",IF(C6&lt;=54,"60",IF(C6&lt;=60,"65",IF(C6&lt;=66,"70"))))))))))))))</f>
        <v>10</v>
      </c>
      <c r="F6" s="41">
        <v>0</v>
      </c>
      <c r="G6" s="44">
        <f t="shared" ref="G6:L35" si="3">G5+TIME(0,$D6,0)+TIME(0,$F6,0)</f>
        <v>0.25416666666666665</v>
      </c>
      <c r="H6" s="44">
        <f t="shared" si="3"/>
        <v>0.34791666666666665</v>
      </c>
      <c r="I6" s="44">
        <f t="shared" si="3"/>
        <v>0.41041666666666665</v>
      </c>
      <c r="J6" s="44">
        <f t="shared" si="3"/>
        <v>0.53541666666666599</v>
      </c>
      <c r="K6" s="44">
        <f t="shared" si="3"/>
        <v>0.62916666666666576</v>
      </c>
      <c r="L6" s="44">
        <f t="shared" si="3"/>
        <v>0.69166666666666576</v>
      </c>
      <c r="N6" s="158" t="s">
        <v>202</v>
      </c>
    </row>
    <row r="7" spans="1:16" ht="15" customHeight="1">
      <c r="A7" s="43" t="s">
        <v>53</v>
      </c>
      <c r="B7" s="37">
        <v>3</v>
      </c>
      <c r="C7" s="38">
        <f>B7+C6</f>
        <v>6</v>
      </c>
      <c r="D7" s="39">
        <f t="shared" si="2"/>
        <v>7.1999999999999993</v>
      </c>
      <c r="E7" s="40" t="str">
        <f t="shared" ref="E7:E35" si="4">IF(C7&lt;=0,"0",IF(C7&lt;=3,"10",IF(C7&lt;=6,"15",IF(C7&lt;=10,"20",IF(C7&lt;=14,"25",IF(C7&lt;=19,"30",IF(C7&lt;=24,"35",IF(C7&lt;=30,"40",IF(C7&lt;=36,"45",IF(C7&lt;=42,"50",IF(C7&lt;=48,"55",IF(C7&lt;=54,"60",IF(C7&lt;=60,"65",IF(C7&lt;=66,"70"))))))))))))))</f>
        <v>15</v>
      </c>
      <c r="F7" s="41">
        <v>0</v>
      </c>
      <c r="G7" s="44">
        <f t="shared" si="3"/>
        <v>0.25902777777777775</v>
      </c>
      <c r="H7" s="44">
        <f t="shared" si="3"/>
        <v>0.35277777777777775</v>
      </c>
      <c r="I7" s="44">
        <f t="shared" si="3"/>
        <v>0.41527777777777775</v>
      </c>
      <c r="J7" s="44">
        <f t="shared" si="3"/>
        <v>0.54027777777777708</v>
      </c>
      <c r="K7" s="44">
        <f t="shared" si="3"/>
        <v>0.63402777777777686</v>
      </c>
      <c r="L7" s="44">
        <f t="shared" si="3"/>
        <v>0.69652777777777686</v>
      </c>
      <c r="N7" s="158" t="s">
        <v>203</v>
      </c>
    </row>
    <row r="8" spans="1:16" ht="15" customHeight="1">
      <c r="A8" s="43" t="s">
        <v>54</v>
      </c>
      <c r="B8" s="37">
        <v>1</v>
      </c>
      <c r="C8" s="38">
        <f t="shared" ref="C8:C35" si="5">B8+C7</f>
        <v>7</v>
      </c>
      <c r="D8" s="39">
        <f t="shared" si="2"/>
        <v>2.4</v>
      </c>
      <c r="E8" s="40" t="str">
        <f t="shared" si="4"/>
        <v>20</v>
      </c>
      <c r="F8" s="41">
        <v>0</v>
      </c>
      <c r="G8" s="44">
        <f t="shared" si="3"/>
        <v>0.26041666666666663</v>
      </c>
      <c r="H8" s="44">
        <f t="shared" si="3"/>
        <v>0.35416666666666663</v>
      </c>
      <c r="I8" s="44">
        <f t="shared" si="3"/>
        <v>0.41666666666666663</v>
      </c>
      <c r="J8" s="44">
        <f t="shared" si="3"/>
        <v>0.54166666666666596</v>
      </c>
      <c r="K8" s="44">
        <f t="shared" si="3"/>
        <v>0.63541666666666574</v>
      </c>
      <c r="L8" s="44">
        <f t="shared" si="3"/>
        <v>0.69791666666666574</v>
      </c>
      <c r="N8" s="158" t="s">
        <v>205</v>
      </c>
    </row>
    <row r="9" spans="1:16" ht="14.1" customHeight="1">
      <c r="A9" s="36" t="s">
        <v>396</v>
      </c>
      <c r="B9" s="37">
        <v>1</v>
      </c>
      <c r="C9" s="38">
        <f t="shared" si="5"/>
        <v>8</v>
      </c>
      <c r="D9" s="39">
        <f t="shared" si="2"/>
        <v>2.4</v>
      </c>
      <c r="E9" s="40" t="str">
        <f t="shared" si="4"/>
        <v>20</v>
      </c>
      <c r="F9" s="119">
        <v>5</v>
      </c>
      <c r="G9" s="44">
        <f t="shared" si="3"/>
        <v>0.26527777777777772</v>
      </c>
      <c r="H9" s="44">
        <f t="shared" si="3"/>
        <v>0.35902777777777772</v>
      </c>
      <c r="I9" s="44">
        <f t="shared" si="3"/>
        <v>0.42152777777777772</v>
      </c>
      <c r="J9" s="44">
        <f t="shared" si="3"/>
        <v>0.54652777777777706</v>
      </c>
      <c r="K9" s="44">
        <f t="shared" si="3"/>
        <v>0.64027777777777684</v>
      </c>
      <c r="L9" s="44">
        <f t="shared" si="3"/>
        <v>0.70277777777777684</v>
      </c>
      <c r="N9" s="158" t="s">
        <v>208</v>
      </c>
    </row>
    <row r="10" spans="1:16" ht="14.1" customHeight="1">
      <c r="A10" s="43" t="s">
        <v>54</v>
      </c>
      <c r="B10" s="37">
        <v>1</v>
      </c>
      <c r="C10" s="38">
        <f t="shared" si="5"/>
        <v>9</v>
      </c>
      <c r="D10" s="39">
        <f t="shared" si="2"/>
        <v>2.4</v>
      </c>
      <c r="E10" s="40" t="str">
        <f t="shared" si="4"/>
        <v>20</v>
      </c>
      <c r="F10" s="41">
        <v>0</v>
      </c>
      <c r="G10" s="44">
        <f t="shared" si="3"/>
        <v>0.26666666666666661</v>
      </c>
      <c r="H10" s="44">
        <f t="shared" si="3"/>
        <v>0.36041666666666661</v>
      </c>
      <c r="I10" s="44">
        <f t="shared" si="3"/>
        <v>0.42291666666666661</v>
      </c>
      <c r="J10" s="44">
        <f t="shared" si="3"/>
        <v>0.54791666666666594</v>
      </c>
      <c r="K10" s="44">
        <f t="shared" si="3"/>
        <v>0.64166666666666572</v>
      </c>
      <c r="L10" s="44">
        <f t="shared" si="3"/>
        <v>0.70416666666666572</v>
      </c>
      <c r="N10" s="158" t="s">
        <v>206</v>
      </c>
    </row>
    <row r="11" spans="1:16" ht="14.1" customHeight="1">
      <c r="A11" s="43" t="s">
        <v>53</v>
      </c>
      <c r="B11" s="37">
        <v>3</v>
      </c>
      <c r="C11" s="38">
        <f t="shared" si="5"/>
        <v>12</v>
      </c>
      <c r="D11" s="39">
        <f t="shared" si="2"/>
        <v>7.1999999999999993</v>
      </c>
      <c r="E11" s="40" t="str">
        <f t="shared" si="4"/>
        <v>25</v>
      </c>
      <c r="F11" s="41">
        <v>0</v>
      </c>
      <c r="G11" s="44">
        <f t="shared" si="3"/>
        <v>0.2715277777777777</v>
      </c>
      <c r="H11" s="44">
        <f t="shared" si="3"/>
        <v>0.3652777777777777</v>
      </c>
      <c r="I11" s="44">
        <f t="shared" si="3"/>
        <v>0.4277777777777777</v>
      </c>
      <c r="J11" s="44">
        <f t="shared" si="3"/>
        <v>0.55277777777777704</v>
      </c>
      <c r="K11" s="44">
        <f t="shared" si="3"/>
        <v>0.64652777777777681</v>
      </c>
      <c r="L11" s="44">
        <f t="shared" si="3"/>
        <v>0.70902777777777681</v>
      </c>
      <c r="N11" s="158" t="s">
        <v>207</v>
      </c>
    </row>
    <row r="12" spans="1:16" ht="14.1" customHeight="1">
      <c r="A12" s="43" t="s">
        <v>52</v>
      </c>
      <c r="B12" s="37">
        <v>2</v>
      </c>
      <c r="C12" s="38">
        <f t="shared" si="5"/>
        <v>14</v>
      </c>
      <c r="D12" s="39">
        <f t="shared" si="2"/>
        <v>4.8</v>
      </c>
      <c r="E12" s="40" t="str">
        <f t="shared" si="4"/>
        <v>25</v>
      </c>
      <c r="F12" s="41">
        <v>0</v>
      </c>
      <c r="G12" s="44">
        <f t="shared" si="3"/>
        <v>0.27430555555555547</v>
      </c>
      <c r="H12" s="44">
        <f t="shared" si="3"/>
        <v>0.36805555555555547</v>
      </c>
      <c r="I12" s="44">
        <f t="shared" si="3"/>
        <v>0.43055555555555547</v>
      </c>
      <c r="J12" s="44">
        <f t="shared" si="3"/>
        <v>0.5555555555555548</v>
      </c>
      <c r="K12" s="44">
        <f t="shared" si="3"/>
        <v>0.64930555555555458</v>
      </c>
      <c r="L12" s="44">
        <f t="shared" si="3"/>
        <v>0.71180555555555458</v>
      </c>
      <c r="N12" s="158" t="s">
        <v>201</v>
      </c>
      <c r="P12" s="130"/>
    </row>
    <row r="13" spans="1:16" ht="14.1" customHeight="1">
      <c r="A13" s="10" t="s">
        <v>13</v>
      </c>
      <c r="B13" s="38">
        <v>1</v>
      </c>
      <c r="C13" s="38">
        <f t="shared" si="5"/>
        <v>15</v>
      </c>
      <c r="D13" s="39">
        <f t="shared" si="2"/>
        <v>2.4</v>
      </c>
      <c r="E13" s="40" t="str">
        <f t="shared" si="4"/>
        <v>30</v>
      </c>
      <c r="F13" s="41">
        <v>0</v>
      </c>
      <c r="G13" s="44">
        <f t="shared" si="3"/>
        <v>0.27569444444444435</v>
      </c>
      <c r="H13" s="44">
        <f t="shared" si="3"/>
        <v>0.36944444444444435</v>
      </c>
      <c r="I13" s="44">
        <f t="shared" si="3"/>
        <v>0.43194444444444435</v>
      </c>
      <c r="J13" s="44">
        <f t="shared" si="3"/>
        <v>0.55694444444444369</v>
      </c>
      <c r="K13" s="44">
        <f t="shared" si="3"/>
        <v>0.65069444444444346</v>
      </c>
      <c r="L13" s="44">
        <f t="shared" si="3"/>
        <v>0.71319444444444346</v>
      </c>
      <c r="N13" s="160" t="s">
        <v>130</v>
      </c>
    </row>
    <row r="14" spans="1:16" ht="14.1" customHeight="1">
      <c r="A14" s="43" t="s">
        <v>14</v>
      </c>
      <c r="B14" s="46">
        <v>2</v>
      </c>
      <c r="C14" s="38">
        <f>B14+C13</f>
        <v>17</v>
      </c>
      <c r="D14" s="39">
        <f t="shared" si="2"/>
        <v>4.8</v>
      </c>
      <c r="E14" s="40" t="str">
        <f t="shared" si="4"/>
        <v>30</v>
      </c>
      <c r="F14" s="41">
        <v>0</v>
      </c>
      <c r="G14" s="44">
        <f t="shared" si="3"/>
        <v>0.27847222222222212</v>
      </c>
      <c r="H14" s="44">
        <f t="shared" si="3"/>
        <v>0.37222222222222212</v>
      </c>
      <c r="I14" s="44">
        <f t="shared" si="3"/>
        <v>0.43472222222222212</v>
      </c>
      <c r="J14" s="44">
        <f t="shared" si="3"/>
        <v>0.55972222222222145</v>
      </c>
      <c r="K14" s="44">
        <f t="shared" si="3"/>
        <v>0.65347222222222123</v>
      </c>
      <c r="L14" s="44">
        <f t="shared" si="3"/>
        <v>0.71597222222222123</v>
      </c>
      <c r="N14" s="160" t="s">
        <v>131</v>
      </c>
    </row>
    <row r="15" spans="1:16" ht="14.1" customHeight="1">
      <c r="A15" s="47" t="s">
        <v>15</v>
      </c>
      <c r="B15" s="46">
        <v>1</v>
      </c>
      <c r="C15" s="38">
        <f t="shared" si="5"/>
        <v>18</v>
      </c>
      <c r="D15" s="39">
        <f t="shared" si="2"/>
        <v>2.4</v>
      </c>
      <c r="E15" s="40" t="str">
        <f t="shared" si="4"/>
        <v>30</v>
      </c>
      <c r="F15" s="41">
        <v>0</v>
      </c>
      <c r="G15" s="44">
        <f t="shared" si="3"/>
        <v>0.27986111111111101</v>
      </c>
      <c r="H15" s="44">
        <f t="shared" si="3"/>
        <v>0.37361111111111101</v>
      </c>
      <c r="I15" s="44">
        <f t="shared" si="3"/>
        <v>0.43611111111111101</v>
      </c>
      <c r="J15" s="44">
        <f t="shared" si="3"/>
        <v>0.56111111111111034</v>
      </c>
      <c r="K15" s="44">
        <f t="shared" si="3"/>
        <v>0.65486111111111012</v>
      </c>
      <c r="L15" s="44">
        <f t="shared" si="3"/>
        <v>0.71736111111111012</v>
      </c>
      <c r="N15" s="160" t="s">
        <v>178</v>
      </c>
    </row>
    <row r="16" spans="1:16" ht="14.1" customHeight="1">
      <c r="A16" s="43" t="s">
        <v>16</v>
      </c>
      <c r="B16" s="46">
        <v>2</v>
      </c>
      <c r="C16" s="38">
        <f t="shared" si="5"/>
        <v>20</v>
      </c>
      <c r="D16" s="39">
        <f t="shared" si="2"/>
        <v>4.8</v>
      </c>
      <c r="E16" s="40" t="str">
        <f t="shared" si="4"/>
        <v>35</v>
      </c>
      <c r="F16" s="41">
        <v>0</v>
      </c>
      <c r="G16" s="44">
        <f t="shared" si="3"/>
        <v>0.28263888888888877</v>
      </c>
      <c r="H16" s="44">
        <f t="shared" si="3"/>
        <v>0.37638888888888877</v>
      </c>
      <c r="I16" s="44">
        <f t="shared" si="3"/>
        <v>0.43888888888888877</v>
      </c>
      <c r="J16" s="44">
        <f t="shared" si="3"/>
        <v>0.56388888888888811</v>
      </c>
      <c r="K16" s="44">
        <f t="shared" si="3"/>
        <v>0.65763888888888788</v>
      </c>
      <c r="L16" s="44">
        <f t="shared" si="3"/>
        <v>0.72013888888888788</v>
      </c>
      <c r="N16" s="160" t="s">
        <v>179</v>
      </c>
    </row>
    <row r="17" spans="1:14" ht="14.1" customHeight="1">
      <c r="A17" s="43" t="s">
        <v>17</v>
      </c>
      <c r="B17" s="46">
        <v>3</v>
      </c>
      <c r="C17" s="38">
        <f t="shared" si="5"/>
        <v>23</v>
      </c>
      <c r="D17" s="39">
        <f t="shared" si="2"/>
        <v>7.1999999999999993</v>
      </c>
      <c r="E17" s="40" t="str">
        <f t="shared" si="4"/>
        <v>35</v>
      </c>
      <c r="F17" s="41">
        <v>0</v>
      </c>
      <c r="G17" s="44">
        <f t="shared" si="3"/>
        <v>0.28749999999999987</v>
      </c>
      <c r="H17" s="44">
        <f t="shared" si="3"/>
        <v>0.38124999999999987</v>
      </c>
      <c r="I17" s="44">
        <f t="shared" si="3"/>
        <v>0.44374999999999987</v>
      </c>
      <c r="J17" s="44">
        <f t="shared" si="3"/>
        <v>0.5687499999999992</v>
      </c>
      <c r="K17" s="44">
        <f t="shared" si="3"/>
        <v>0.66249999999999898</v>
      </c>
      <c r="L17" s="44">
        <f t="shared" si="3"/>
        <v>0.72499999999999898</v>
      </c>
      <c r="N17" s="160" t="s">
        <v>180</v>
      </c>
    </row>
    <row r="18" spans="1:14" ht="14.1" customHeight="1">
      <c r="A18" s="43" t="s">
        <v>18</v>
      </c>
      <c r="B18" s="46">
        <v>3</v>
      </c>
      <c r="C18" s="38">
        <f t="shared" si="5"/>
        <v>26</v>
      </c>
      <c r="D18" s="39">
        <f t="shared" si="2"/>
        <v>7.1999999999999993</v>
      </c>
      <c r="E18" s="40" t="str">
        <f t="shared" si="4"/>
        <v>40</v>
      </c>
      <c r="F18" s="41">
        <v>0</v>
      </c>
      <c r="G18" s="44">
        <f t="shared" si="3"/>
        <v>0.29236111111111096</v>
      </c>
      <c r="H18" s="44">
        <f t="shared" si="3"/>
        <v>0.38611111111111096</v>
      </c>
      <c r="I18" s="44">
        <f t="shared" si="3"/>
        <v>0.44861111111111096</v>
      </c>
      <c r="J18" s="44">
        <f t="shared" si="3"/>
        <v>0.57361111111111029</v>
      </c>
      <c r="K18" s="44">
        <f t="shared" si="3"/>
        <v>0.66736111111111007</v>
      </c>
      <c r="L18" s="44">
        <f t="shared" si="3"/>
        <v>0.72986111111111007</v>
      </c>
      <c r="N18" s="160" t="s">
        <v>182</v>
      </c>
    </row>
    <row r="19" spans="1:14" ht="14.1" customHeight="1">
      <c r="A19" s="43" t="s">
        <v>19</v>
      </c>
      <c r="B19" s="46">
        <v>2</v>
      </c>
      <c r="C19" s="38">
        <f t="shared" si="5"/>
        <v>28</v>
      </c>
      <c r="D19" s="39">
        <f t="shared" si="2"/>
        <v>4.8</v>
      </c>
      <c r="E19" s="40" t="str">
        <f t="shared" si="4"/>
        <v>40</v>
      </c>
      <c r="F19" s="41">
        <v>0</v>
      </c>
      <c r="G19" s="44">
        <f t="shared" si="3"/>
        <v>0.29513888888888873</v>
      </c>
      <c r="H19" s="44">
        <f t="shared" si="3"/>
        <v>0.38888888888888873</v>
      </c>
      <c r="I19" s="44">
        <f t="shared" si="3"/>
        <v>0.45138888888888873</v>
      </c>
      <c r="J19" s="44">
        <f t="shared" si="3"/>
        <v>0.57638888888888806</v>
      </c>
      <c r="K19" s="44">
        <f t="shared" si="3"/>
        <v>0.67013888888888784</v>
      </c>
      <c r="L19" s="44">
        <f t="shared" si="3"/>
        <v>0.73263888888888784</v>
      </c>
      <c r="N19" s="160" t="s">
        <v>134</v>
      </c>
    </row>
    <row r="20" spans="1:14" ht="14.1" customHeight="1">
      <c r="A20" s="43" t="s">
        <v>20</v>
      </c>
      <c r="B20" s="46">
        <v>2</v>
      </c>
      <c r="C20" s="38">
        <f t="shared" si="5"/>
        <v>30</v>
      </c>
      <c r="D20" s="39">
        <f t="shared" si="2"/>
        <v>4.8</v>
      </c>
      <c r="E20" s="40" t="str">
        <f t="shared" si="4"/>
        <v>40</v>
      </c>
      <c r="F20" s="41">
        <v>0</v>
      </c>
      <c r="G20" s="44">
        <f t="shared" si="3"/>
        <v>0.2979166666666665</v>
      </c>
      <c r="H20" s="44">
        <f t="shared" si="3"/>
        <v>0.3916666666666665</v>
      </c>
      <c r="I20" s="44">
        <f t="shared" si="3"/>
        <v>0.4541666666666665</v>
      </c>
      <c r="J20" s="44">
        <f t="shared" si="3"/>
        <v>0.57916666666666583</v>
      </c>
      <c r="K20" s="44">
        <f t="shared" si="3"/>
        <v>0.67291666666666561</v>
      </c>
      <c r="L20" s="44">
        <f t="shared" si="3"/>
        <v>0.73541666666666561</v>
      </c>
      <c r="N20" s="160" t="s">
        <v>184</v>
      </c>
    </row>
    <row r="21" spans="1:14" ht="14.1" customHeight="1">
      <c r="A21" s="43" t="s">
        <v>21</v>
      </c>
      <c r="B21" s="46">
        <v>2</v>
      </c>
      <c r="C21" s="38">
        <f t="shared" si="5"/>
        <v>32</v>
      </c>
      <c r="D21" s="39">
        <f t="shared" si="2"/>
        <v>4.8</v>
      </c>
      <c r="E21" s="40" t="str">
        <f t="shared" si="4"/>
        <v>45</v>
      </c>
      <c r="F21" s="41">
        <v>0</v>
      </c>
      <c r="G21" s="44">
        <f t="shared" si="3"/>
        <v>0.30069444444444426</v>
      </c>
      <c r="H21" s="44">
        <f t="shared" si="3"/>
        <v>0.39444444444444426</v>
      </c>
      <c r="I21" s="44">
        <f t="shared" si="3"/>
        <v>0.45694444444444426</v>
      </c>
      <c r="J21" s="44">
        <f t="shared" si="3"/>
        <v>0.5819444444444436</v>
      </c>
      <c r="K21" s="44">
        <f t="shared" si="3"/>
        <v>0.67569444444444338</v>
      </c>
      <c r="L21" s="44">
        <f t="shared" si="3"/>
        <v>0.73819444444444338</v>
      </c>
      <c r="N21" s="160" t="s">
        <v>185</v>
      </c>
    </row>
    <row r="22" spans="1:14" ht="14.1" customHeight="1">
      <c r="A22" s="43" t="s">
        <v>22</v>
      </c>
      <c r="B22" s="46">
        <v>1</v>
      </c>
      <c r="C22" s="38">
        <f t="shared" si="5"/>
        <v>33</v>
      </c>
      <c r="D22" s="39">
        <f t="shared" si="2"/>
        <v>2.4</v>
      </c>
      <c r="E22" s="40" t="str">
        <f t="shared" si="4"/>
        <v>45</v>
      </c>
      <c r="F22" s="41">
        <v>0</v>
      </c>
      <c r="G22" s="44">
        <f t="shared" si="3"/>
        <v>0.30208333333333315</v>
      </c>
      <c r="H22" s="44">
        <f t="shared" si="3"/>
        <v>0.39583333333333315</v>
      </c>
      <c r="I22" s="44">
        <f t="shared" si="3"/>
        <v>0.45833333333333315</v>
      </c>
      <c r="J22" s="44">
        <f t="shared" si="3"/>
        <v>0.58333333333333248</v>
      </c>
      <c r="K22" s="44">
        <f t="shared" si="3"/>
        <v>0.67708333333333226</v>
      </c>
      <c r="L22" s="44">
        <f t="shared" si="3"/>
        <v>0.73958333333333226</v>
      </c>
      <c r="N22" s="160" t="s">
        <v>135</v>
      </c>
    </row>
    <row r="23" spans="1:14" ht="14.1" customHeight="1">
      <c r="A23" s="43" t="s">
        <v>23</v>
      </c>
      <c r="B23" s="46">
        <v>1</v>
      </c>
      <c r="C23" s="38">
        <f t="shared" si="5"/>
        <v>34</v>
      </c>
      <c r="D23" s="39">
        <f t="shared" si="2"/>
        <v>2.4</v>
      </c>
      <c r="E23" s="40" t="str">
        <f t="shared" si="4"/>
        <v>45</v>
      </c>
      <c r="F23" s="41">
        <v>0</v>
      </c>
      <c r="G23" s="44">
        <f t="shared" si="3"/>
        <v>0.30347222222222203</v>
      </c>
      <c r="H23" s="44">
        <f t="shared" si="3"/>
        <v>0.39722222222222203</v>
      </c>
      <c r="I23" s="44">
        <f t="shared" si="3"/>
        <v>0.45972222222222203</v>
      </c>
      <c r="J23" s="44">
        <f t="shared" si="3"/>
        <v>0.58472222222222137</v>
      </c>
      <c r="K23" s="44">
        <f t="shared" si="3"/>
        <v>0.67847222222222114</v>
      </c>
      <c r="L23" s="44">
        <f t="shared" si="3"/>
        <v>0.74097222222222114</v>
      </c>
      <c r="N23" s="160" t="s">
        <v>136</v>
      </c>
    </row>
    <row r="24" spans="1:14" ht="14.1" customHeight="1">
      <c r="A24" s="124" t="s">
        <v>137</v>
      </c>
      <c r="B24" s="46">
        <v>1</v>
      </c>
      <c r="C24" s="38">
        <f t="shared" si="5"/>
        <v>35</v>
      </c>
      <c r="D24" s="39">
        <f t="shared" si="2"/>
        <v>2.4</v>
      </c>
      <c r="E24" s="40" t="str">
        <f t="shared" si="4"/>
        <v>45</v>
      </c>
      <c r="F24" s="41">
        <v>0</v>
      </c>
      <c r="G24" s="44">
        <f t="shared" si="3"/>
        <v>0.30486111111111092</v>
      </c>
      <c r="H24" s="44">
        <f t="shared" si="3"/>
        <v>0.39861111111111092</v>
      </c>
      <c r="I24" s="44">
        <f t="shared" si="3"/>
        <v>0.46111111111111092</v>
      </c>
      <c r="J24" s="44">
        <f t="shared" si="3"/>
        <v>0.58611111111111025</v>
      </c>
      <c r="K24" s="44">
        <f t="shared" si="3"/>
        <v>0.67986111111111003</v>
      </c>
      <c r="L24" s="44">
        <f t="shared" si="3"/>
        <v>0.74236111111111003</v>
      </c>
      <c r="N24" s="160" t="s">
        <v>190</v>
      </c>
    </row>
    <row r="25" spans="1:14" ht="14.1" customHeight="1">
      <c r="A25" s="43" t="s">
        <v>24</v>
      </c>
      <c r="B25" s="46">
        <v>2</v>
      </c>
      <c r="C25" s="38">
        <f t="shared" si="5"/>
        <v>37</v>
      </c>
      <c r="D25" s="39">
        <f t="shared" si="2"/>
        <v>4.8</v>
      </c>
      <c r="E25" s="40" t="str">
        <f t="shared" si="4"/>
        <v>50</v>
      </c>
      <c r="F25" s="41">
        <v>0</v>
      </c>
      <c r="G25" s="44">
        <f t="shared" si="3"/>
        <v>0.30763888888888868</v>
      </c>
      <c r="H25" s="44">
        <f t="shared" si="3"/>
        <v>0.40138888888888868</v>
      </c>
      <c r="I25" s="44">
        <f t="shared" si="3"/>
        <v>0.46388888888888868</v>
      </c>
      <c r="J25" s="44">
        <f t="shared" si="3"/>
        <v>0.58888888888888802</v>
      </c>
      <c r="K25" s="44">
        <f t="shared" si="3"/>
        <v>0.6826388888888878</v>
      </c>
      <c r="L25" s="44">
        <f t="shared" si="3"/>
        <v>0.7451388888888878</v>
      </c>
      <c r="N25" s="160" t="s">
        <v>149</v>
      </c>
    </row>
    <row r="26" spans="1:14" ht="14.1" customHeight="1">
      <c r="A26" s="43" t="s">
        <v>25</v>
      </c>
      <c r="B26" s="46">
        <v>1</v>
      </c>
      <c r="C26" s="38">
        <f t="shared" si="5"/>
        <v>38</v>
      </c>
      <c r="D26" s="39">
        <f t="shared" si="2"/>
        <v>2.4</v>
      </c>
      <c r="E26" s="40" t="str">
        <f t="shared" si="4"/>
        <v>50</v>
      </c>
      <c r="F26" s="41">
        <v>0</v>
      </c>
      <c r="G26" s="44">
        <f t="shared" si="3"/>
        <v>0.30902777777777757</v>
      </c>
      <c r="H26" s="44">
        <f t="shared" si="3"/>
        <v>0.40277777777777757</v>
      </c>
      <c r="I26" s="44">
        <f t="shared" si="3"/>
        <v>0.46527777777777757</v>
      </c>
      <c r="J26" s="44">
        <f t="shared" si="3"/>
        <v>0.5902777777777769</v>
      </c>
      <c r="K26" s="44">
        <f t="shared" si="3"/>
        <v>0.68402777777777668</v>
      </c>
      <c r="L26" s="44">
        <f t="shared" si="3"/>
        <v>0.74652777777777668</v>
      </c>
      <c r="N26" s="160" t="s">
        <v>192</v>
      </c>
    </row>
    <row r="27" spans="1:14" ht="14.1" customHeight="1">
      <c r="A27" s="125" t="s">
        <v>128</v>
      </c>
      <c r="B27" s="46">
        <v>2</v>
      </c>
      <c r="C27" s="38">
        <f t="shared" si="5"/>
        <v>40</v>
      </c>
      <c r="D27" s="39">
        <f>60/15*B27</f>
        <v>8</v>
      </c>
      <c r="E27" s="40" t="str">
        <f t="shared" si="4"/>
        <v>50</v>
      </c>
      <c r="F27" s="119">
        <v>5</v>
      </c>
      <c r="G27" s="45">
        <f t="shared" si="3"/>
        <v>0.31805555555555531</v>
      </c>
      <c r="H27" s="45">
        <f t="shared" si="3"/>
        <v>0.41180555555555531</v>
      </c>
      <c r="I27" s="45">
        <f t="shared" si="3"/>
        <v>0.47430555555555531</v>
      </c>
      <c r="J27" s="45">
        <f t="shared" si="3"/>
        <v>0.59930555555555465</v>
      </c>
      <c r="K27" s="45">
        <f t="shared" si="3"/>
        <v>0.69305555555555443</v>
      </c>
      <c r="L27" s="45">
        <f t="shared" si="3"/>
        <v>0.75555555555555443</v>
      </c>
      <c r="N27" s="160" t="s">
        <v>209</v>
      </c>
    </row>
    <row r="28" spans="1:14" ht="14.1" customHeight="1">
      <c r="A28" s="47" t="s">
        <v>55</v>
      </c>
      <c r="B28" s="48">
        <v>1</v>
      </c>
      <c r="C28" s="38">
        <f t="shared" si="5"/>
        <v>41</v>
      </c>
      <c r="D28" s="39">
        <f t="shared" ref="D28:D35" si="6">60/15*B28</f>
        <v>4</v>
      </c>
      <c r="E28" s="40" t="str">
        <f t="shared" si="4"/>
        <v>50</v>
      </c>
      <c r="F28" s="41">
        <v>0</v>
      </c>
      <c r="G28" s="44">
        <f t="shared" si="3"/>
        <v>0.32083333333333308</v>
      </c>
      <c r="H28" s="44">
        <f t="shared" si="3"/>
        <v>0.41458333333333308</v>
      </c>
      <c r="I28" s="44">
        <f t="shared" si="3"/>
        <v>0.47708333333333308</v>
      </c>
      <c r="J28" s="44">
        <f t="shared" si="3"/>
        <v>0.60208333333333242</v>
      </c>
      <c r="K28" s="44">
        <f t="shared" si="3"/>
        <v>0.69583333333333219</v>
      </c>
      <c r="L28" s="44">
        <f t="shared" si="3"/>
        <v>0.75833333333333219</v>
      </c>
      <c r="N28" s="158" t="s">
        <v>210</v>
      </c>
    </row>
    <row r="29" spans="1:14" ht="14.1" customHeight="1">
      <c r="A29" s="47" t="s">
        <v>56</v>
      </c>
      <c r="B29" s="48">
        <v>1</v>
      </c>
      <c r="C29" s="38">
        <f t="shared" si="5"/>
        <v>42</v>
      </c>
      <c r="D29" s="39">
        <f t="shared" si="6"/>
        <v>4</v>
      </c>
      <c r="E29" s="40" t="str">
        <f t="shared" si="4"/>
        <v>50</v>
      </c>
      <c r="F29" s="41">
        <v>0</v>
      </c>
      <c r="G29" s="44">
        <f t="shared" si="3"/>
        <v>0.32361111111111085</v>
      </c>
      <c r="H29" s="44">
        <f t="shared" si="3"/>
        <v>0.41736111111111085</v>
      </c>
      <c r="I29" s="44">
        <f t="shared" si="3"/>
        <v>0.47986111111111085</v>
      </c>
      <c r="J29" s="44">
        <f t="shared" si="3"/>
        <v>0.60486111111111018</v>
      </c>
      <c r="K29" s="44">
        <f t="shared" si="3"/>
        <v>0.69861111111110996</v>
      </c>
      <c r="L29" s="44">
        <f t="shared" si="3"/>
        <v>0.76111111111110996</v>
      </c>
      <c r="N29" s="158" t="s">
        <v>211</v>
      </c>
    </row>
    <row r="30" spans="1:14" ht="14.1" customHeight="1">
      <c r="A30" s="47" t="s">
        <v>57</v>
      </c>
      <c r="B30" s="48">
        <v>1</v>
      </c>
      <c r="C30" s="38">
        <f t="shared" si="5"/>
        <v>43</v>
      </c>
      <c r="D30" s="39">
        <f t="shared" si="6"/>
        <v>4</v>
      </c>
      <c r="E30" s="40" t="str">
        <f t="shared" si="4"/>
        <v>55</v>
      </c>
      <c r="F30" s="41">
        <v>0</v>
      </c>
      <c r="G30" s="44">
        <f t="shared" si="3"/>
        <v>0.32638888888888862</v>
      </c>
      <c r="H30" s="44">
        <f t="shared" si="3"/>
        <v>0.42013888888888862</v>
      </c>
      <c r="I30" s="44">
        <f t="shared" si="3"/>
        <v>0.48263888888888862</v>
      </c>
      <c r="J30" s="44">
        <f t="shared" si="3"/>
        <v>0.60763888888888795</v>
      </c>
      <c r="K30" s="44">
        <f t="shared" si="3"/>
        <v>0.70138888888888773</v>
      </c>
      <c r="L30" s="44">
        <f t="shared" si="3"/>
        <v>0.76388888888888773</v>
      </c>
      <c r="N30" s="158" t="s">
        <v>212</v>
      </c>
    </row>
    <row r="31" spans="1:14" ht="14.1" customHeight="1">
      <c r="A31" s="12" t="s">
        <v>97</v>
      </c>
      <c r="B31" s="48">
        <v>1</v>
      </c>
      <c r="C31" s="38">
        <f t="shared" si="5"/>
        <v>44</v>
      </c>
      <c r="D31" s="39">
        <f t="shared" si="6"/>
        <v>4</v>
      </c>
      <c r="E31" s="40" t="str">
        <f t="shared" si="4"/>
        <v>55</v>
      </c>
      <c r="F31" s="41">
        <v>0</v>
      </c>
      <c r="G31" s="44">
        <f t="shared" si="3"/>
        <v>0.32916666666666639</v>
      </c>
      <c r="H31" s="44">
        <f t="shared" si="3"/>
        <v>0.42291666666666639</v>
      </c>
      <c r="I31" s="44">
        <f t="shared" si="3"/>
        <v>0.48541666666666639</v>
      </c>
      <c r="J31" s="44">
        <f t="shared" si="3"/>
        <v>0.61041666666666572</v>
      </c>
      <c r="K31" s="44">
        <f t="shared" si="3"/>
        <v>0.7041666666666655</v>
      </c>
      <c r="L31" s="44">
        <f t="shared" si="3"/>
        <v>0.7666666666666655</v>
      </c>
      <c r="N31" s="158" t="s">
        <v>220</v>
      </c>
    </row>
    <row r="32" spans="1:14" ht="14.1" customHeight="1">
      <c r="A32" s="47" t="s">
        <v>58</v>
      </c>
      <c r="B32" s="48">
        <v>1</v>
      </c>
      <c r="C32" s="38">
        <f t="shared" si="5"/>
        <v>45</v>
      </c>
      <c r="D32" s="39">
        <f t="shared" si="6"/>
        <v>4</v>
      </c>
      <c r="E32" s="40" t="str">
        <f t="shared" si="4"/>
        <v>55</v>
      </c>
      <c r="F32" s="41">
        <v>0</v>
      </c>
      <c r="G32" s="44">
        <f t="shared" si="3"/>
        <v>0.33194444444444415</v>
      </c>
      <c r="H32" s="44">
        <f t="shared" si="3"/>
        <v>0.42569444444444415</v>
      </c>
      <c r="I32" s="44">
        <f t="shared" si="3"/>
        <v>0.48819444444444415</v>
      </c>
      <c r="J32" s="44">
        <f t="shared" si="3"/>
        <v>0.61319444444444349</v>
      </c>
      <c r="K32" s="44">
        <f t="shared" si="3"/>
        <v>0.70694444444444327</v>
      </c>
      <c r="L32" s="44">
        <f t="shared" si="3"/>
        <v>0.76944444444444327</v>
      </c>
      <c r="N32" s="158" t="s">
        <v>213</v>
      </c>
    </row>
    <row r="33" spans="1:15" ht="14.1" customHeight="1">
      <c r="A33" s="47" t="s">
        <v>59</v>
      </c>
      <c r="B33" s="48">
        <v>1</v>
      </c>
      <c r="C33" s="38">
        <f t="shared" si="5"/>
        <v>46</v>
      </c>
      <c r="D33" s="39">
        <f t="shared" si="6"/>
        <v>4</v>
      </c>
      <c r="E33" s="40" t="str">
        <f t="shared" si="4"/>
        <v>55</v>
      </c>
      <c r="F33" s="41">
        <v>0</v>
      </c>
      <c r="G33" s="44">
        <f t="shared" si="3"/>
        <v>0.33472222222222192</v>
      </c>
      <c r="H33" s="44">
        <f t="shared" si="3"/>
        <v>0.42847222222222192</v>
      </c>
      <c r="I33" s="44">
        <f t="shared" si="3"/>
        <v>0.49097222222222192</v>
      </c>
      <c r="J33" s="44">
        <f t="shared" si="3"/>
        <v>0.61597222222222126</v>
      </c>
      <c r="K33" s="44">
        <f t="shared" si="3"/>
        <v>0.70972222222222103</v>
      </c>
      <c r="L33" s="44">
        <f t="shared" si="3"/>
        <v>0.77222222222222103</v>
      </c>
      <c r="N33" s="158" t="s">
        <v>214</v>
      </c>
    </row>
    <row r="34" spans="1:15" ht="14.1" customHeight="1">
      <c r="A34" s="47" t="s">
        <v>60</v>
      </c>
      <c r="B34" s="48">
        <v>1</v>
      </c>
      <c r="C34" s="38">
        <f t="shared" si="5"/>
        <v>47</v>
      </c>
      <c r="D34" s="39">
        <f t="shared" si="6"/>
        <v>4</v>
      </c>
      <c r="E34" s="40" t="str">
        <f t="shared" si="4"/>
        <v>55</v>
      </c>
      <c r="F34" s="41">
        <v>0</v>
      </c>
      <c r="G34" s="44">
        <f t="shared" si="3"/>
        <v>0.33749999999999969</v>
      </c>
      <c r="H34" s="44">
        <f t="shared" si="3"/>
        <v>0.43124999999999969</v>
      </c>
      <c r="I34" s="44">
        <f t="shared" si="3"/>
        <v>0.49374999999999969</v>
      </c>
      <c r="J34" s="44">
        <f t="shared" si="3"/>
        <v>0.61874999999999902</v>
      </c>
      <c r="K34" s="44">
        <f t="shared" si="3"/>
        <v>0.7124999999999988</v>
      </c>
      <c r="L34" s="44">
        <f t="shared" si="3"/>
        <v>0.7749999999999988</v>
      </c>
      <c r="N34" s="158" t="s">
        <v>215</v>
      </c>
    </row>
    <row r="35" spans="1:15" ht="14.1" customHeight="1">
      <c r="A35" s="49" t="s">
        <v>61</v>
      </c>
      <c r="B35" s="48">
        <v>1</v>
      </c>
      <c r="C35" s="38">
        <f t="shared" si="5"/>
        <v>48</v>
      </c>
      <c r="D35" s="39">
        <f t="shared" si="6"/>
        <v>4</v>
      </c>
      <c r="E35" s="40" t="str">
        <f t="shared" si="4"/>
        <v>55</v>
      </c>
      <c r="F35" s="119">
        <v>0</v>
      </c>
      <c r="G35" s="45">
        <f t="shared" si="3"/>
        <v>0.34027777777777746</v>
      </c>
      <c r="H35" s="45">
        <f t="shared" si="3"/>
        <v>0.43402777777777746</v>
      </c>
      <c r="I35" s="45">
        <f t="shared" si="3"/>
        <v>0.49652777777777746</v>
      </c>
      <c r="J35" s="45">
        <f t="shared" si="3"/>
        <v>0.62152777777777679</v>
      </c>
      <c r="K35" s="45">
        <f t="shared" si="3"/>
        <v>0.71527777777777657</v>
      </c>
      <c r="L35" s="45">
        <f t="shared" si="3"/>
        <v>0.77777777777777657</v>
      </c>
      <c r="N35" s="158" t="s">
        <v>265</v>
      </c>
    </row>
    <row r="36" spans="1:15" ht="14.1" customHeight="1">
      <c r="A36" s="50"/>
      <c r="B36" s="51"/>
      <c r="C36" s="52"/>
      <c r="D36" s="53"/>
      <c r="E36" s="53"/>
      <c r="F36" s="54"/>
      <c r="G36" s="55"/>
      <c r="H36" s="55"/>
      <c r="I36" s="55"/>
      <c r="J36" s="55"/>
      <c r="K36" s="55"/>
      <c r="L36" s="55"/>
    </row>
    <row r="37" spans="1:15" ht="21.75" customHeight="1">
      <c r="A37" s="30" t="s">
        <v>414</v>
      </c>
      <c r="B37" s="30"/>
      <c r="C37" s="30"/>
      <c r="D37" s="31"/>
      <c r="E37" s="31"/>
      <c r="F37" s="31"/>
      <c r="G37" s="31"/>
    </row>
    <row r="38" spans="1:15" ht="42" customHeight="1">
      <c r="A38" s="182" t="s">
        <v>400</v>
      </c>
      <c r="B38" s="185" t="s">
        <v>0</v>
      </c>
      <c r="C38" s="185" t="s">
        <v>1</v>
      </c>
      <c r="D38" s="185" t="s">
        <v>2</v>
      </c>
      <c r="E38" s="187" t="s">
        <v>3</v>
      </c>
      <c r="F38" s="185" t="s">
        <v>4</v>
      </c>
      <c r="G38" s="32" t="s">
        <v>5</v>
      </c>
      <c r="H38" s="33" t="s">
        <v>6</v>
      </c>
      <c r="I38" s="32" t="s">
        <v>7</v>
      </c>
      <c r="J38" s="32" t="s">
        <v>9</v>
      </c>
      <c r="K38" s="33" t="s">
        <v>10</v>
      </c>
      <c r="L38" s="32" t="s">
        <v>11</v>
      </c>
    </row>
    <row r="39" spans="1:15" ht="30">
      <c r="A39" s="182"/>
      <c r="B39" s="186"/>
      <c r="C39" s="186"/>
      <c r="D39" s="186"/>
      <c r="E39" s="188"/>
      <c r="F39" s="186"/>
      <c r="G39" s="34" t="str">
        <f t="shared" ref="G39:L39" si="7">G3</f>
        <v>UP65KT
 5045</v>
      </c>
      <c r="H39" s="34" t="str">
        <f t="shared" si="7"/>
        <v>UP32PN 
8723</v>
      </c>
      <c r="I39" s="34" t="str">
        <f t="shared" si="7"/>
        <v>UP65LT
5043</v>
      </c>
      <c r="J39" s="34" t="str">
        <f t="shared" si="7"/>
        <v>UP65KT
 5045</v>
      </c>
      <c r="K39" s="34" t="str">
        <f t="shared" si="7"/>
        <v>UP32PN 
8723</v>
      </c>
      <c r="L39" s="34" t="str">
        <f t="shared" si="7"/>
        <v>UP65LT
5043</v>
      </c>
    </row>
    <row r="40" spans="1:15">
      <c r="A40" s="49" t="s">
        <v>61</v>
      </c>
      <c r="B40" s="22">
        <v>0</v>
      </c>
      <c r="C40" s="38">
        <f>B40</f>
        <v>0</v>
      </c>
      <c r="D40" s="39">
        <f>60/15*B40</f>
        <v>0</v>
      </c>
      <c r="E40" s="40" t="str">
        <f>IF(C40&lt;=0,"0",IF(C40&lt;=3,"10",IF(C40&lt;=6,"15",IF(C40&lt;=10,"20",IF(C40&lt;=14,"25",IF(C40&lt;=19,"30",IF(C40&lt;=24,"35",IF(C40&lt;=30,"40",IF(C40&lt;=36,"45",IF(C40&lt;=42,"50",IF(C40&lt;=48,"55",IF(C40&lt;=54,"60",IF(C40&lt;=60,"65",IF(C40&lt;=66,"70"))))))))))))))</f>
        <v>0</v>
      </c>
      <c r="F40" s="119">
        <v>5</v>
      </c>
      <c r="G40" s="45">
        <f>G35+TIME(0,$D40,0)+TIME(0,$F40,0)</f>
        <v>0.34374999999999967</v>
      </c>
      <c r="H40" s="45">
        <f t="shared" ref="H40:L40" si="8">H35+TIME(0,$D40,0)+TIME(0,$F40,0)</f>
        <v>0.43749999999999967</v>
      </c>
      <c r="I40" s="45">
        <f t="shared" si="8"/>
        <v>0.49999999999999967</v>
      </c>
      <c r="J40" s="45">
        <f t="shared" si="8"/>
        <v>0.624999999999999</v>
      </c>
      <c r="K40" s="45">
        <f t="shared" si="8"/>
        <v>0.71874999999999878</v>
      </c>
      <c r="L40" s="45">
        <f t="shared" si="8"/>
        <v>0.78124999999999878</v>
      </c>
      <c r="N40" s="158" t="s">
        <v>216</v>
      </c>
      <c r="O40" s="130"/>
    </row>
    <row r="41" spans="1:15">
      <c r="A41" s="47" t="s">
        <v>60</v>
      </c>
      <c r="B41" s="48">
        <v>1</v>
      </c>
      <c r="C41" s="38">
        <f t="shared" ref="C41:C71" si="9">B41+C40</f>
        <v>1</v>
      </c>
      <c r="D41" s="39">
        <f>60/15*B41</f>
        <v>4</v>
      </c>
      <c r="E41" s="40" t="str">
        <f>IF(C41&lt;=0,"0",IF(C41&lt;=3,"10",IF(C41&lt;=6,"15",IF(C41&lt;=10,"20",IF(C41&lt;=14,"25",IF(C41&lt;=19,"30",IF(C41&lt;=24,"35",IF(C41&lt;=30,"40",IF(C41&lt;=36,"45",IF(C41&lt;=42,"50",IF(C41&lt;=48,"55",IF(C41&lt;=54,"60",IF(C41&lt;=60,"65",IF(C41&lt;=66,"70"))))))))))))))</f>
        <v>10</v>
      </c>
      <c r="F41" s="41">
        <v>0</v>
      </c>
      <c r="G41" s="44">
        <f t="shared" ref="G41:L71" si="10">G40+TIME(0,$D41,0)+TIME(0,$F41,0)</f>
        <v>0.34652777777777743</v>
      </c>
      <c r="H41" s="44">
        <f t="shared" si="10"/>
        <v>0.44027777777777743</v>
      </c>
      <c r="I41" s="44">
        <f t="shared" si="10"/>
        <v>0.50277777777777743</v>
      </c>
      <c r="J41" s="44">
        <f t="shared" si="10"/>
        <v>0.62777777777777677</v>
      </c>
      <c r="K41" s="44">
        <f t="shared" si="10"/>
        <v>0.72152777777777655</v>
      </c>
      <c r="L41" s="44">
        <f t="shared" si="10"/>
        <v>0.78402777777777655</v>
      </c>
      <c r="N41" s="158" t="s">
        <v>217</v>
      </c>
    </row>
    <row r="42" spans="1:15">
      <c r="A42" s="47" t="s">
        <v>59</v>
      </c>
      <c r="B42" s="48">
        <v>1</v>
      </c>
      <c r="C42" s="38">
        <f t="shared" si="9"/>
        <v>2</v>
      </c>
      <c r="D42" s="39">
        <f t="shared" ref="D42:D44" si="11">60/15*B42</f>
        <v>4</v>
      </c>
      <c r="E42" s="40" t="str">
        <f t="shared" ref="E42:E71" si="12">IF(C42&lt;=0,"0",IF(C42&lt;=3,"10",IF(C42&lt;=6,"15",IF(C42&lt;=10,"20",IF(C42&lt;=14,"25",IF(C42&lt;=19,"30",IF(C42&lt;=24,"35",IF(C42&lt;=30,"40",IF(C42&lt;=36,"45",IF(C42&lt;=42,"50",IF(C42&lt;=48,"55",IF(C42&lt;=54,"60",IF(C42&lt;=60,"65",IF(C42&lt;=66,"70"))))))))))))))</f>
        <v>10</v>
      </c>
      <c r="F42" s="41">
        <v>0</v>
      </c>
      <c r="G42" s="44">
        <f t="shared" si="10"/>
        <v>0.3493055555555552</v>
      </c>
      <c r="H42" s="44">
        <f t="shared" si="10"/>
        <v>0.4430555555555552</v>
      </c>
      <c r="I42" s="44">
        <f t="shared" si="10"/>
        <v>0.5055555555555552</v>
      </c>
      <c r="J42" s="44">
        <f t="shared" si="10"/>
        <v>0.63055555555555454</v>
      </c>
      <c r="K42" s="44">
        <f t="shared" si="10"/>
        <v>0.72430555555555431</v>
      </c>
      <c r="L42" s="44">
        <f t="shared" si="10"/>
        <v>0.78680555555555431</v>
      </c>
      <c r="N42" s="158" t="s">
        <v>218</v>
      </c>
    </row>
    <row r="43" spans="1:15">
      <c r="A43" s="47" t="s">
        <v>58</v>
      </c>
      <c r="B43" s="48">
        <v>1</v>
      </c>
      <c r="C43" s="38">
        <f t="shared" si="9"/>
        <v>3</v>
      </c>
      <c r="D43" s="39">
        <f t="shared" si="11"/>
        <v>4</v>
      </c>
      <c r="E43" s="40" t="str">
        <f t="shared" si="12"/>
        <v>10</v>
      </c>
      <c r="F43" s="41">
        <v>0</v>
      </c>
      <c r="G43" s="44">
        <f t="shared" si="10"/>
        <v>0.35208333333333297</v>
      </c>
      <c r="H43" s="44">
        <f t="shared" si="10"/>
        <v>0.44583333333333297</v>
      </c>
      <c r="I43" s="44">
        <f t="shared" si="10"/>
        <v>0.50833333333333297</v>
      </c>
      <c r="J43" s="44">
        <f t="shared" si="10"/>
        <v>0.6333333333333323</v>
      </c>
      <c r="K43" s="44">
        <f t="shared" si="10"/>
        <v>0.72708333333333208</v>
      </c>
      <c r="L43" s="44">
        <f t="shared" si="10"/>
        <v>0.78958333333333208</v>
      </c>
      <c r="N43" s="158" t="s">
        <v>219</v>
      </c>
    </row>
    <row r="44" spans="1:15">
      <c r="A44" s="12" t="s">
        <v>97</v>
      </c>
      <c r="B44" s="48">
        <v>1</v>
      </c>
      <c r="C44" s="38">
        <f t="shared" si="9"/>
        <v>4</v>
      </c>
      <c r="D44" s="39">
        <f t="shared" si="11"/>
        <v>4</v>
      </c>
      <c r="E44" s="40" t="str">
        <f t="shared" si="12"/>
        <v>15</v>
      </c>
      <c r="F44" s="41">
        <v>0</v>
      </c>
      <c r="G44" s="44">
        <f t="shared" si="10"/>
        <v>0.35486111111111074</v>
      </c>
      <c r="H44" s="44">
        <f t="shared" si="10"/>
        <v>0.44861111111111074</v>
      </c>
      <c r="I44" s="44">
        <f t="shared" si="10"/>
        <v>0.51111111111111074</v>
      </c>
      <c r="J44" s="44">
        <f t="shared" si="10"/>
        <v>0.63611111111111007</v>
      </c>
      <c r="K44" s="44">
        <f t="shared" si="10"/>
        <v>0.72986111111110985</v>
      </c>
      <c r="L44" s="44">
        <f t="shared" si="10"/>
        <v>0.79236111111110985</v>
      </c>
      <c r="N44" s="158" t="s">
        <v>221</v>
      </c>
    </row>
    <row r="45" spans="1:15">
      <c r="A45" s="47" t="s">
        <v>57</v>
      </c>
      <c r="B45" s="48">
        <v>1</v>
      </c>
      <c r="C45" s="38">
        <f t="shared" si="9"/>
        <v>5</v>
      </c>
      <c r="D45" s="39">
        <f t="shared" ref="D45:D71" si="13">60/15*B45</f>
        <v>4</v>
      </c>
      <c r="E45" s="40" t="str">
        <f t="shared" si="12"/>
        <v>15</v>
      </c>
      <c r="F45" s="41">
        <v>0</v>
      </c>
      <c r="G45" s="44">
        <f t="shared" si="10"/>
        <v>0.35763888888888851</v>
      </c>
      <c r="H45" s="44">
        <f t="shared" si="10"/>
        <v>0.45138888888888851</v>
      </c>
      <c r="I45" s="44">
        <f t="shared" si="10"/>
        <v>0.51388888888888851</v>
      </c>
      <c r="J45" s="44">
        <f t="shared" si="10"/>
        <v>0.63888888888888784</v>
      </c>
      <c r="K45" s="44">
        <f t="shared" si="10"/>
        <v>0.73263888888888762</v>
      </c>
      <c r="L45" s="44">
        <f t="shared" si="10"/>
        <v>0.79513888888888762</v>
      </c>
      <c r="N45" s="158" t="s">
        <v>222</v>
      </c>
    </row>
    <row r="46" spans="1:15">
      <c r="A46" s="47" t="s">
        <v>56</v>
      </c>
      <c r="B46" s="48">
        <v>1</v>
      </c>
      <c r="C46" s="38">
        <f t="shared" si="9"/>
        <v>6</v>
      </c>
      <c r="D46" s="39">
        <f t="shared" si="13"/>
        <v>4</v>
      </c>
      <c r="E46" s="40" t="str">
        <f t="shared" si="12"/>
        <v>15</v>
      </c>
      <c r="F46" s="41">
        <v>0</v>
      </c>
      <c r="G46" s="44">
        <f t="shared" si="10"/>
        <v>0.36041666666666627</v>
      </c>
      <c r="H46" s="44">
        <f t="shared" si="10"/>
        <v>0.45416666666666627</v>
      </c>
      <c r="I46" s="44">
        <f t="shared" si="10"/>
        <v>0.51666666666666627</v>
      </c>
      <c r="J46" s="44">
        <f t="shared" si="10"/>
        <v>0.64166666666666561</v>
      </c>
      <c r="K46" s="44">
        <f t="shared" si="10"/>
        <v>0.73541666666666539</v>
      </c>
      <c r="L46" s="44">
        <f t="shared" si="10"/>
        <v>0.79791666666666539</v>
      </c>
      <c r="N46" s="158" t="s">
        <v>223</v>
      </c>
    </row>
    <row r="47" spans="1:15">
      <c r="A47" s="47" t="s">
        <v>55</v>
      </c>
      <c r="B47" s="48">
        <v>1</v>
      </c>
      <c r="C47" s="38">
        <f t="shared" si="9"/>
        <v>7</v>
      </c>
      <c r="D47" s="39">
        <f t="shared" si="13"/>
        <v>4</v>
      </c>
      <c r="E47" s="40" t="str">
        <f t="shared" si="12"/>
        <v>20</v>
      </c>
      <c r="F47" s="41">
        <v>0</v>
      </c>
      <c r="G47" s="44">
        <f t="shared" si="10"/>
        <v>0.36319444444444404</v>
      </c>
      <c r="H47" s="44">
        <f t="shared" si="10"/>
        <v>0.45694444444444404</v>
      </c>
      <c r="I47" s="44">
        <f t="shared" si="10"/>
        <v>0.51944444444444404</v>
      </c>
      <c r="J47" s="44">
        <f t="shared" si="10"/>
        <v>0.64444444444444338</v>
      </c>
      <c r="K47" s="44">
        <f t="shared" si="10"/>
        <v>0.73819444444444315</v>
      </c>
      <c r="L47" s="44">
        <f t="shared" si="10"/>
        <v>0.80069444444444315</v>
      </c>
      <c r="N47" s="158" t="s">
        <v>224</v>
      </c>
    </row>
    <row r="48" spans="1:15">
      <c r="A48" s="125" t="s">
        <v>128</v>
      </c>
      <c r="B48" s="48">
        <v>1</v>
      </c>
      <c r="C48" s="38">
        <f t="shared" si="9"/>
        <v>8</v>
      </c>
      <c r="D48" s="39">
        <f t="shared" si="13"/>
        <v>4</v>
      </c>
      <c r="E48" s="40" t="str">
        <f t="shared" si="12"/>
        <v>20</v>
      </c>
      <c r="F48" s="119">
        <v>5</v>
      </c>
      <c r="G48" s="45">
        <f t="shared" si="10"/>
        <v>0.36944444444444402</v>
      </c>
      <c r="H48" s="45">
        <f t="shared" si="10"/>
        <v>0.46319444444444402</v>
      </c>
      <c r="I48" s="45">
        <f t="shared" si="10"/>
        <v>0.52569444444444402</v>
      </c>
      <c r="J48" s="45">
        <f t="shared" si="10"/>
        <v>0.65069444444444335</v>
      </c>
      <c r="K48" s="45">
        <f t="shared" si="10"/>
        <v>0.74444444444444313</v>
      </c>
      <c r="L48" s="45">
        <f t="shared" si="10"/>
        <v>0.80694444444444313</v>
      </c>
      <c r="N48" s="161" t="s">
        <v>194</v>
      </c>
    </row>
    <row r="49" spans="1:14">
      <c r="A49" s="43" t="s">
        <v>25</v>
      </c>
      <c r="B49" s="46">
        <v>2</v>
      </c>
      <c r="C49" s="38">
        <f t="shared" si="9"/>
        <v>10</v>
      </c>
      <c r="D49" s="39">
        <f t="shared" si="13"/>
        <v>8</v>
      </c>
      <c r="E49" s="40" t="str">
        <f t="shared" si="12"/>
        <v>20</v>
      </c>
      <c r="F49" s="41">
        <v>0</v>
      </c>
      <c r="G49" s="44">
        <f t="shared" si="10"/>
        <v>0.37499999999999956</v>
      </c>
      <c r="H49" s="44">
        <f t="shared" si="10"/>
        <v>0.46874999999999956</v>
      </c>
      <c r="I49" s="44">
        <f t="shared" si="10"/>
        <v>0.53124999999999956</v>
      </c>
      <c r="J49" s="44">
        <f t="shared" si="10"/>
        <v>0.65624999999999889</v>
      </c>
      <c r="K49" s="44">
        <f t="shared" si="10"/>
        <v>0.74999999999999867</v>
      </c>
      <c r="L49" s="44">
        <f t="shared" si="10"/>
        <v>0.81249999999999867</v>
      </c>
      <c r="N49" s="161" t="s">
        <v>193</v>
      </c>
    </row>
    <row r="50" spans="1:14">
      <c r="A50" s="43" t="s">
        <v>24</v>
      </c>
      <c r="B50" s="46">
        <v>1</v>
      </c>
      <c r="C50" s="38">
        <f t="shared" si="9"/>
        <v>11</v>
      </c>
      <c r="D50" s="39">
        <f t="shared" si="13"/>
        <v>4</v>
      </c>
      <c r="E50" s="40" t="str">
        <f t="shared" si="12"/>
        <v>25</v>
      </c>
      <c r="F50" s="41">
        <v>0</v>
      </c>
      <c r="G50" s="44">
        <f t="shared" si="10"/>
        <v>0.37777777777777732</v>
      </c>
      <c r="H50" s="44">
        <f t="shared" si="10"/>
        <v>0.47152777777777732</v>
      </c>
      <c r="I50" s="44">
        <f t="shared" si="10"/>
        <v>0.53402777777777732</v>
      </c>
      <c r="J50" s="44">
        <f t="shared" si="10"/>
        <v>0.65902777777777666</v>
      </c>
      <c r="K50" s="44">
        <f t="shared" si="10"/>
        <v>0.75277777777777644</v>
      </c>
      <c r="L50" s="44">
        <f t="shared" si="10"/>
        <v>0.81527777777777644</v>
      </c>
      <c r="N50" s="161" t="s">
        <v>191</v>
      </c>
    </row>
    <row r="51" spans="1:14">
      <c r="A51" s="124" t="s">
        <v>137</v>
      </c>
      <c r="B51" s="46">
        <v>2</v>
      </c>
      <c r="C51" s="38">
        <f t="shared" si="9"/>
        <v>13</v>
      </c>
      <c r="D51" s="39">
        <f t="shared" si="13"/>
        <v>8</v>
      </c>
      <c r="E51" s="40" t="str">
        <f t="shared" si="12"/>
        <v>25</v>
      </c>
      <c r="F51" s="41">
        <v>0</v>
      </c>
      <c r="G51" s="44">
        <f t="shared" si="10"/>
        <v>0.38333333333333286</v>
      </c>
      <c r="H51" s="44">
        <f t="shared" si="10"/>
        <v>0.47708333333333286</v>
      </c>
      <c r="I51" s="44">
        <f t="shared" si="10"/>
        <v>0.53958333333333286</v>
      </c>
      <c r="J51" s="44">
        <f t="shared" si="10"/>
        <v>0.66458333333333219</v>
      </c>
      <c r="K51" s="44">
        <f t="shared" si="10"/>
        <v>0.75833333333333197</v>
      </c>
      <c r="L51" s="44">
        <f t="shared" si="10"/>
        <v>0.82083333333333197</v>
      </c>
      <c r="N51" s="161" t="s">
        <v>189</v>
      </c>
    </row>
    <row r="52" spans="1:14">
      <c r="A52" s="43" t="s">
        <v>23</v>
      </c>
      <c r="B52" s="46">
        <v>1</v>
      </c>
      <c r="C52" s="38">
        <f t="shared" si="9"/>
        <v>14</v>
      </c>
      <c r="D52" s="39">
        <f t="shared" si="13"/>
        <v>4</v>
      </c>
      <c r="E52" s="40" t="str">
        <f t="shared" si="12"/>
        <v>25</v>
      </c>
      <c r="F52" s="41">
        <v>0</v>
      </c>
      <c r="G52" s="44">
        <f t="shared" si="10"/>
        <v>0.38611111111111063</v>
      </c>
      <c r="H52" s="44">
        <f t="shared" si="10"/>
        <v>0.47986111111111063</v>
      </c>
      <c r="I52" s="44">
        <f t="shared" si="10"/>
        <v>0.54236111111111063</v>
      </c>
      <c r="J52" s="44">
        <f t="shared" si="10"/>
        <v>0.66736111111110996</v>
      </c>
      <c r="K52" s="44">
        <f t="shared" si="10"/>
        <v>0.76111111111110974</v>
      </c>
      <c r="L52" s="44">
        <f t="shared" si="10"/>
        <v>0.82361111111110974</v>
      </c>
      <c r="N52" s="160" t="s">
        <v>136</v>
      </c>
    </row>
    <row r="53" spans="1:14">
      <c r="A53" s="43" t="s">
        <v>22</v>
      </c>
      <c r="B53" s="46">
        <v>1</v>
      </c>
      <c r="C53" s="38">
        <f t="shared" si="9"/>
        <v>15</v>
      </c>
      <c r="D53" s="39">
        <f t="shared" si="13"/>
        <v>4</v>
      </c>
      <c r="E53" s="40" t="str">
        <f t="shared" si="12"/>
        <v>30</v>
      </c>
      <c r="F53" s="41">
        <v>0</v>
      </c>
      <c r="G53" s="44">
        <f t="shared" si="10"/>
        <v>0.3888888888888884</v>
      </c>
      <c r="H53" s="44">
        <f t="shared" si="10"/>
        <v>0.4826388888888884</v>
      </c>
      <c r="I53" s="44">
        <f t="shared" si="10"/>
        <v>0.5451388888888884</v>
      </c>
      <c r="J53" s="44">
        <f t="shared" si="10"/>
        <v>0.67013888888888773</v>
      </c>
      <c r="K53" s="44">
        <f t="shared" si="10"/>
        <v>0.76388888888888751</v>
      </c>
      <c r="L53" s="44">
        <f t="shared" si="10"/>
        <v>0.82638888888888751</v>
      </c>
      <c r="N53" s="160" t="s">
        <v>135</v>
      </c>
    </row>
    <row r="54" spans="1:14">
      <c r="A54" s="43" t="s">
        <v>21</v>
      </c>
      <c r="B54" s="46">
        <v>1</v>
      </c>
      <c r="C54" s="38">
        <f t="shared" si="9"/>
        <v>16</v>
      </c>
      <c r="D54" s="39">
        <f t="shared" si="13"/>
        <v>4</v>
      </c>
      <c r="E54" s="40" t="str">
        <f t="shared" si="12"/>
        <v>30</v>
      </c>
      <c r="F54" s="41">
        <v>0</v>
      </c>
      <c r="G54" s="44">
        <f t="shared" si="10"/>
        <v>0.39166666666666616</v>
      </c>
      <c r="H54" s="44">
        <f t="shared" si="10"/>
        <v>0.48541666666666616</v>
      </c>
      <c r="I54" s="44">
        <f t="shared" si="10"/>
        <v>0.54791666666666616</v>
      </c>
      <c r="J54" s="44">
        <f t="shared" si="10"/>
        <v>0.6729166666666655</v>
      </c>
      <c r="K54" s="44">
        <f t="shared" si="10"/>
        <v>0.76666666666666528</v>
      </c>
      <c r="L54" s="44">
        <f t="shared" si="10"/>
        <v>0.82916666666666528</v>
      </c>
      <c r="N54" s="161" t="s">
        <v>188</v>
      </c>
    </row>
    <row r="55" spans="1:14">
      <c r="A55" s="43" t="s">
        <v>20</v>
      </c>
      <c r="B55" s="46">
        <v>2</v>
      </c>
      <c r="C55" s="38">
        <f t="shared" si="9"/>
        <v>18</v>
      </c>
      <c r="D55" s="39">
        <f t="shared" si="13"/>
        <v>8</v>
      </c>
      <c r="E55" s="40" t="str">
        <f t="shared" si="12"/>
        <v>30</v>
      </c>
      <c r="F55" s="41">
        <v>0</v>
      </c>
      <c r="G55" s="44">
        <f t="shared" si="10"/>
        <v>0.3972222222222217</v>
      </c>
      <c r="H55" s="44">
        <f t="shared" si="10"/>
        <v>0.4909722222222217</v>
      </c>
      <c r="I55" s="44">
        <f t="shared" si="10"/>
        <v>0.5534722222222217</v>
      </c>
      <c r="J55" s="44">
        <f t="shared" si="10"/>
        <v>0.67847222222222103</v>
      </c>
      <c r="K55" s="44">
        <f t="shared" si="10"/>
        <v>0.77222222222222081</v>
      </c>
      <c r="L55" s="44">
        <f t="shared" si="10"/>
        <v>0.83472222222222081</v>
      </c>
      <c r="N55" s="160" t="s">
        <v>187</v>
      </c>
    </row>
    <row r="56" spans="1:14">
      <c r="A56" s="43" t="s">
        <v>19</v>
      </c>
      <c r="B56" s="46">
        <v>2</v>
      </c>
      <c r="C56" s="38">
        <f t="shared" si="9"/>
        <v>20</v>
      </c>
      <c r="D56" s="39">
        <f t="shared" si="13"/>
        <v>8</v>
      </c>
      <c r="E56" s="40" t="str">
        <f t="shared" si="12"/>
        <v>35</v>
      </c>
      <c r="F56" s="41">
        <v>0</v>
      </c>
      <c r="G56" s="44">
        <f t="shared" si="10"/>
        <v>0.40277777777777724</v>
      </c>
      <c r="H56" s="44">
        <f t="shared" si="10"/>
        <v>0.49652777777777724</v>
      </c>
      <c r="I56" s="44">
        <f t="shared" si="10"/>
        <v>0.55902777777777724</v>
      </c>
      <c r="J56" s="44">
        <f t="shared" si="10"/>
        <v>0.68402777777777657</v>
      </c>
      <c r="K56" s="44">
        <f t="shared" si="10"/>
        <v>0.77777777777777635</v>
      </c>
      <c r="L56" s="44">
        <f t="shared" si="10"/>
        <v>0.84027777777777635</v>
      </c>
      <c r="N56" s="160" t="s">
        <v>186</v>
      </c>
    </row>
    <row r="57" spans="1:14">
      <c r="A57" s="43" t="s">
        <v>18</v>
      </c>
      <c r="B57" s="46">
        <v>2</v>
      </c>
      <c r="C57" s="38">
        <f t="shared" si="9"/>
        <v>22</v>
      </c>
      <c r="D57" s="39">
        <f t="shared" si="13"/>
        <v>8</v>
      </c>
      <c r="E57" s="40" t="str">
        <f t="shared" si="12"/>
        <v>35</v>
      </c>
      <c r="F57" s="41">
        <v>0</v>
      </c>
      <c r="G57" s="44">
        <f t="shared" si="10"/>
        <v>0.40833333333333277</v>
      </c>
      <c r="H57" s="44">
        <f t="shared" si="10"/>
        <v>0.50208333333333277</v>
      </c>
      <c r="I57" s="44">
        <f t="shared" si="10"/>
        <v>0.56458333333333277</v>
      </c>
      <c r="J57" s="44">
        <f t="shared" si="10"/>
        <v>0.6895833333333321</v>
      </c>
      <c r="K57" s="44">
        <f t="shared" si="10"/>
        <v>0.78333333333333188</v>
      </c>
      <c r="L57" s="44">
        <f t="shared" si="10"/>
        <v>0.84583333333333188</v>
      </c>
      <c r="N57" s="161" t="s">
        <v>183</v>
      </c>
    </row>
    <row r="58" spans="1:14">
      <c r="A58" s="43" t="s">
        <v>17</v>
      </c>
      <c r="B58" s="46">
        <v>3</v>
      </c>
      <c r="C58" s="38">
        <f t="shared" si="9"/>
        <v>25</v>
      </c>
      <c r="D58" s="39">
        <f t="shared" si="13"/>
        <v>12</v>
      </c>
      <c r="E58" s="40" t="str">
        <f t="shared" si="12"/>
        <v>40</v>
      </c>
      <c r="F58" s="41">
        <v>0</v>
      </c>
      <c r="G58" s="44">
        <f t="shared" si="10"/>
        <v>0.41666666666666613</v>
      </c>
      <c r="H58" s="44">
        <f t="shared" si="10"/>
        <v>0.51041666666666607</v>
      </c>
      <c r="I58" s="44">
        <f t="shared" si="10"/>
        <v>0.57291666666666607</v>
      </c>
      <c r="J58" s="44">
        <f t="shared" si="10"/>
        <v>0.69791666666666541</v>
      </c>
      <c r="K58" s="44">
        <f t="shared" si="10"/>
        <v>0.79166666666666519</v>
      </c>
      <c r="L58" s="44">
        <f t="shared" si="10"/>
        <v>0.85416666666666519</v>
      </c>
      <c r="N58" s="161" t="s">
        <v>181</v>
      </c>
    </row>
    <row r="59" spans="1:14">
      <c r="A59" s="43" t="s">
        <v>16</v>
      </c>
      <c r="B59" s="46">
        <v>3</v>
      </c>
      <c r="C59" s="38">
        <f t="shared" si="9"/>
        <v>28</v>
      </c>
      <c r="D59" s="39">
        <f t="shared" si="13"/>
        <v>12</v>
      </c>
      <c r="E59" s="40" t="str">
        <f t="shared" si="12"/>
        <v>40</v>
      </c>
      <c r="F59" s="41">
        <v>0</v>
      </c>
      <c r="G59" s="44">
        <f t="shared" si="10"/>
        <v>0.42499999999999949</v>
      </c>
      <c r="H59" s="44">
        <f t="shared" si="10"/>
        <v>0.51874999999999938</v>
      </c>
      <c r="I59" s="44">
        <f t="shared" si="10"/>
        <v>0.58124999999999938</v>
      </c>
      <c r="J59" s="44">
        <f t="shared" si="10"/>
        <v>0.70624999999999871</v>
      </c>
      <c r="K59" s="44">
        <f t="shared" si="10"/>
        <v>0.79999999999999849</v>
      </c>
      <c r="L59" s="44">
        <f t="shared" si="10"/>
        <v>0.86249999999999849</v>
      </c>
      <c r="N59" s="160" t="s">
        <v>133</v>
      </c>
    </row>
    <row r="60" spans="1:14">
      <c r="A60" s="47" t="s">
        <v>15</v>
      </c>
      <c r="B60" s="46">
        <v>2</v>
      </c>
      <c r="C60" s="38">
        <f t="shared" si="9"/>
        <v>30</v>
      </c>
      <c r="D60" s="39">
        <f t="shared" si="13"/>
        <v>8</v>
      </c>
      <c r="E60" s="40" t="str">
        <f t="shared" si="12"/>
        <v>40</v>
      </c>
      <c r="F60" s="41">
        <v>0</v>
      </c>
      <c r="G60" s="44">
        <f t="shared" si="10"/>
        <v>0.43055555555555503</v>
      </c>
      <c r="H60" s="44">
        <f t="shared" si="10"/>
        <v>0.52430555555555491</v>
      </c>
      <c r="I60" s="44">
        <f t="shared" si="10"/>
        <v>0.58680555555555491</v>
      </c>
      <c r="J60" s="44">
        <f t="shared" si="10"/>
        <v>0.71180555555555425</v>
      </c>
      <c r="K60" s="44">
        <f t="shared" si="10"/>
        <v>0.80555555555555403</v>
      </c>
      <c r="L60" s="44">
        <f t="shared" si="10"/>
        <v>0.86805555555555403</v>
      </c>
      <c r="N60" s="160" t="s">
        <v>132</v>
      </c>
    </row>
    <row r="61" spans="1:14">
      <c r="A61" s="43" t="s">
        <v>14</v>
      </c>
      <c r="B61" s="46">
        <v>1</v>
      </c>
      <c r="C61" s="38">
        <f t="shared" si="9"/>
        <v>31</v>
      </c>
      <c r="D61" s="39">
        <f t="shared" si="13"/>
        <v>4</v>
      </c>
      <c r="E61" s="40" t="str">
        <f t="shared" si="12"/>
        <v>45</v>
      </c>
      <c r="F61" s="41">
        <v>0</v>
      </c>
      <c r="G61" s="44">
        <f t="shared" si="10"/>
        <v>0.43333333333333279</v>
      </c>
      <c r="H61" s="44">
        <f t="shared" si="10"/>
        <v>0.52708333333333268</v>
      </c>
      <c r="I61" s="44">
        <f t="shared" si="10"/>
        <v>0.58958333333333268</v>
      </c>
      <c r="J61" s="44">
        <f t="shared" si="10"/>
        <v>0.71458333333333202</v>
      </c>
      <c r="K61" s="44">
        <f t="shared" si="10"/>
        <v>0.80833333333333179</v>
      </c>
      <c r="L61" s="44">
        <f t="shared" si="10"/>
        <v>0.87083333333333179</v>
      </c>
      <c r="N61" s="160" t="s">
        <v>177</v>
      </c>
    </row>
    <row r="62" spans="1:14">
      <c r="A62" s="36" t="s">
        <v>13</v>
      </c>
      <c r="B62" s="46">
        <v>2</v>
      </c>
      <c r="C62" s="38">
        <f t="shared" si="9"/>
        <v>33</v>
      </c>
      <c r="D62" s="39">
        <f t="shared" si="13"/>
        <v>8</v>
      </c>
      <c r="E62" s="40" t="str">
        <f t="shared" si="12"/>
        <v>45</v>
      </c>
      <c r="F62" s="41">
        <v>0</v>
      </c>
      <c r="G62" s="44">
        <f t="shared" si="10"/>
        <v>0.43888888888888833</v>
      </c>
      <c r="H62" s="44">
        <f t="shared" si="10"/>
        <v>0.53263888888888822</v>
      </c>
      <c r="I62" s="44">
        <f t="shared" si="10"/>
        <v>0.59513888888888822</v>
      </c>
      <c r="J62" s="44">
        <f t="shared" si="10"/>
        <v>0.72013888888888755</v>
      </c>
      <c r="K62" s="44">
        <f t="shared" si="10"/>
        <v>0.81388888888888733</v>
      </c>
      <c r="L62" s="44">
        <f t="shared" si="10"/>
        <v>0.87638888888888733</v>
      </c>
      <c r="N62" s="160" t="s">
        <v>204</v>
      </c>
    </row>
    <row r="63" spans="1:14">
      <c r="A63" s="43" t="s">
        <v>52</v>
      </c>
      <c r="B63" s="38">
        <v>1</v>
      </c>
      <c r="C63" s="38">
        <f t="shared" si="9"/>
        <v>34</v>
      </c>
      <c r="D63" s="39">
        <f t="shared" si="13"/>
        <v>4</v>
      </c>
      <c r="E63" s="40" t="str">
        <f t="shared" si="12"/>
        <v>45</v>
      </c>
      <c r="F63" s="41">
        <v>0</v>
      </c>
      <c r="G63" s="44">
        <f t="shared" si="10"/>
        <v>0.4416666666666661</v>
      </c>
      <c r="H63" s="44">
        <f t="shared" si="10"/>
        <v>0.53541666666666599</v>
      </c>
      <c r="I63" s="44">
        <f t="shared" si="10"/>
        <v>0.59791666666666599</v>
      </c>
      <c r="J63" s="44">
        <f t="shared" si="10"/>
        <v>0.72291666666666532</v>
      </c>
      <c r="K63" s="44">
        <f t="shared" si="10"/>
        <v>0.8166666666666651</v>
      </c>
      <c r="L63" s="44">
        <f t="shared" si="10"/>
        <v>0.8791666666666651</v>
      </c>
      <c r="N63" s="158" t="s">
        <v>202</v>
      </c>
    </row>
    <row r="64" spans="1:14">
      <c r="A64" s="43" t="s">
        <v>53</v>
      </c>
      <c r="B64" s="37">
        <v>2</v>
      </c>
      <c r="C64" s="38">
        <f t="shared" si="9"/>
        <v>36</v>
      </c>
      <c r="D64" s="39">
        <f t="shared" si="13"/>
        <v>8</v>
      </c>
      <c r="E64" s="40" t="str">
        <f t="shared" si="12"/>
        <v>45</v>
      </c>
      <c r="F64" s="41">
        <v>0</v>
      </c>
      <c r="G64" s="44">
        <f t="shared" si="10"/>
        <v>0.44722222222222163</v>
      </c>
      <c r="H64" s="44">
        <f t="shared" si="10"/>
        <v>0.54097222222222152</v>
      </c>
      <c r="I64" s="44">
        <f t="shared" si="10"/>
        <v>0.60347222222222152</v>
      </c>
      <c r="J64" s="44">
        <f t="shared" si="10"/>
        <v>0.72847222222222086</v>
      </c>
      <c r="K64" s="44">
        <f t="shared" si="10"/>
        <v>0.82222222222222063</v>
      </c>
      <c r="L64" s="44">
        <f t="shared" si="10"/>
        <v>0.88472222222222063</v>
      </c>
      <c r="N64" s="158" t="s">
        <v>203</v>
      </c>
    </row>
    <row r="65" spans="1:14">
      <c r="A65" s="43" t="s">
        <v>54</v>
      </c>
      <c r="B65" s="37">
        <v>3</v>
      </c>
      <c r="C65" s="38">
        <f t="shared" si="9"/>
        <v>39</v>
      </c>
      <c r="D65" s="39">
        <f t="shared" si="13"/>
        <v>12</v>
      </c>
      <c r="E65" s="40" t="str">
        <f t="shared" si="12"/>
        <v>50</v>
      </c>
      <c r="F65" s="41">
        <v>0</v>
      </c>
      <c r="G65" s="44">
        <f t="shared" si="10"/>
        <v>0.45555555555555499</v>
      </c>
      <c r="H65" s="44">
        <f t="shared" si="10"/>
        <v>0.54930555555555483</v>
      </c>
      <c r="I65" s="44">
        <f t="shared" si="10"/>
        <v>0.61180555555555483</v>
      </c>
      <c r="J65" s="44">
        <f t="shared" si="10"/>
        <v>0.73680555555555416</v>
      </c>
      <c r="K65" s="44">
        <f t="shared" si="10"/>
        <v>0.83055555555555394</v>
      </c>
      <c r="L65" s="44">
        <f t="shared" si="10"/>
        <v>0.89305555555555394</v>
      </c>
      <c r="N65" s="158" t="s">
        <v>205</v>
      </c>
    </row>
    <row r="66" spans="1:14">
      <c r="A66" s="36" t="s">
        <v>396</v>
      </c>
      <c r="B66" s="37">
        <v>1</v>
      </c>
      <c r="C66" s="38">
        <f t="shared" si="9"/>
        <v>40</v>
      </c>
      <c r="D66" s="39">
        <f t="shared" si="13"/>
        <v>4</v>
      </c>
      <c r="E66" s="40" t="str">
        <f t="shared" si="12"/>
        <v>50</v>
      </c>
      <c r="F66" s="41">
        <v>5</v>
      </c>
      <c r="G66" s="44">
        <f t="shared" si="10"/>
        <v>0.46180555555555497</v>
      </c>
      <c r="H66" s="44">
        <f t="shared" si="10"/>
        <v>0.5555555555555548</v>
      </c>
      <c r="I66" s="44">
        <f t="shared" si="10"/>
        <v>0.6180555555555548</v>
      </c>
      <c r="J66" s="44">
        <f t="shared" si="10"/>
        <v>0.74305555555555414</v>
      </c>
      <c r="K66" s="44">
        <f t="shared" si="10"/>
        <v>0.83680555555555391</v>
      </c>
      <c r="L66" s="44">
        <f t="shared" si="10"/>
        <v>0.89930555555555391</v>
      </c>
      <c r="N66" s="158" t="s">
        <v>208</v>
      </c>
    </row>
    <row r="67" spans="1:14">
      <c r="A67" s="43" t="s">
        <v>54</v>
      </c>
      <c r="B67" s="37">
        <v>1</v>
      </c>
      <c r="C67" s="38">
        <f t="shared" si="9"/>
        <v>41</v>
      </c>
      <c r="D67" s="39">
        <f t="shared" si="13"/>
        <v>4</v>
      </c>
      <c r="E67" s="40" t="str">
        <f t="shared" si="12"/>
        <v>50</v>
      </c>
      <c r="F67" s="41">
        <v>0</v>
      </c>
      <c r="G67" s="44">
        <f t="shared" si="10"/>
        <v>0.46458333333333274</v>
      </c>
      <c r="H67" s="44">
        <f t="shared" si="10"/>
        <v>0.55833333333333257</v>
      </c>
      <c r="I67" s="44">
        <f t="shared" si="10"/>
        <v>0.62083333333333257</v>
      </c>
      <c r="J67" s="44">
        <f t="shared" si="10"/>
        <v>0.7458333333333319</v>
      </c>
      <c r="K67" s="44">
        <f t="shared" si="10"/>
        <v>0.83958333333333168</v>
      </c>
      <c r="L67" s="44">
        <f t="shared" si="10"/>
        <v>0.90208333333333168</v>
      </c>
      <c r="N67" s="158" t="s">
        <v>206</v>
      </c>
    </row>
    <row r="68" spans="1:14">
      <c r="A68" s="43" t="s">
        <v>53</v>
      </c>
      <c r="B68" s="37">
        <v>1</v>
      </c>
      <c r="C68" s="38">
        <f t="shared" si="9"/>
        <v>42</v>
      </c>
      <c r="D68" s="39">
        <f t="shared" si="13"/>
        <v>4</v>
      </c>
      <c r="E68" s="40" t="str">
        <f t="shared" si="12"/>
        <v>50</v>
      </c>
      <c r="F68" s="41">
        <v>0</v>
      </c>
      <c r="G68" s="44">
        <f t="shared" si="10"/>
        <v>0.46736111111111051</v>
      </c>
      <c r="H68" s="44">
        <f t="shared" si="10"/>
        <v>0.56111111111111034</v>
      </c>
      <c r="I68" s="44">
        <f t="shared" si="10"/>
        <v>0.62361111111111034</v>
      </c>
      <c r="J68" s="44">
        <f t="shared" si="10"/>
        <v>0.74861111111110967</v>
      </c>
      <c r="K68" s="44">
        <f t="shared" si="10"/>
        <v>0.84236111111110945</v>
      </c>
      <c r="L68" s="44">
        <f t="shared" si="10"/>
        <v>0.90486111111110945</v>
      </c>
      <c r="N68" s="158" t="s">
        <v>207</v>
      </c>
    </row>
    <row r="69" spans="1:14">
      <c r="A69" s="43" t="s">
        <v>52</v>
      </c>
      <c r="B69" s="37">
        <v>3</v>
      </c>
      <c r="C69" s="38">
        <f t="shared" si="9"/>
        <v>45</v>
      </c>
      <c r="D69" s="39">
        <f t="shared" si="13"/>
        <v>12</v>
      </c>
      <c r="E69" s="40" t="str">
        <f t="shared" si="12"/>
        <v>55</v>
      </c>
      <c r="F69" s="41">
        <v>0</v>
      </c>
      <c r="G69" s="44">
        <f t="shared" si="10"/>
        <v>0.47569444444444386</v>
      </c>
      <c r="H69" s="44">
        <f t="shared" si="10"/>
        <v>0.56944444444444364</v>
      </c>
      <c r="I69" s="44">
        <f t="shared" si="10"/>
        <v>0.63194444444444364</v>
      </c>
      <c r="J69" s="44">
        <f t="shared" si="10"/>
        <v>0.75694444444444298</v>
      </c>
      <c r="K69" s="44">
        <f t="shared" si="10"/>
        <v>0.85069444444444275</v>
      </c>
      <c r="L69" s="44">
        <f t="shared" si="10"/>
        <v>0.91319444444444275</v>
      </c>
      <c r="N69" s="158" t="s">
        <v>201</v>
      </c>
    </row>
    <row r="70" spans="1:14">
      <c r="A70" s="10" t="s">
        <v>13</v>
      </c>
      <c r="B70" s="5">
        <v>2</v>
      </c>
      <c r="C70" s="38">
        <f t="shared" si="9"/>
        <v>47</v>
      </c>
      <c r="D70" s="39">
        <f t="shared" si="13"/>
        <v>8</v>
      </c>
      <c r="E70" s="40" t="str">
        <f t="shared" si="12"/>
        <v>55</v>
      </c>
      <c r="F70" s="41">
        <v>0</v>
      </c>
      <c r="G70" s="44">
        <f t="shared" si="10"/>
        <v>0.4812499999999994</v>
      </c>
      <c r="H70" s="44">
        <f t="shared" si="10"/>
        <v>0.57499999999999918</v>
      </c>
      <c r="I70" s="44">
        <f t="shared" si="10"/>
        <v>0.63749999999999918</v>
      </c>
      <c r="J70" s="44">
        <f t="shared" si="10"/>
        <v>0.76249999999999851</v>
      </c>
      <c r="K70" s="44">
        <f t="shared" si="10"/>
        <v>0.85624999999999829</v>
      </c>
      <c r="L70" s="44">
        <f t="shared" si="10"/>
        <v>0.91874999999999829</v>
      </c>
      <c r="N70" s="160" t="s">
        <v>130</v>
      </c>
    </row>
    <row r="71" spans="1:14">
      <c r="A71" s="102" t="s">
        <v>62</v>
      </c>
      <c r="B71" s="37">
        <v>1</v>
      </c>
      <c r="C71" s="38">
        <f t="shared" si="9"/>
        <v>48</v>
      </c>
      <c r="D71" s="39">
        <f t="shared" si="13"/>
        <v>4</v>
      </c>
      <c r="E71" s="40" t="str">
        <f t="shared" si="12"/>
        <v>55</v>
      </c>
      <c r="F71" s="41">
        <v>0</v>
      </c>
      <c r="G71" s="44">
        <f t="shared" si="10"/>
        <v>0.48402777777777717</v>
      </c>
      <c r="H71" s="44">
        <f t="shared" si="10"/>
        <v>0.57777777777777695</v>
      </c>
      <c r="I71" s="44">
        <f t="shared" si="10"/>
        <v>0.64027777777777695</v>
      </c>
      <c r="J71" s="44">
        <f t="shared" si="10"/>
        <v>0.76527777777777628</v>
      </c>
      <c r="K71" s="44">
        <f t="shared" si="10"/>
        <v>0.85902777777777606</v>
      </c>
      <c r="L71" s="44">
        <f t="shared" si="10"/>
        <v>0.92152777777777606</v>
      </c>
      <c r="N71" s="160" t="s">
        <v>129</v>
      </c>
    </row>
    <row r="73" spans="1:14">
      <c r="A73" s="57" t="s">
        <v>0</v>
      </c>
      <c r="B73" s="58"/>
      <c r="C73" s="58">
        <f>C35+C71</f>
        <v>96</v>
      </c>
      <c r="D73" s="58"/>
      <c r="E73" s="58"/>
      <c r="F73" s="58"/>
      <c r="G73" s="59">
        <f>C73</f>
        <v>96</v>
      </c>
      <c r="H73" s="59">
        <f>G73</f>
        <v>96</v>
      </c>
      <c r="I73" s="59">
        <f>H73</f>
        <v>96</v>
      </c>
      <c r="J73" s="58">
        <f>I73*2</f>
        <v>192</v>
      </c>
      <c r="K73" s="58">
        <f>J73</f>
        <v>192</v>
      </c>
      <c r="L73" s="58">
        <f>K73</f>
        <v>192</v>
      </c>
      <c r="M73" s="138">
        <f>SUM(J73:L73)</f>
        <v>576</v>
      </c>
    </row>
  </sheetData>
  <mergeCells count="12">
    <mergeCell ref="F38:F39"/>
    <mergeCell ref="A38:A39"/>
    <mergeCell ref="B38:B39"/>
    <mergeCell ref="C38:C39"/>
    <mergeCell ref="D38:D39"/>
    <mergeCell ref="E38:E39"/>
    <mergeCell ref="F2:F3"/>
    <mergeCell ref="A2:A3"/>
    <mergeCell ref="B2:B3"/>
    <mergeCell ref="C2:C3"/>
    <mergeCell ref="D2:D3"/>
    <mergeCell ref="E2:E3"/>
  </mergeCells>
  <pageMargins left="0.24" right="0.24" top="0.47" bottom="0.57999999999999996" header="0.3" footer="0.3"/>
  <pageSetup paperSize="9" scale="83" orientation="landscape" horizontalDpi="300" verticalDpi="300" r:id="rId1"/>
  <rowBreaks count="1" manualBreakCount="1">
    <brk id="36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75"/>
  <sheetViews>
    <sheetView zoomScale="115" zoomScaleNormal="115" workbookViewId="0">
      <selection activeCell="T4" sqref="T4"/>
    </sheetView>
  </sheetViews>
  <sheetFormatPr defaultColWidth="9.140625" defaultRowHeight="15"/>
  <cols>
    <col min="1" max="1" width="22.42578125" style="60" customWidth="1"/>
    <col min="2" max="2" width="5" style="60" bestFit="1" customWidth="1"/>
    <col min="3" max="4" width="6" style="60" bestFit="1" customWidth="1"/>
    <col min="5" max="5" width="6" style="60" customWidth="1"/>
    <col min="6" max="6" width="5.7109375" style="60" bestFit="1" customWidth="1"/>
    <col min="7" max="8" width="7" style="60" customWidth="1"/>
    <col min="9" max="9" width="7.140625" style="60" customWidth="1"/>
    <col min="10" max="10" width="7.5703125" style="60" customWidth="1"/>
    <col min="11" max="12" width="7.140625" style="60" customWidth="1"/>
    <col min="13" max="13" width="7" style="60" customWidth="1"/>
    <col min="14" max="17" width="8" style="60" bestFit="1" customWidth="1"/>
    <col min="18" max="19" width="8.42578125" style="60" bestFit="1" customWidth="1"/>
    <col min="20" max="21" width="9.140625" style="60"/>
    <col min="22" max="22" width="27.140625" style="157" customWidth="1"/>
    <col min="23" max="16384" width="9.140625" style="60"/>
  </cols>
  <sheetData>
    <row r="1" spans="1:22" ht="18.75">
      <c r="A1" s="61" t="s">
        <v>377</v>
      </c>
      <c r="B1" s="61"/>
      <c r="C1" s="61"/>
      <c r="D1" s="62"/>
      <c r="E1" s="62"/>
      <c r="F1" s="62"/>
      <c r="G1" s="62"/>
    </row>
    <row r="2" spans="1:22" ht="45">
      <c r="A2" s="187" t="s">
        <v>403</v>
      </c>
      <c r="B2" s="187" t="s">
        <v>0</v>
      </c>
      <c r="C2" s="187" t="s">
        <v>1</v>
      </c>
      <c r="D2" s="187" t="s">
        <v>2</v>
      </c>
      <c r="E2" s="187" t="s">
        <v>1</v>
      </c>
      <c r="F2" s="187" t="s">
        <v>4</v>
      </c>
      <c r="G2" s="63" t="s">
        <v>5</v>
      </c>
      <c r="H2" s="63" t="s">
        <v>41</v>
      </c>
      <c r="I2" s="63" t="s">
        <v>42</v>
      </c>
      <c r="J2" s="63" t="s">
        <v>43</v>
      </c>
      <c r="K2" s="63" t="s">
        <v>44</v>
      </c>
      <c r="L2" s="63" t="s">
        <v>45</v>
      </c>
      <c r="M2" s="63" t="s">
        <v>46</v>
      </c>
      <c r="N2" s="64" t="s">
        <v>9</v>
      </c>
      <c r="O2" s="64" t="s">
        <v>10</v>
      </c>
      <c r="P2" s="64" t="s">
        <v>47</v>
      </c>
      <c r="Q2" s="64" t="s">
        <v>12</v>
      </c>
      <c r="R2" s="64" t="s">
        <v>48</v>
      </c>
      <c r="S2" s="64" t="s">
        <v>49</v>
      </c>
      <c r="T2" s="64" t="s">
        <v>50</v>
      </c>
      <c r="V2" s="156" t="s">
        <v>156</v>
      </c>
    </row>
    <row r="3" spans="1:22" ht="27.75" customHeight="1">
      <c r="A3" s="188"/>
      <c r="B3" s="188"/>
      <c r="C3" s="188"/>
      <c r="D3" s="188"/>
      <c r="E3" s="188"/>
      <c r="F3" s="188"/>
      <c r="G3" s="65" t="s">
        <v>478</v>
      </c>
      <c r="H3" s="65" t="s">
        <v>479</v>
      </c>
      <c r="I3" s="65" t="s">
        <v>437</v>
      </c>
      <c r="J3" s="65" t="s">
        <v>480</v>
      </c>
      <c r="K3" s="65" t="s">
        <v>481</v>
      </c>
      <c r="L3" s="65" t="s">
        <v>482</v>
      </c>
      <c r="M3" s="65" t="s">
        <v>483</v>
      </c>
      <c r="N3" s="65" t="str">
        <f>G3</f>
        <v>UP65PN
 8725</v>
      </c>
      <c r="O3" s="65" t="str">
        <f t="shared" ref="O3:T3" si="0">H3</f>
        <v>UP65LT
1408</v>
      </c>
      <c r="P3" s="65" t="str">
        <f t="shared" si="0"/>
        <v>UP65LT
1405</v>
      </c>
      <c r="Q3" s="65" t="str">
        <f t="shared" si="0"/>
        <v>UP65PN
5822</v>
      </c>
      <c r="R3" s="65" t="str">
        <f t="shared" si="0"/>
        <v>UP65LT 
1390</v>
      </c>
      <c r="S3" s="65" t="str">
        <f t="shared" si="0"/>
        <v>UP65PN
 5826</v>
      </c>
      <c r="T3" s="65" t="str">
        <f t="shared" si="0"/>
        <v>UP32LT
1797</v>
      </c>
      <c r="V3" s="155"/>
    </row>
    <row r="4" spans="1:22" ht="14.1" customHeight="1">
      <c r="A4" s="102" t="s">
        <v>62</v>
      </c>
      <c r="B4" s="67">
        <v>0</v>
      </c>
      <c r="C4" s="67">
        <f>B4</f>
        <v>0</v>
      </c>
      <c r="D4" s="68">
        <f>60/25*B4</f>
        <v>0</v>
      </c>
      <c r="E4" s="67">
        <f>D4</f>
        <v>0</v>
      </c>
      <c r="F4" s="69">
        <v>0</v>
      </c>
      <c r="G4" s="70">
        <v>0.21875</v>
      </c>
      <c r="H4" s="70">
        <v>0.23958333333333334</v>
      </c>
      <c r="I4" s="70">
        <v>0.28125</v>
      </c>
      <c r="J4" s="70">
        <v>0.32291666666666669</v>
      </c>
      <c r="K4" s="70">
        <v>0.34375</v>
      </c>
      <c r="L4" s="70">
        <v>0.38541666666666669</v>
      </c>
      <c r="M4" s="71">
        <v>0.42708333333333331</v>
      </c>
      <c r="N4" s="42">
        <f>G73+TIME(0,80,0)</f>
        <v>0.44791666666666607</v>
      </c>
      <c r="O4" s="42">
        <f t="shared" ref="O4:T4" si="1">H73+TIME(0,80,0)</f>
        <v>0.46874999999999944</v>
      </c>
      <c r="P4" s="42">
        <f t="shared" si="1"/>
        <v>0.51041666666666607</v>
      </c>
      <c r="Q4" s="42">
        <f t="shared" si="1"/>
        <v>0.5520833333333327</v>
      </c>
      <c r="R4" s="42">
        <f t="shared" si="1"/>
        <v>0.57291666666666607</v>
      </c>
      <c r="S4" s="42">
        <f t="shared" si="1"/>
        <v>0.61458333333333282</v>
      </c>
      <c r="T4" s="42">
        <f t="shared" si="1"/>
        <v>0.65624999999999944</v>
      </c>
      <c r="U4" s="72"/>
      <c r="V4" s="155" t="s">
        <v>129</v>
      </c>
    </row>
    <row r="5" spans="1:22" ht="14.1" customHeight="1">
      <c r="A5" s="127" t="s">
        <v>13</v>
      </c>
      <c r="B5" s="67">
        <v>1</v>
      </c>
      <c r="C5" s="67">
        <f>B5</f>
        <v>1</v>
      </c>
      <c r="D5" s="68">
        <f t="shared" ref="D5:D36" si="2">60/25*B5</f>
        <v>2.4</v>
      </c>
      <c r="E5" s="40" t="str">
        <f>IF(C5&lt;=0,"0",IF(C5&lt;=3,"10",IF(C5&lt;=6,"15",IF(C5&lt;=10,"20",IF(C5&lt;=14,"25",IF(C5&lt;=19,"30",IF(C5&lt;=24,"35",IF(C5&lt;=30,"40",IF(C5&lt;=36,"45",IF(C5&lt;=42,"50",IF(C5&lt;=48,"55",IF(C5&lt;=54,"60",IF(C5&lt;=60,"65",IF(C5&lt;=66,"70"))))))))))))))</f>
        <v>10</v>
      </c>
      <c r="F5" s="69">
        <v>5</v>
      </c>
      <c r="G5" s="73">
        <f>G4+TIME(0,$D5,0)+TIME(0,$F5,0)</f>
        <v>0.22361111111111109</v>
      </c>
      <c r="H5" s="73">
        <f t="shared" ref="H5:T20" si="3">H4+TIME(0,$D5,0)+TIME(0,$F5,0)</f>
        <v>0.24444444444444444</v>
      </c>
      <c r="I5" s="73">
        <f t="shared" si="3"/>
        <v>0.28611111111111109</v>
      </c>
      <c r="J5" s="73">
        <f t="shared" si="3"/>
        <v>0.32777777777777778</v>
      </c>
      <c r="K5" s="73">
        <f t="shared" si="3"/>
        <v>0.34861111111111109</v>
      </c>
      <c r="L5" s="73">
        <f t="shared" si="3"/>
        <v>0.39027777777777778</v>
      </c>
      <c r="M5" s="73">
        <f t="shared" si="3"/>
        <v>0.43194444444444441</v>
      </c>
      <c r="N5" s="73">
        <f t="shared" si="3"/>
        <v>0.45277777777777717</v>
      </c>
      <c r="O5" s="73">
        <f t="shared" si="3"/>
        <v>0.47361111111111054</v>
      </c>
      <c r="P5" s="73">
        <f t="shared" si="3"/>
        <v>0.51527777777777717</v>
      </c>
      <c r="Q5" s="73">
        <f t="shared" si="3"/>
        <v>0.5569444444444438</v>
      </c>
      <c r="R5" s="73">
        <f t="shared" si="3"/>
        <v>0.57777777777777717</v>
      </c>
      <c r="S5" s="73">
        <f t="shared" si="3"/>
        <v>0.61944444444444391</v>
      </c>
      <c r="T5" s="73">
        <f t="shared" si="3"/>
        <v>0.66111111111111054</v>
      </c>
      <c r="U5" s="72"/>
      <c r="V5" s="155" t="s">
        <v>130</v>
      </c>
    </row>
    <row r="6" spans="1:22" ht="14.1" customHeight="1">
      <c r="A6" s="47" t="s">
        <v>14</v>
      </c>
      <c r="B6" s="48">
        <v>2</v>
      </c>
      <c r="C6" s="67">
        <f>B6+C5</f>
        <v>3</v>
      </c>
      <c r="D6" s="68">
        <f t="shared" si="2"/>
        <v>4.8</v>
      </c>
      <c r="E6" s="40" t="str">
        <f t="shared" ref="E6:E36" si="4">IF(C6&lt;=0,"0",IF(C6&lt;=3,"10",IF(C6&lt;=6,"15",IF(C6&lt;=10,"20",IF(C6&lt;=14,"25",IF(C6&lt;=19,"30",IF(C6&lt;=24,"35",IF(C6&lt;=30,"40",IF(C6&lt;=36,"45",IF(C6&lt;=42,"50",IF(C6&lt;=48,"55",IF(C6&lt;=54,"60",IF(C6&lt;=60,"65",IF(C6&lt;=66,"70"))))))))))))))</f>
        <v>10</v>
      </c>
      <c r="F6" s="69">
        <v>0</v>
      </c>
      <c r="G6" s="73">
        <f t="shared" ref="G6:T21" si="5">G5+TIME(0,$D6,0)+TIME(0,$F6,0)</f>
        <v>0.22638888888888886</v>
      </c>
      <c r="H6" s="73">
        <f t="shared" si="3"/>
        <v>0.2472222222222222</v>
      </c>
      <c r="I6" s="73">
        <f t="shared" si="3"/>
        <v>0.28888888888888886</v>
      </c>
      <c r="J6" s="73">
        <f t="shared" si="3"/>
        <v>0.33055555555555555</v>
      </c>
      <c r="K6" s="73">
        <f t="shared" si="3"/>
        <v>0.35138888888888886</v>
      </c>
      <c r="L6" s="73">
        <f t="shared" si="3"/>
        <v>0.39305555555555555</v>
      </c>
      <c r="M6" s="73">
        <f t="shared" si="3"/>
        <v>0.43472222222222218</v>
      </c>
      <c r="N6" s="73">
        <f t="shared" si="3"/>
        <v>0.45555555555555494</v>
      </c>
      <c r="O6" s="73">
        <f t="shared" si="3"/>
        <v>0.47638888888888831</v>
      </c>
      <c r="P6" s="73">
        <f t="shared" si="3"/>
        <v>0.51805555555555494</v>
      </c>
      <c r="Q6" s="73">
        <f t="shared" si="3"/>
        <v>0.55972222222222157</v>
      </c>
      <c r="R6" s="73">
        <f t="shared" si="3"/>
        <v>0.58055555555555494</v>
      </c>
      <c r="S6" s="73">
        <f t="shared" si="3"/>
        <v>0.62222222222222168</v>
      </c>
      <c r="T6" s="73">
        <f t="shared" si="3"/>
        <v>0.66388888888888831</v>
      </c>
      <c r="V6" s="155" t="s">
        <v>131</v>
      </c>
    </row>
    <row r="7" spans="1:22" ht="14.1" customHeight="1">
      <c r="A7" s="47" t="s">
        <v>15</v>
      </c>
      <c r="B7" s="48">
        <v>1</v>
      </c>
      <c r="C7" s="67">
        <f t="shared" ref="C7:C36" si="6">B7+C6</f>
        <v>4</v>
      </c>
      <c r="D7" s="68">
        <f t="shared" si="2"/>
        <v>2.4</v>
      </c>
      <c r="E7" s="40" t="str">
        <f t="shared" si="4"/>
        <v>15</v>
      </c>
      <c r="F7" s="69">
        <v>0</v>
      </c>
      <c r="G7" s="73">
        <f t="shared" si="5"/>
        <v>0.22777777777777775</v>
      </c>
      <c r="H7" s="73">
        <f t="shared" si="3"/>
        <v>0.24861111111111109</v>
      </c>
      <c r="I7" s="73">
        <f t="shared" si="3"/>
        <v>0.29027777777777775</v>
      </c>
      <c r="J7" s="73">
        <f t="shared" si="3"/>
        <v>0.33194444444444443</v>
      </c>
      <c r="K7" s="73">
        <f t="shared" si="3"/>
        <v>0.35277777777777775</v>
      </c>
      <c r="L7" s="73">
        <f t="shared" si="3"/>
        <v>0.39444444444444443</v>
      </c>
      <c r="M7" s="73">
        <f t="shared" si="3"/>
        <v>0.43611111111111106</v>
      </c>
      <c r="N7" s="73">
        <f t="shared" si="3"/>
        <v>0.45694444444444382</v>
      </c>
      <c r="O7" s="73">
        <f t="shared" si="3"/>
        <v>0.47777777777777719</v>
      </c>
      <c r="P7" s="73">
        <f t="shared" si="3"/>
        <v>0.51944444444444382</v>
      </c>
      <c r="Q7" s="73">
        <f t="shared" si="3"/>
        <v>0.56111111111111045</v>
      </c>
      <c r="R7" s="73">
        <f t="shared" si="3"/>
        <v>0.58194444444444382</v>
      </c>
      <c r="S7" s="73">
        <f t="shared" si="3"/>
        <v>0.62361111111111056</v>
      </c>
      <c r="T7" s="73">
        <f t="shared" si="3"/>
        <v>0.66527777777777719</v>
      </c>
      <c r="V7" s="155" t="s">
        <v>178</v>
      </c>
    </row>
    <row r="8" spans="1:22" ht="14.1" customHeight="1">
      <c r="A8" s="47" t="s">
        <v>16</v>
      </c>
      <c r="B8" s="48">
        <v>2</v>
      </c>
      <c r="C8" s="67">
        <f t="shared" si="6"/>
        <v>6</v>
      </c>
      <c r="D8" s="68">
        <f t="shared" si="2"/>
        <v>4.8</v>
      </c>
      <c r="E8" s="40" t="str">
        <f t="shared" si="4"/>
        <v>15</v>
      </c>
      <c r="F8" s="69">
        <v>0</v>
      </c>
      <c r="G8" s="73">
        <f t="shared" si="5"/>
        <v>0.23055555555555551</v>
      </c>
      <c r="H8" s="73">
        <f t="shared" si="3"/>
        <v>0.25138888888888888</v>
      </c>
      <c r="I8" s="73">
        <f t="shared" si="3"/>
        <v>0.29305555555555551</v>
      </c>
      <c r="J8" s="73">
        <f t="shared" si="3"/>
        <v>0.3347222222222222</v>
      </c>
      <c r="K8" s="73">
        <f t="shared" si="3"/>
        <v>0.35555555555555551</v>
      </c>
      <c r="L8" s="73">
        <f t="shared" si="3"/>
        <v>0.3972222222222222</v>
      </c>
      <c r="M8" s="73">
        <f t="shared" si="3"/>
        <v>0.43888888888888883</v>
      </c>
      <c r="N8" s="73">
        <f t="shared" si="3"/>
        <v>0.45972222222222159</v>
      </c>
      <c r="O8" s="73">
        <f t="shared" si="3"/>
        <v>0.48055555555555496</v>
      </c>
      <c r="P8" s="73">
        <f t="shared" si="3"/>
        <v>0.52222222222222159</v>
      </c>
      <c r="Q8" s="73">
        <f t="shared" si="3"/>
        <v>0.56388888888888822</v>
      </c>
      <c r="R8" s="73">
        <f t="shared" si="3"/>
        <v>0.58472222222222159</v>
      </c>
      <c r="S8" s="73">
        <f t="shared" si="3"/>
        <v>0.62638888888888833</v>
      </c>
      <c r="T8" s="73">
        <f t="shared" si="3"/>
        <v>0.66805555555555496</v>
      </c>
      <c r="V8" s="155" t="s">
        <v>179</v>
      </c>
    </row>
    <row r="9" spans="1:22" ht="14.1" customHeight="1">
      <c r="A9" s="47" t="s">
        <v>17</v>
      </c>
      <c r="B9" s="48">
        <v>3</v>
      </c>
      <c r="C9" s="67">
        <f t="shared" si="6"/>
        <v>9</v>
      </c>
      <c r="D9" s="68">
        <f t="shared" si="2"/>
        <v>7.1999999999999993</v>
      </c>
      <c r="E9" s="40" t="str">
        <f t="shared" si="4"/>
        <v>20</v>
      </c>
      <c r="F9" s="69">
        <v>0</v>
      </c>
      <c r="G9" s="73">
        <f t="shared" si="5"/>
        <v>0.23541666666666664</v>
      </c>
      <c r="H9" s="73">
        <f t="shared" si="3"/>
        <v>0.25624999999999998</v>
      </c>
      <c r="I9" s="73">
        <f t="shared" si="3"/>
        <v>0.29791666666666661</v>
      </c>
      <c r="J9" s="73">
        <f t="shared" si="3"/>
        <v>0.33958333333333329</v>
      </c>
      <c r="K9" s="73">
        <f t="shared" si="3"/>
        <v>0.36041666666666661</v>
      </c>
      <c r="L9" s="73">
        <f t="shared" si="3"/>
        <v>0.40208333333333329</v>
      </c>
      <c r="M9" s="73">
        <f t="shared" si="3"/>
        <v>0.44374999999999992</v>
      </c>
      <c r="N9" s="73">
        <f t="shared" si="3"/>
        <v>0.46458333333333268</v>
      </c>
      <c r="O9" s="73">
        <f t="shared" si="3"/>
        <v>0.48541666666666605</v>
      </c>
      <c r="P9" s="73">
        <f t="shared" si="3"/>
        <v>0.52708333333333268</v>
      </c>
      <c r="Q9" s="73">
        <f t="shared" si="3"/>
        <v>0.56874999999999931</v>
      </c>
      <c r="R9" s="73">
        <f t="shared" si="3"/>
        <v>0.58958333333333268</v>
      </c>
      <c r="S9" s="73">
        <f t="shared" si="3"/>
        <v>0.63124999999999942</v>
      </c>
      <c r="T9" s="73">
        <f t="shared" si="3"/>
        <v>0.67291666666666605</v>
      </c>
      <c r="V9" s="155" t="s">
        <v>180</v>
      </c>
    </row>
    <row r="10" spans="1:22" ht="14.1" customHeight="1">
      <c r="A10" s="47" t="s">
        <v>18</v>
      </c>
      <c r="B10" s="48">
        <v>3</v>
      </c>
      <c r="C10" s="67">
        <f t="shared" si="6"/>
        <v>12</v>
      </c>
      <c r="D10" s="68">
        <f t="shared" si="2"/>
        <v>7.1999999999999993</v>
      </c>
      <c r="E10" s="40" t="str">
        <f t="shared" si="4"/>
        <v>25</v>
      </c>
      <c r="F10" s="69">
        <v>0</v>
      </c>
      <c r="G10" s="73">
        <f t="shared" si="5"/>
        <v>0.24027777777777776</v>
      </c>
      <c r="H10" s="73">
        <f t="shared" si="3"/>
        <v>0.26111111111111107</v>
      </c>
      <c r="I10" s="73">
        <f t="shared" si="3"/>
        <v>0.3027777777777777</v>
      </c>
      <c r="J10" s="73">
        <f t="shared" si="3"/>
        <v>0.34444444444444439</v>
      </c>
      <c r="K10" s="73">
        <f t="shared" si="3"/>
        <v>0.3652777777777777</v>
      </c>
      <c r="L10" s="73">
        <f t="shared" si="3"/>
        <v>0.40694444444444439</v>
      </c>
      <c r="M10" s="73">
        <f t="shared" si="3"/>
        <v>0.44861111111111102</v>
      </c>
      <c r="N10" s="73">
        <f t="shared" si="3"/>
        <v>0.46944444444444378</v>
      </c>
      <c r="O10" s="73">
        <f t="shared" si="3"/>
        <v>0.49027777777777715</v>
      </c>
      <c r="P10" s="73">
        <f t="shared" si="3"/>
        <v>0.53194444444444378</v>
      </c>
      <c r="Q10" s="73">
        <f t="shared" si="3"/>
        <v>0.57361111111111041</v>
      </c>
      <c r="R10" s="73">
        <f t="shared" si="3"/>
        <v>0.59444444444444378</v>
      </c>
      <c r="S10" s="73">
        <f t="shared" si="3"/>
        <v>0.63611111111111052</v>
      </c>
      <c r="T10" s="73">
        <f t="shared" si="3"/>
        <v>0.67777777777777715</v>
      </c>
      <c r="V10" s="155" t="s">
        <v>182</v>
      </c>
    </row>
    <row r="11" spans="1:22" ht="14.1" customHeight="1">
      <c r="A11" s="47" t="s">
        <v>19</v>
      </c>
      <c r="B11" s="48">
        <v>2</v>
      </c>
      <c r="C11" s="67">
        <f t="shared" si="6"/>
        <v>14</v>
      </c>
      <c r="D11" s="68">
        <f t="shared" si="2"/>
        <v>4.8</v>
      </c>
      <c r="E11" s="40" t="str">
        <f t="shared" si="4"/>
        <v>25</v>
      </c>
      <c r="F11" s="69">
        <v>0</v>
      </c>
      <c r="G11" s="73">
        <f t="shared" si="5"/>
        <v>0.24305555555555552</v>
      </c>
      <c r="H11" s="73">
        <f t="shared" si="3"/>
        <v>0.26388888888888884</v>
      </c>
      <c r="I11" s="73">
        <f t="shared" si="3"/>
        <v>0.30555555555555547</v>
      </c>
      <c r="J11" s="73">
        <f t="shared" si="3"/>
        <v>0.34722222222222215</v>
      </c>
      <c r="K11" s="73">
        <f t="shared" si="3"/>
        <v>0.36805555555555547</v>
      </c>
      <c r="L11" s="73">
        <f t="shared" si="3"/>
        <v>0.40972222222222215</v>
      </c>
      <c r="M11" s="73">
        <f t="shared" si="3"/>
        <v>0.45138888888888878</v>
      </c>
      <c r="N11" s="73">
        <f t="shared" si="3"/>
        <v>0.47222222222222154</v>
      </c>
      <c r="O11" s="73">
        <f t="shared" si="3"/>
        <v>0.49305555555555491</v>
      </c>
      <c r="P11" s="73">
        <f t="shared" si="3"/>
        <v>0.53472222222222154</v>
      </c>
      <c r="Q11" s="73">
        <f t="shared" si="3"/>
        <v>0.57638888888888817</v>
      </c>
      <c r="R11" s="73">
        <f t="shared" si="3"/>
        <v>0.59722222222222154</v>
      </c>
      <c r="S11" s="73">
        <f t="shared" si="3"/>
        <v>0.63888888888888828</v>
      </c>
      <c r="T11" s="73">
        <f t="shared" si="3"/>
        <v>0.68055555555555491</v>
      </c>
      <c r="V11" s="155" t="s">
        <v>134</v>
      </c>
    </row>
    <row r="12" spans="1:22" ht="14.1" customHeight="1">
      <c r="A12" s="47" t="s">
        <v>20</v>
      </c>
      <c r="B12" s="48">
        <v>2</v>
      </c>
      <c r="C12" s="67">
        <f t="shared" si="6"/>
        <v>16</v>
      </c>
      <c r="D12" s="68">
        <f t="shared" si="2"/>
        <v>4.8</v>
      </c>
      <c r="E12" s="40" t="str">
        <f t="shared" si="4"/>
        <v>30</v>
      </c>
      <c r="F12" s="69">
        <v>0</v>
      </c>
      <c r="G12" s="73">
        <f t="shared" si="5"/>
        <v>0.24583333333333329</v>
      </c>
      <c r="H12" s="73">
        <f t="shared" si="3"/>
        <v>0.26666666666666661</v>
      </c>
      <c r="I12" s="73">
        <f t="shared" si="3"/>
        <v>0.30833333333333324</v>
      </c>
      <c r="J12" s="73">
        <f t="shared" si="3"/>
        <v>0.34999999999999992</v>
      </c>
      <c r="K12" s="73">
        <f t="shared" si="3"/>
        <v>0.37083333333333324</v>
      </c>
      <c r="L12" s="73">
        <f t="shared" si="3"/>
        <v>0.41249999999999992</v>
      </c>
      <c r="M12" s="73">
        <f t="shared" si="3"/>
        <v>0.45416666666666655</v>
      </c>
      <c r="N12" s="73">
        <f t="shared" si="3"/>
        <v>0.47499999999999931</v>
      </c>
      <c r="O12" s="73">
        <f t="shared" si="3"/>
        <v>0.49583333333333268</v>
      </c>
      <c r="P12" s="73">
        <f t="shared" si="3"/>
        <v>0.53749999999999931</v>
      </c>
      <c r="Q12" s="73">
        <f t="shared" si="3"/>
        <v>0.57916666666666594</v>
      </c>
      <c r="R12" s="73">
        <f t="shared" si="3"/>
        <v>0.59999999999999931</v>
      </c>
      <c r="S12" s="73">
        <f t="shared" si="3"/>
        <v>0.64166666666666605</v>
      </c>
      <c r="T12" s="73">
        <f t="shared" si="3"/>
        <v>0.68333333333333268</v>
      </c>
      <c r="V12" s="155" t="s">
        <v>184</v>
      </c>
    </row>
    <row r="13" spans="1:22" ht="14.1" customHeight="1">
      <c r="A13" s="47" t="s">
        <v>21</v>
      </c>
      <c r="B13" s="48">
        <v>2</v>
      </c>
      <c r="C13" s="67">
        <f t="shared" si="6"/>
        <v>18</v>
      </c>
      <c r="D13" s="68">
        <f t="shared" si="2"/>
        <v>4.8</v>
      </c>
      <c r="E13" s="40" t="str">
        <f t="shared" si="4"/>
        <v>30</v>
      </c>
      <c r="F13" s="69">
        <v>0</v>
      </c>
      <c r="G13" s="73">
        <f t="shared" si="5"/>
        <v>0.24861111111111106</v>
      </c>
      <c r="H13" s="73">
        <f t="shared" si="3"/>
        <v>0.26944444444444438</v>
      </c>
      <c r="I13" s="73">
        <f t="shared" si="3"/>
        <v>0.31111111111111101</v>
      </c>
      <c r="J13" s="73">
        <f t="shared" si="3"/>
        <v>0.35277777777777769</v>
      </c>
      <c r="K13" s="73">
        <f t="shared" si="3"/>
        <v>0.37361111111111101</v>
      </c>
      <c r="L13" s="73">
        <f t="shared" si="3"/>
        <v>0.41527777777777769</v>
      </c>
      <c r="M13" s="73">
        <f t="shared" si="3"/>
        <v>0.45694444444444432</v>
      </c>
      <c r="N13" s="73">
        <f t="shared" si="3"/>
        <v>0.47777777777777708</v>
      </c>
      <c r="O13" s="73">
        <f t="shared" si="3"/>
        <v>0.49861111111111045</v>
      </c>
      <c r="P13" s="73">
        <f t="shared" si="3"/>
        <v>0.54027777777777708</v>
      </c>
      <c r="Q13" s="73">
        <f t="shared" si="3"/>
        <v>0.58194444444444371</v>
      </c>
      <c r="R13" s="73">
        <f t="shared" si="3"/>
        <v>0.60277777777777708</v>
      </c>
      <c r="S13" s="73">
        <f t="shared" si="3"/>
        <v>0.64444444444444382</v>
      </c>
      <c r="T13" s="73">
        <f t="shared" si="3"/>
        <v>0.68611111111111045</v>
      </c>
      <c r="V13" s="155" t="s">
        <v>185</v>
      </c>
    </row>
    <row r="14" spans="1:22" ht="14.1" customHeight="1">
      <c r="A14" s="47" t="s">
        <v>22</v>
      </c>
      <c r="B14" s="48">
        <v>1</v>
      </c>
      <c r="C14" s="67">
        <f t="shared" si="6"/>
        <v>19</v>
      </c>
      <c r="D14" s="68">
        <f t="shared" si="2"/>
        <v>2.4</v>
      </c>
      <c r="E14" s="40" t="str">
        <f t="shared" si="4"/>
        <v>30</v>
      </c>
      <c r="F14" s="69">
        <v>0</v>
      </c>
      <c r="G14" s="73">
        <f t="shared" si="5"/>
        <v>0.24999999999999994</v>
      </c>
      <c r="H14" s="73">
        <f t="shared" si="3"/>
        <v>0.27083333333333326</v>
      </c>
      <c r="I14" s="73">
        <f t="shared" si="3"/>
        <v>0.31249999999999989</v>
      </c>
      <c r="J14" s="73">
        <f t="shared" si="3"/>
        <v>0.35416666666666657</v>
      </c>
      <c r="K14" s="73">
        <f t="shared" si="3"/>
        <v>0.37499999999999989</v>
      </c>
      <c r="L14" s="73">
        <f t="shared" si="3"/>
        <v>0.41666666666666657</v>
      </c>
      <c r="M14" s="73">
        <f t="shared" si="3"/>
        <v>0.4583333333333332</v>
      </c>
      <c r="N14" s="73">
        <f t="shared" si="3"/>
        <v>0.47916666666666596</v>
      </c>
      <c r="O14" s="73">
        <f t="shared" si="3"/>
        <v>0.49999999999999933</v>
      </c>
      <c r="P14" s="73">
        <f t="shared" si="3"/>
        <v>0.54166666666666596</v>
      </c>
      <c r="Q14" s="73">
        <f t="shared" si="3"/>
        <v>0.58333333333333259</v>
      </c>
      <c r="R14" s="73">
        <f t="shared" si="3"/>
        <v>0.60416666666666596</v>
      </c>
      <c r="S14" s="73">
        <f t="shared" si="3"/>
        <v>0.6458333333333327</v>
      </c>
      <c r="T14" s="73">
        <f t="shared" si="3"/>
        <v>0.68749999999999933</v>
      </c>
      <c r="V14" s="155" t="s">
        <v>135</v>
      </c>
    </row>
    <row r="15" spans="1:22" ht="14.1" customHeight="1">
      <c r="A15" s="47" t="s">
        <v>23</v>
      </c>
      <c r="B15" s="48">
        <v>1</v>
      </c>
      <c r="C15" s="67">
        <f t="shared" si="6"/>
        <v>20</v>
      </c>
      <c r="D15" s="68">
        <f t="shared" si="2"/>
        <v>2.4</v>
      </c>
      <c r="E15" s="40" t="str">
        <f t="shared" si="4"/>
        <v>35</v>
      </c>
      <c r="F15" s="69">
        <v>0</v>
      </c>
      <c r="G15" s="73">
        <f t="shared" si="5"/>
        <v>0.25138888888888883</v>
      </c>
      <c r="H15" s="73">
        <f t="shared" si="3"/>
        <v>0.27222222222222214</v>
      </c>
      <c r="I15" s="73">
        <f t="shared" si="3"/>
        <v>0.31388888888888877</v>
      </c>
      <c r="J15" s="73">
        <f t="shared" si="3"/>
        <v>0.35555555555555546</v>
      </c>
      <c r="K15" s="73">
        <f t="shared" si="3"/>
        <v>0.37638888888888877</v>
      </c>
      <c r="L15" s="73">
        <f t="shared" si="3"/>
        <v>0.41805555555555546</v>
      </c>
      <c r="M15" s="73">
        <f t="shared" si="3"/>
        <v>0.45972222222222209</v>
      </c>
      <c r="N15" s="73">
        <f t="shared" si="3"/>
        <v>0.48055555555555485</v>
      </c>
      <c r="O15" s="73">
        <f t="shared" si="3"/>
        <v>0.50138888888888822</v>
      </c>
      <c r="P15" s="73">
        <f t="shared" si="3"/>
        <v>0.54305555555555485</v>
      </c>
      <c r="Q15" s="73">
        <f t="shared" si="3"/>
        <v>0.58472222222222148</v>
      </c>
      <c r="R15" s="73">
        <f t="shared" si="3"/>
        <v>0.60555555555555485</v>
      </c>
      <c r="S15" s="73">
        <f t="shared" si="3"/>
        <v>0.64722222222222159</v>
      </c>
      <c r="T15" s="73">
        <f t="shared" si="3"/>
        <v>0.68888888888888822</v>
      </c>
      <c r="V15" s="155" t="s">
        <v>136</v>
      </c>
    </row>
    <row r="16" spans="1:22" ht="14.1" customHeight="1">
      <c r="A16" s="124" t="s">
        <v>137</v>
      </c>
      <c r="B16" s="48">
        <v>1</v>
      </c>
      <c r="C16" s="67">
        <f t="shared" si="6"/>
        <v>21</v>
      </c>
      <c r="D16" s="68">
        <f t="shared" si="2"/>
        <v>2.4</v>
      </c>
      <c r="E16" s="40" t="str">
        <f t="shared" si="4"/>
        <v>35</v>
      </c>
      <c r="F16" s="69">
        <v>0</v>
      </c>
      <c r="G16" s="73">
        <f t="shared" si="5"/>
        <v>0.25277777777777771</v>
      </c>
      <c r="H16" s="73">
        <f t="shared" si="3"/>
        <v>0.27361111111111103</v>
      </c>
      <c r="I16" s="73">
        <f t="shared" si="3"/>
        <v>0.31527777777777766</v>
      </c>
      <c r="J16" s="73">
        <f t="shared" si="3"/>
        <v>0.35694444444444434</v>
      </c>
      <c r="K16" s="73">
        <f t="shared" si="3"/>
        <v>0.37777777777777766</v>
      </c>
      <c r="L16" s="73">
        <f t="shared" si="3"/>
        <v>0.41944444444444434</v>
      </c>
      <c r="M16" s="73">
        <f t="shared" si="3"/>
        <v>0.46111111111111097</v>
      </c>
      <c r="N16" s="73">
        <f t="shared" si="3"/>
        <v>0.48194444444444373</v>
      </c>
      <c r="O16" s="73">
        <f t="shared" si="3"/>
        <v>0.5027777777777771</v>
      </c>
      <c r="P16" s="73">
        <f t="shared" si="3"/>
        <v>0.54444444444444373</v>
      </c>
      <c r="Q16" s="73">
        <f t="shared" si="3"/>
        <v>0.58611111111111036</v>
      </c>
      <c r="R16" s="73">
        <f t="shared" si="3"/>
        <v>0.60694444444444373</v>
      </c>
      <c r="S16" s="73">
        <f t="shared" si="3"/>
        <v>0.64861111111111047</v>
      </c>
      <c r="T16" s="73">
        <f t="shared" si="3"/>
        <v>0.6902777777777771</v>
      </c>
      <c r="V16" s="155" t="s">
        <v>190</v>
      </c>
    </row>
    <row r="17" spans="1:22" ht="14.1" customHeight="1">
      <c r="A17" s="47" t="s">
        <v>24</v>
      </c>
      <c r="B17" s="48">
        <v>2</v>
      </c>
      <c r="C17" s="67">
        <f t="shared" si="6"/>
        <v>23</v>
      </c>
      <c r="D17" s="68">
        <f t="shared" si="2"/>
        <v>4.8</v>
      </c>
      <c r="E17" s="40" t="str">
        <f t="shared" si="4"/>
        <v>35</v>
      </c>
      <c r="F17" s="69">
        <v>0</v>
      </c>
      <c r="G17" s="73">
        <f t="shared" si="5"/>
        <v>0.25555555555555548</v>
      </c>
      <c r="H17" s="73">
        <f t="shared" si="3"/>
        <v>0.2763888888888888</v>
      </c>
      <c r="I17" s="73">
        <f t="shared" si="3"/>
        <v>0.31805555555555542</v>
      </c>
      <c r="J17" s="73">
        <f t="shared" si="3"/>
        <v>0.35972222222222211</v>
      </c>
      <c r="K17" s="73">
        <f t="shared" si="3"/>
        <v>0.38055555555555542</v>
      </c>
      <c r="L17" s="73">
        <f t="shared" si="3"/>
        <v>0.42222222222222211</v>
      </c>
      <c r="M17" s="73">
        <f t="shared" si="3"/>
        <v>0.46388888888888874</v>
      </c>
      <c r="N17" s="73">
        <f t="shared" si="3"/>
        <v>0.4847222222222215</v>
      </c>
      <c r="O17" s="73">
        <f t="shared" si="3"/>
        <v>0.50555555555555487</v>
      </c>
      <c r="P17" s="73">
        <f t="shared" si="3"/>
        <v>0.5472222222222215</v>
      </c>
      <c r="Q17" s="73">
        <f t="shared" si="3"/>
        <v>0.58888888888888813</v>
      </c>
      <c r="R17" s="73">
        <f t="shared" si="3"/>
        <v>0.6097222222222215</v>
      </c>
      <c r="S17" s="73">
        <f t="shared" si="3"/>
        <v>0.65138888888888824</v>
      </c>
      <c r="T17" s="73">
        <f t="shared" si="3"/>
        <v>0.69305555555555487</v>
      </c>
      <c r="V17" s="155" t="s">
        <v>149</v>
      </c>
    </row>
    <row r="18" spans="1:22" ht="14.1" customHeight="1">
      <c r="A18" s="47" t="s">
        <v>25</v>
      </c>
      <c r="B18" s="48">
        <v>1</v>
      </c>
      <c r="C18" s="67">
        <f t="shared" si="6"/>
        <v>24</v>
      </c>
      <c r="D18" s="68">
        <f t="shared" si="2"/>
        <v>2.4</v>
      </c>
      <c r="E18" s="40" t="str">
        <f t="shared" si="4"/>
        <v>35</v>
      </c>
      <c r="F18" s="69">
        <v>0</v>
      </c>
      <c r="G18" s="73">
        <f t="shared" si="5"/>
        <v>0.25694444444444436</v>
      </c>
      <c r="H18" s="73">
        <f t="shared" si="3"/>
        <v>0.27777777777777768</v>
      </c>
      <c r="I18" s="73">
        <f t="shared" si="3"/>
        <v>0.31944444444444431</v>
      </c>
      <c r="J18" s="73">
        <f t="shared" si="3"/>
        <v>0.36111111111111099</v>
      </c>
      <c r="K18" s="73">
        <f t="shared" si="3"/>
        <v>0.38194444444444431</v>
      </c>
      <c r="L18" s="73">
        <f t="shared" si="3"/>
        <v>0.42361111111111099</v>
      </c>
      <c r="M18" s="73">
        <f t="shared" si="3"/>
        <v>0.46527777777777762</v>
      </c>
      <c r="N18" s="73">
        <f t="shared" si="3"/>
        <v>0.48611111111111038</v>
      </c>
      <c r="O18" s="73">
        <f t="shared" si="3"/>
        <v>0.50694444444444375</v>
      </c>
      <c r="P18" s="73">
        <f t="shared" si="3"/>
        <v>0.54861111111111038</v>
      </c>
      <c r="Q18" s="73">
        <f t="shared" si="3"/>
        <v>0.59027777777777701</v>
      </c>
      <c r="R18" s="73">
        <f t="shared" si="3"/>
        <v>0.61111111111111038</v>
      </c>
      <c r="S18" s="73">
        <f t="shared" si="3"/>
        <v>0.65277777777777712</v>
      </c>
      <c r="T18" s="73">
        <f t="shared" si="3"/>
        <v>0.69444444444444375</v>
      </c>
      <c r="V18" s="155" t="s">
        <v>192</v>
      </c>
    </row>
    <row r="19" spans="1:22" ht="14.1" customHeight="1">
      <c r="A19" s="125" t="s">
        <v>128</v>
      </c>
      <c r="B19" s="48">
        <v>2</v>
      </c>
      <c r="C19" s="67">
        <f t="shared" si="6"/>
        <v>26</v>
      </c>
      <c r="D19" s="68">
        <f t="shared" si="2"/>
        <v>4.8</v>
      </c>
      <c r="E19" s="40" t="str">
        <f t="shared" si="4"/>
        <v>40</v>
      </c>
      <c r="F19" s="69">
        <v>6</v>
      </c>
      <c r="G19" s="71">
        <f t="shared" si="5"/>
        <v>0.26388888888888878</v>
      </c>
      <c r="H19" s="71">
        <f t="shared" si="3"/>
        <v>0.2847222222222221</v>
      </c>
      <c r="I19" s="71">
        <f t="shared" si="3"/>
        <v>0.32638888888888873</v>
      </c>
      <c r="J19" s="71">
        <f t="shared" si="3"/>
        <v>0.36805555555555541</v>
      </c>
      <c r="K19" s="71">
        <f t="shared" si="3"/>
        <v>0.38888888888888873</v>
      </c>
      <c r="L19" s="71">
        <f t="shared" si="3"/>
        <v>0.43055555555555541</v>
      </c>
      <c r="M19" s="71">
        <f t="shared" si="3"/>
        <v>0.47222222222222204</v>
      </c>
      <c r="N19" s="71">
        <f t="shared" si="3"/>
        <v>0.4930555555555548</v>
      </c>
      <c r="O19" s="71">
        <f t="shared" si="3"/>
        <v>0.51388888888888817</v>
      </c>
      <c r="P19" s="71">
        <f t="shared" si="3"/>
        <v>0.5555555555555548</v>
      </c>
      <c r="Q19" s="71">
        <f t="shared" si="3"/>
        <v>0.59722222222222143</v>
      </c>
      <c r="R19" s="71">
        <f t="shared" si="3"/>
        <v>0.6180555555555548</v>
      </c>
      <c r="S19" s="71">
        <f t="shared" si="3"/>
        <v>0.65972222222222154</v>
      </c>
      <c r="T19" s="71">
        <f t="shared" si="3"/>
        <v>0.70138888888888817</v>
      </c>
      <c r="V19" s="155" t="s">
        <v>160</v>
      </c>
    </row>
    <row r="20" spans="1:22" ht="14.1" customHeight="1">
      <c r="A20" s="47" t="s">
        <v>372</v>
      </c>
      <c r="B20" s="48">
        <v>2</v>
      </c>
      <c r="C20" s="67">
        <f t="shared" si="6"/>
        <v>28</v>
      </c>
      <c r="D20" s="68">
        <f t="shared" si="2"/>
        <v>4.8</v>
      </c>
      <c r="E20" s="40" t="str">
        <f t="shared" si="4"/>
        <v>40</v>
      </c>
      <c r="F20" s="69">
        <v>0</v>
      </c>
      <c r="G20" s="73">
        <f t="shared" si="5"/>
        <v>0.26666666666666655</v>
      </c>
      <c r="H20" s="73">
        <f t="shared" si="3"/>
        <v>0.28749999999999987</v>
      </c>
      <c r="I20" s="73">
        <f t="shared" si="3"/>
        <v>0.3291666666666665</v>
      </c>
      <c r="J20" s="73">
        <f t="shared" si="3"/>
        <v>0.37083333333333318</v>
      </c>
      <c r="K20" s="73">
        <f t="shared" si="3"/>
        <v>0.3916666666666665</v>
      </c>
      <c r="L20" s="73">
        <f t="shared" si="3"/>
        <v>0.43333333333333318</v>
      </c>
      <c r="M20" s="73">
        <f t="shared" si="3"/>
        <v>0.47499999999999981</v>
      </c>
      <c r="N20" s="73">
        <f t="shared" si="3"/>
        <v>0.49583333333333257</v>
      </c>
      <c r="O20" s="73">
        <f t="shared" si="3"/>
        <v>0.51666666666666594</v>
      </c>
      <c r="P20" s="73">
        <f t="shared" si="3"/>
        <v>0.55833333333333257</v>
      </c>
      <c r="Q20" s="73">
        <f t="shared" si="3"/>
        <v>0.5999999999999992</v>
      </c>
      <c r="R20" s="73">
        <f t="shared" si="3"/>
        <v>0.62083333333333257</v>
      </c>
      <c r="S20" s="73">
        <f t="shared" si="3"/>
        <v>0.66249999999999931</v>
      </c>
      <c r="T20" s="73">
        <f t="shared" si="3"/>
        <v>0.70416666666666594</v>
      </c>
      <c r="V20" s="155" t="s">
        <v>161</v>
      </c>
    </row>
    <row r="21" spans="1:22" ht="14.1" customHeight="1">
      <c r="A21" s="47" t="s">
        <v>28</v>
      </c>
      <c r="B21" s="48">
        <v>1</v>
      </c>
      <c r="C21" s="67">
        <f t="shared" si="6"/>
        <v>29</v>
      </c>
      <c r="D21" s="68">
        <f t="shared" si="2"/>
        <v>2.4</v>
      </c>
      <c r="E21" s="40" t="str">
        <f t="shared" si="4"/>
        <v>40</v>
      </c>
      <c r="F21" s="69">
        <v>0</v>
      </c>
      <c r="G21" s="73">
        <f t="shared" si="5"/>
        <v>0.26805555555555544</v>
      </c>
      <c r="H21" s="73">
        <f t="shared" si="5"/>
        <v>0.28888888888888875</v>
      </c>
      <c r="I21" s="73">
        <f t="shared" si="5"/>
        <v>0.33055555555555538</v>
      </c>
      <c r="J21" s="73">
        <f t="shared" si="5"/>
        <v>0.37222222222222207</v>
      </c>
      <c r="K21" s="73">
        <f t="shared" si="5"/>
        <v>0.39305555555555538</v>
      </c>
      <c r="L21" s="73">
        <f t="shared" si="5"/>
        <v>0.43472222222222207</v>
      </c>
      <c r="M21" s="73">
        <f t="shared" si="5"/>
        <v>0.4763888888888887</v>
      </c>
      <c r="N21" s="73">
        <f t="shared" si="5"/>
        <v>0.49722222222222145</v>
      </c>
      <c r="O21" s="73">
        <f t="shared" si="5"/>
        <v>0.51805555555555483</v>
      </c>
      <c r="P21" s="73">
        <f t="shared" si="5"/>
        <v>0.55972222222222145</v>
      </c>
      <c r="Q21" s="73">
        <f t="shared" si="5"/>
        <v>0.60138888888888808</v>
      </c>
      <c r="R21" s="73">
        <f t="shared" si="5"/>
        <v>0.62222222222222145</v>
      </c>
      <c r="S21" s="73">
        <f t="shared" si="5"/>
        <v>0.6638888888888882</v>
      </c>
      <c r="T21" s="73">
        <f t="shared" si="5"/>
        <v>0.70555555555555483</v>
      </c>
      <c r="V21" s="155" t="s">
        <v>162</v>
      </c>
    </row>
    <row r="22" spans="1:22" ht="14.1" customHeight="1">
      <c r="A22" s="47" t="s">
        <v>127</v>
      </c>
      <c r="B22" s="48">
        <v>1</v>
      </c>
      <c r="C22" s="67">
        <f t="shared" si="6"/>
        <v>30</v>
      </c>
      <c r="D22" s="68">
        <f t="shared" si="2"/>
        <v>2.4</v>
      </c>
      <c r="E22" s="40" t="str">
        <f t="shared" si="4"/>
        <v>40</v>
      </c>
      <c r="F22" s="69">
        <v>0</v>
      </c>
      <c r="G22" s="73">
        <f t="shared" ref="G22:T36" si="7">G21+TIME(0,$D22,0)+TIME(0,$F22,0)</f>
        <v>0.26944444444444432</v>
      </c>
      <c r="H22" s="73">
        <f t="shared" si="7"/>
        <v>0.29027777777777763</v>
      </c>
      <c r="I22" s="73">
        <f t="shared" si="7"/>
        <v>0.33194444444444426</v>
      </c>
      <c r="J22" s="73">
        <f t="shared" si="7"/>
        <v>0.37361111111111095</v>
      </c>
      <c r="K22" s="73">
        <f t="shared" si="7"/>
        <v>0.39444444444444426</v>
      </c>
      <c r="L22" s="73">
        <f t="shared" si="7"/>
        <v>0.43611111111111095</v>
      </c>
      <c r="M22" s="73">
        <f t="shared" si="7"/>
        <v>0.47777777777777758</v>
      </c>
      <c r="N22" s="73">
        <f t="shared" si="7"/>
        <v>0.49861111111111034</v>
      </c>
      <c r="O22" s="73">
        <f t="shared" si="7"/>
        <v>0.51944444444444371</v>
      </c>
      <c r="P22" s="73">
        <f t="shared" si="7"/>
        <v>0.56111111111111034</v>
      </c>
      <c r="Q22" s="73">
        <f t="shared" si="7"/>
        <v>0.60277777777777697</v>
      </c>
      <c r="R22" s="73">
        <f t="shared" si="7"/>
        <v>0.62361111111111034</v>
      </c>
      <c r="S22" s="73">
        <f t="shared" si="7"/>
        <v>0.66527777777777708</v>
      </c>
      <c r="T22" s="73">
        <f t="shared" si="7"/>
        <v>0.70694444444444371</v>
      </c>
      <c r="V22" s="155" t="s">
        <v>158</v>
      </c>
    </row>
    <row r="23" spans="1:22" ht="14.1" customHeight="1">
      <c r="A23" s="12" t="s">
        <v>387</v>
      </c>
      <c r="B23" s="48">
        <v>1</v>
      </c>
      <c r="C23" s="67">
        <f t="shared" si="6"/>
        <v>31</v>
      </c>
      <c r="D23" s="68">
        <f t="shared" si="2"/>
        <v>2.4</v>
      </c>
      <c r="E23" s="40" t="str">
        <f t="shared" si="4"/>
        <v>45</v>
      </c>
      <c r="F23" s="69">
        <v>5</v>
      </c>
      <c r="G23" s="73">
        <f t="shared" si="7"/>
        <v>0.27430555555555541</v>
      </c>
      <c r="H23" s="73">
        <f t="shared" si="7"/>
        <v>0.29513888888888873</v>
      </c>
      <c r="I23" s="73">
        <f t="shared" si="7"/>
        <v>0.33680555555555536</v>
      </c>
      <c r="J23" s="73">
        <f t="shared" si="7"/>
        <v>0.37847222222222204</v>
      </c>
      <c r="K23" s="73">
        <f t="shared" si="7"/>
        <v>0.39930555555555536</v>
      </c>
      <c r="L23" s="73">
        <f t="shared" si="7"/>
        <v>0.44097222222222204</v>
      </c>
      <c r="M23" s="73">
        <f t="shared" si="7"/>
        <v>0.48263888888888867</v>
      </c>
      <c r="N23" s="73">
        <f t="shared" si="7"/>
        <v>0.50347222222222143</v>
      </c>
      <c r="O23" s="73">
        <f t="shared" si="7"/>
        <v>0.5243055555555548</v>
      </c>
      <c r="P23" s="73">
        <f t="shared" si="7"/>
        <v>0.56597222222222143</v>
      </c>
      <c r="Q23" s="73">
        <f t="shared" si="7"/>
        <v>0.60763888888888806</v>
      </c>
      <c r="R23" s="73">
        <f t="shared" si="7"/>
        <v>0.62847222222222143</v>
      </c>
      <c r="S23" s="73">
        <f t="shared" si="7"/>
        <v>0.67013888888888817</v>
      </c>
      <c r="T23" s="73">
        <f t="shared" si="7"/>
        <v>0.7118055555555548</v>
      </c>
      <c r="V23" s="155" t="s">
        <v>176</v>
      </c>
    </row>
    <row r="24" spans="1:22" ht="14.1" customHeight="1">
      <c r="A24" s="47" t="s">
        <v>157</v>
      </c>
      <c r="B24" s="48">
        <v>2</v>
      </c>
      <c r="C24" s="67">
        <f t="shared" si="6"/>
        <v>33</v>
      </c>
      <c r="D24" s="68">
        <f t="shared" si="2"/>
        <v>4.8</v>
      </c>
      <c r="E24" s="40" t="str">
        <f t="shared" si="4"/>
        <v>45</v>
      </c>
      <c r="F24" s="69">
        <v>0</v>
      </c>
      <c r="G24" s="73">
        <f t="shared" si="7"/>
        <v>0.27708333333333318</v>
      </c>
      <c r="H24" s="73">
        <f t="shared" si="7"/>
        <v>0.2979166666666665</v>
      </c>
      <c r="I24" s="73">
        <f t="shared" si="7"/>
        <v>0.33958333333333313</v>
      </c>
      <c r="J24" s="73">
        <f t="shared" si="7"/>
        <v>0.38124999999999981</v>
      </c>
      <c r="K24" s="73">
        <f t="shared" si="7"/>
        <v>0.40208333333333313</v>
      </c>
      <c r="L24" s="73">
        <f t="shared" si="7"/>
        <v>0.44374999999999981</v>
      </c>
      <c r="M24" s="73">
        <f t="shared" si="7"/>
        <v>0.48541666666666644</v>
      </c>
      <c r="N24" s="73">
        <f t="shared" si="7"/>
        <v>0.5062499999999992</v>
      </c>
      <c r="O24" s="73">
        <f t="shared" si="7"/>
        <v>0.52708333333333257</v>
      </c>
      <c r="P24" s="73">
        <f t="shared" si="7"/>
        <v>0.5687499999999992</v>
      </c>
      <c r="Q24" s="73">
        <f t="shared" si="7"/>
        <v>0.61041666666666583</v>
      </c>
      <c r="R24" s="73">
        <f t="shared" si="7"/>
        <v>0.6312499999999992</v>
      </c>
      <c r="S24" s="73">
        <f t="shared" si="7"/>
        <v>0.67291666666666594</v>
      </c>
      <c r="T24" s="73">
        <f t="shared" si="7"/>
        <v>0.71458333333333257</v>
      </c>
      <c r="V24" s="155" t="s">
        <v>163</v>
      </c>
    </row>
    <row r="25" spans="1:22" ht="14.1" customHeight="1">
      <c r="A25" s="47" t="s">
        <v>398</v>
      </c>
      <c r="B25" s="48">
        <v>1</v>
      </c>
      <c r="C25" s="67">
        <f t="shared" si="6"/>
        <v>34</v>
      </c>
      <c r="D25" s="68">
        <f t="shared" si="2"/>
        <v>2.4</v>
      </c>
      <c r="E25" s="40" t="str">
        <f t="shared" si="4"/>
        <v>45</v>
      </c>
      <c r="F25" s="69">
        <v>0</v>
      </c>
      <c r="G25" s="73">
        <f t="shared" si="7"/>
        <v>0.27847222222222207</v>
      </c>
      <c r="H25" s="73">
        <f t="shared" si="7"/>
        <v>0.29930555555555538</v>
      </c>
      <c r="I25" s="73">
        <f t="shared" si="7"/>
        <v>0.34097222222222201</v>
      </c>
      <c r="J25" s="73">
        <f t="shared" si="7"/>
        <v>0.3826388888888887</v>
      </c>
      <c r="K25" s="73">
        <f t="shared" si="7"/>
        <v>0.40347222222222201</v>
      </c>
      <c r="L25" s="73">
        <f t="shared" si="7"/>
        <v>0.4451388888888887</v>
      </c>
      <c r="M25" s="73">
        <f t="shared" si="7"/>
        <v>0.48680555555555532</v>
      </c>
      <c r="N25" s="73">
        <f t="shared" si="7"/>
        <v>0.50763888888888808</v>
      </c>
      <c r="O25" s="73">
        <f t="shared" si="7"/>
        <v>0.52847222222222145</v>
      </c>
      <c r="P25" s="73">
        <f t="shared" si="7"/>
        <v>0.57013888888888808</v>
      </c>
      <c r="Q25" s="73">
        <f t="shared" si="7"/>
        <v>0.61180555555555471</v>
      </c>
      <c r="R25" s="73">
        <f t="shared" si="7"/>
        <v>0.63263888888888808</v>
      </c>
      <c r="S25" s="73">
        <f t="shared" si="7"/>
        <v>0.67430555555555483</v>
      </c>
      <c r="T25" s="73">
        <f t="shared" si="7"/>
        <v>0.71597222222222145</v>
      </c>
      <c r="V25" s="155" t="s">
        <v>164</v>
      </c>
    </row>
    <row r="26" spans="1:22" ht="14.1" customHeight="1">
      <c r="A26" s="47" t="s">
        <v>138</v>
      </c>
      <c r="B26" s="48">
        <v>1</v>
      </c>
      <c r="C26" s="67">
        <f t="shared" si="6"/>
        <v>35</v>
      </c>
      <c r="D26" s="68">
        <f t="shared" si="2"/>
        <v>2.4</v>
      </c>
      <c r="E26" s="40" t="str">
        <f t="shared" si="4"/>
        <v>45</v>
      </c>
      <c r="F26" s="69">
        <v>0</v>
      </c>
      <c r="G26" s="73">
        <f t="shared" si="7"/>
        <v>0.27986111111111095</v>
      </c>
      <c r="H26" s="73">
        <f t="shared" si="7"/>
        <v>0.30069444444444426</v>
      </c>
      <c r="I26" s="73">
        <f t="shared" si="7"/>
        <v>0.34236111111111089</v>
      </c>
      <c r="J26" s="73">
        <f t="shared" si="7"/>
        <v>0.38402777777777758</v>
      </c>
      <c r="K26" s="73">
        <f t="shared" si="7"/>
        <v>0.40486111111111089</v>
      </c>
      <c r="L26" s="73">
        <f t="shared" si="7"/>
        <v>0.44652777777777758</v>
      </c>
      <c r="M26" s="73">
        <f t="shared" si="7"/>
        <v>0.48819444444444421</v>
      </c>
      <c r="N26" s="73">
        <f t="shared" si="7"/>
        <v>0.50902777777777697</v>
      </c>
      <c r="O26" s="73">
        <f t="shared" si="7"/>
        <v>0.52986111111111034</v>
      </c>
      <c r="P26" s="73">
        <f t="shared" si="7"/>
        <v>0.57152777777777697</v>
      </c>
      <c r="Q26" s="73">
        <f t="shared" si="7"/>
        <v>0.6131944444444436</v>
      </c>
      <c r="R26" s="73">
        <f t="shared" si="7"/>
        <v>0.63402777777777697</v>
      </c>
      <c r="S26" s="73">
        <f t="shared" si="7"/>
        <v>0.67569444444444371</v>
      </c>
      <c r="T26" s="73">
        <f t="shared" si="7"/>
        <v>0.71736111111111034</v>
      </c>
      <c r="V26" s="155" t="s">
        <v>165</v>
      </c>
    </row>
    <row r="27" spans="1:22" ht="14.1" customHeight="1">
      <c r="A27" s="47" t="s">
        <v>139</v>
      </c>
      <c r="B27" s="48">
        <v>2</v>
      </c>
      <c r="C27" s="67">
        <f t="shared" si="6"/>
        <v>37</v>
      </c>
      <c r="D27" s="68">
        <f t="shared" si="2"/>
        <v>4.8</v>
      </c>
      <c r="E27" s="40" t="str">
        <f t="shared" si="4"/>
        <v>50</v>
      </c>
      <c r="F27" s="69">
        <v>0</v>
      </c>
      <c r="G27" s="73">
        <f t="shared" si="7"/>
        <v>0.28263888888888872</v>
      </c>
      <c r="H27" s="73">
        <f t="shared" si="7"/>
        <v>0.30347222222222203</v>
      </c>
      <c r="I27" s="73">
        <f t="shared" si="7"/>
        <v>0.34513888888888866</v>
      </c>
      <c r="J27" s="73">
        <f t="shared" si="7"/>
        <v>0.38680555555555535</v>
      </c>
      <c r="K27" s="73">
        <f t="shared" si="7"/>
        <v>0.40763888888888866</v>
      </c>
      <c r="L27" s="73">
        <f t="shared" si="7"/>
        <v>0.44930555555555535</v>
      </c>
      <c r="M27" s="73">
        <f t="shared" si="7"/>
        <v>0.49097222222222198</v>
      </c>
      <c r="N27" s="73">
        <f t="shared" si="7"/>
        <v>0.51180555555555474</v>
      </c>
      <c r="O27" s="73">
        <f t="shared" si="7"/>
        <v>0.53263888888888811</v>
      </c>
      <c r="P27" s="73">
        <f t="shared" si="7"/>
        <v>0.57430555555555474</v>
      </c>
      <c r="Q27" s="73">
        <f t="shared" si="7"/>
        <v>0.61597222222222137</v>
      </c>
      <c r="R27" s="73">
        <f t="shared" si="7"/>
        <v>0.63680555555555474</v>
      </c>
      <c r="S27" s="73">
        <f t="shared" si="7"/>
        <v>0.67847222222222148</v>
      </c>
      <c r="T27" s="73">
        <f t="shared" si="7"/>
        <v>0.72013888888888811</v>
      </c>
      <c r="V27" s="155" t="s">
        <v>166</v>
      </c>
    </row>
    <row r="28" spans="1:22" ht="14.1" customHeight="1">
      <c r="A28" s="47" t="s">
        <v>140</v>
      </c>
      <c r="B28" s="48">
        <v>2</v>
      </c>
      <c r="C28" s="67">
        <f t="shared" si="6"/>
        <v>39</v>
      </c>
      <c r="D28" s="68">
        <f t="shared" si="2"/>
        <v>4.8</v>
      </c>
      <c r="E28" s="40" t="str">
        <f t="shared" si="4"/>
        <v>50</v>
      </c>
      <c r="F28" s="69">
        <v>0</v>
      </c>
      <c r="G28" s="73">
        <f t="shared" si="7"/>
        <v>0.28541666666666649</v>
      </c>
      <c r="H28" s="73">
        <f t="shared" si="7"/>
        <v>0.3062499999999998</v>
      </c>
      <c r="I28" s="73">
        <f t="shared" si="7"/>
        <v>0.34791666666666643</v>
      </c>
      <c r="J28" s="73">
        <f t="shared" si="7"/>
        <v>0.38958333333333311</v>
      </c>
      <c r="K28" s="73">
        <f t="shared" si="7"/>
        <v>0.41041666666666643</v>
      </c>
      <c r="L28" s="73">
        <f t="shared" si="7"/>
        <v>0.45208333333333311</v>
      </c>
      <c r="M28" s="73">
        <f t="shared" si="7"/>
        <v>0.49374999999999974</v>
      </c>
      <c r="N28" s="73">
        <f t="shared" si="7"/>
        <v>0.5145833333333325</v>
      </c>
      <c r="O28" s="73">
        <f t="shared" si="7"/>
        <v>0.53541666666666587</v>
      </c>
      <c r="P28" s="73">
        <f t="shared" si="7"/>
        <v>0.5770833333333325</v>
      </c>
      <c r="Q28" s="73">
        <f t="shared" si="7"/>
        <v>0.61874999999999913</v>
      </c>
      <c r="R28" s="73">
        <f t="shared" si="7"/>
        <v>0.6395833333333325</v>
      </c>
      <c r="S28" s="73">
        <f t="shared" si="7"/>
        <v>0.68124999999999925</v>
      </c>
      <c r="T28" s="73">
        <f t="shared" si="7"/>
        <v>0.72291666666666587</v>
      </c>
      <c r="V28" s="155" t="s">
        <v>167</v>
      </c>
    </row>
    <row r="29" spans="1:22" ht="14.1" customHeight="1">
      <c r="A29" s="47" t="s">
        <v>141</v>
      </c>
      <c r="B29" s="48">
        <v>2</v>
      </c>
      <c r="C29" s="67">
        <f t="shared" si="6"/>
        <v>41</v>
      </c>
      <c r="D29" s="68">
        <f t="shared" si="2"/>
        <v>4.8</v>
      </c>
      <c r="E29" s="40" t="str">
        <f t="shared" si="4"/>
        <v>50</v>
      </c>
      <c r="F29" s="69">
        <v>0</v>
      </c>
      <c r="G29" s="73">
        <f t="shared" si="7"/>
        <v>0.28819444444444425</v>
      </c>
      <c r="H29" s="73">
        <f t="shared" si="7"/>
        <v>0.30902777777777757</v>
      </c>
      <c r="I29" s="73">
        <f t="shared" si="7"/>
        <v>0.3506944444444442</v>
      </c>
      <c r="J29" s="73">
        <f t="shared" si="7"/>
        <v>0.39236111111111088</v>
      </c>
      <c r="K29" s="73">
        <f t="shared" si="7"/>
        <v>0.4131944444444442</v>
      </c>
      <c r="L29" s="73">
        <f t="shared" si="7"/>
        <v>0.45486111111111088</v>
      </c>
      <c r="M29" s="73">
        <f t="shared" si="7"/>
        <v>0.49652777777777751</v>
      </c>
      <c r="N29" s="73">
        <f t="shared" si="7"/>
        <v>0.51736111111111027</v>
      </c>
      <c r="O29" s="73">
        <f t="shared" si="7"/>
        <v>0.53819444444444364</v>
      </c>
      <c r="P29" s="73">
        <f t="shared" si="7"/>
        <v>0.57986111111111027</v>
      </c>
      <c r="Q29" s="73">
        <f t="shared" si="7"/>
        <v>0.6215277777777769</v>
      </c>
      <c r="R29" s="73">
        <f t="shared" si="7"/>
        <v>0.64236111111111027</v>
      </c>
      <c r="S29" s="73">
        <f t="shared" si="7"/>
        <v>0.68402777777777701</v>
      </c>
      <c r="T29" s="73">
        <f t="shared" si="7"/>
        <v>0.72569444444444364</v>
      </c>
      <c r="V29" s="155" t="s">
        <v>175</v>
      </c>
    </row>
    <row r="30" spans="1:22" ht="14.1" customHeight="1">
      <c r="A30" s="47" t="s">
        <v>142</v>
      </c>
      <c r="B30" s="48">
        <v>2</v>
      </c>
      <c r="C30" s="67">
        <f t="shared" si="6"/>
        <v>43</v>
      </c>
      <c r="D30" s="68">
        <f t="shared" si="2"/>
        <v>4.8</v>
      </c>
      <c r="E30" s="40" t="str">
        <f t="shared" si="4"/>
        <v>55</v>
      </c>
      <c r="F30" s="69">
        <v>0</v>
      </c>
      <c r="G30" s="73">
        <f t="shared" si="7"/>
        <v>0.29097222222222202</v>
      </c>
      <c r="H30" s="73">
        <f t="shared" si="7"/>
        <v>0.31180555555555534</v>
      </c>
      <c r="I30" s="73">
        <f t="shared" si="7"/>
        <v>0.35347222222222197</v>
      </c>
      <c r="J30" s="73">
        <f t="shared" si="7"/>
        <v>0.39513888888888865</v>
      </c>
      <c r="K30" s="73">
        <f t="shared" si="7"/>
        <v>0.41597222222222197</v>
      </c>
      <c r="L30" s="73">
        <f t="shared" si="7"/>
        <v>0.45763888888888865</v>
      </c>
      <c r="M30" s="73">
        <f t="shared" si="7"/>
        <v>0.49930555555555528</v>
      </c>
      <c r="N30" s="73">
        <f t="shared" si="7"/>
        <v>0.52013888888888804</v>
      </c>
      <c r="O30" s="73">
        <f t="shared" si="7"/>
        <v>0.54097222222222141</v>
      </c>
      <c r="P30" s="73">
        <f t="shared" si="7"/>
        <v>0.58263888888888804</v>
      </c>
      <c r="Q30" s="73">
        <f t="shared" si="7"/>
        <v>0.62430555555555467</v>
      </c>
      <c r="R30" s="73">
        <f t="shared" si="7"/>
        <v>0.64513888888888804</v>
      </c>
      <c r="S30" s="73">
        <f t="shared" si="7"/>
        <v>0.68680555555555478</v>
      </c>
      <c r="T30" s="73">
        <f t="shared" si="7"/>
        <v>0.72847222222222141</v>
      </c>
      <c r="V30" s="155" t="s">
        <v>168</v>
      </c>
    </row>
    <row r="31" spans="1:22" ht="14.1" customHeight="1">
      <c r="A31" s="47" t="s">
        <v>143</v>
      </c>
      <c r="B31" s="48">
        <v>1</v>
      </c>
      <c r="C31" s="67">
        <f t="shared" si="6"/>
        <v>44</v>
      </c>
      <c r="D31" s="68">
        <f t="shared" si="2"/>
        <v>2.4</v>
      </c>
      <c r="E31" s="40" t="str">
        <f t="shared" si="4"/>
        <v>55</v>
      </c>
      <c r="F31" s="69">
        <v>0</v>
      </c>
      <c r="G31" s="73">
        <f t="shared" si="7"/>
        <v>0.29236111111111091</v>
      </c>
      <c r="H31" s="73">
        <f t="shared" si="7"/>
        <v>0.31319444444444422</v>
      </c>
      <c r="I31" s="73">
        <f t="shared" si="7"/>
        <v>0.35486111111111085</v>
      </c>
      <c r="J31" s="73">
        <f t="shared" si="7"/>
        <v>0.39652777777777753</v>
      </c>
      <c r="K31" s="73">
        <f t="shared" si="7"/>
        <v>0.41736111111111085</v>
      </c>
      <c r="L31" s="73">
        <f t="shared" si="7"/>
        <v>0.45902777777777753</v>
      </c>
      <c r="M31" s="73">
        <f t="shared" si="7"/>
        <v>0.50069444444444422</v>
      </c>
      <c r="N31" s="73">
        <f t="shared" si="7"/>
        <v>0.52152777777777692</v>
      </c>
      <c r="O31" s="73">
        <f t="shared" si="7"/>
        <v>0.54236111111111029</v>
      </c>
      <c r="P31" s="73">
        <f t="shared" si="7"/>
        <v>0.58402777777777692</v>
      </c>
      <c r="Q31" s="73">
        <f t="shared" si="7"/>
        <v>0.62569444444444355</v>
      </c>
      <c r="R31" s="73">
        <f t="shared" si="7"/>
        <v>0.64652777777777692</v>
      </c>
      <c r="S31" s="73">
        <f t="shared" si="7"/>
        <v>0.68819444444444366</v>
      </c>
      <c r="T31" s="73">
        <f t="shared" si="7"/>
        <v>0.72986111111111029</v>
      </c>
      <c r="V31" s="155" t="s">
        <v>169</v>
      </c>
    </row>
    <row r="32" spans="1:22" ht="14.1" customHeight="1">
      <c r="A32" s="47" t="s">
        <v>144</v>
      </c>
      <c r="B32" s="48">
        <v>2</v>
      </c>
      <c r="C32" s="67">
        <f t="shared" si="6"/>
        <v>46</v>
      </c>
      <c r="D32" s="68">
        <f t="shared" si="2"/>
        <v>4.8</v>
      </c>
      <c r="E32" s="40" t="str">
        <f t="shared" si="4"/>
        <v>55</v>
      </c>
      <c r="F32" s="69">
        <v>0</v>
      </c>
      <c r="G32" s="73">
        <f t="shared" si="7"/>
        <v>0.29513888888888867</v>
      </c>
      <c r="H32" s="73">
        <f t="shared" si="7"/>
        <v>0.31597222222222199</v>
      </c>
      <c r="I32" s="73">
        <f t="shared" si="7"/>
        <v>0.35763888888888862</v>
      </c>
      <c r="J32" s="73">
        <f t="shared" si="7"/>
        <v>0.3993055555555553</v>
      </c>
      <c r="K32" s="73">
        <f t="shared" si="7"/>
        <v>0.42013888888888862</v>
      </c>
      <c r="L32" s="73">
        <f t="shared" si="7"/>
        <v>0.4618055555555553</v>
      </c>
      <c r="M32" s="73">
        <f t="shared" si="7"/>
        <v>0.50347222222222199</v>
      </c>
      <c r="N32" s="73">
        <f t="shared" si="7"/>
        <v>0.52430555555555469</v>
      </c>
      <c r="O32" s="73">
        <f t="shared" si="7"/>
        <v>0.54513888888888806</v>
      </c>
      <c r="P32" s="73">
        <f t="shared" si="7"/>
        <v>0.58680555555555469</v>
      </c>
      <c r="Q32" s="73">
        <f t="shared" si="7"/>
        <v>0.62847222222222132</v>
      </c>
      <c r="R32" s="73">
        <f t="shared" si="7"/>
        <v>0.64930555555555469</v>
      </c>
      <c r="S32" s="73">
        <f t="shared" si="7"/>
        <v>0.69097222222222143</v>
      </c>
      <c r="T32" s="73">
        <f t="shared" si="7"/>
        <v>0.73263888888888806</v>
      </c>
      <c r="V32" s="155" t="s">
        <v>170</v>
      </c>
    </row>
    <row r="33" spans="1:22" ht="14.1" customHeight="1">
      <c r="A33" s="47" t="s">
        <v>145</v>
      </c>
      <c r="B33" s="48">
        <v>2</v>
      </c>
      <c r="C33" s="67">
        <f t="shared" si="6"/>
        <v>48</v>
      </c>
      <c r="D33" s="68">
        <f t="shared" si="2"/>
        <v>4.8</v>
      </c>
      <c r="E33" s="40" t="str">
        <f t="shared" si="4"/>
        <v>55</v>
      </c>
      <c r="F33" s="69">
        <v>0</v>
      </c>
      <c r="G33" s="73">
        <f t="shared" si="7"/>
        <v>0.29791666666666644</v>
      </c>
      <c r="H33" s="73">
        <f t="shared" si="7"/>
        <v>0.31874999999999976</v>
      </c>
      <c r="I33" s="73">
        <f t="shared" si="7"/>
        <v>0.36041666666666639</v>
      </c>
      <c r="J33" s="73">
        <f t="shared" si="7"/>
        <v>0.40208333333333307</v>
      </c>
      <c r="K33" s="73">
        <f t="shared" si="7"/>
        <v>0.42291666666666639</v>
      </c>
      <c r="L33" s="73">
        <f t="shared" si="7"/>
        <v>0.46458333333333307</v>
      </c>
      <c r="M33" s="73">
        <f t="shared" si="7"/>
        <v>0.50624999999999976</v>
      </c>
      <c r="N33" s="73">
        <f t="shared" si="7"/>
        <v>0.52708333333333246</v>
      </c>
      <c r="O33" s="73">
        <f t="shared" si="7"/>
        <v>0.54791666666666583</v>
      </c>
      <c r="P33" s="73">
        <f t="shared" si="7"/>
        <v>0.58958333333333246</v>
      </c>
      <c r="Q33" s="73">
        <f t="shared" si="7"/>
        <v>0.63124999999999909</v>
      </c>
      <c r="R33" s="73">
        <f t="shared" si="7"/>
        <v>0.65208333333333246</v>
      </c>
      <c r="S33" s="73">
        <f t="shared" si="7"/>
        <v>0.6937499999999992</v>
      </c>
      <c r="T33" s="73">
        <f t="shared" si="7"/>
        <v>0.73541666666666583</v>
      </c>
      <c r="V33" s="155" t="s">
        <v>171</v>
      </c>
    </row>
    <row r="34" spans="1:22" ht="14.1" customHeight="1">
      <c r="A34" s="47" t="s">
        <v>146</v>
      </c>
      <c r="B34" s="48">
        <v>2</v>
      </c>
      <c r="C34" s="67">
        <f t="shared" si="6"/>
        <v>50</v>
      </c>
      <c r="D34" s="68">
        <f t="shared" si="2"/>
        <v>4.8</v>
      </c>
      <c r="E34" s="40" t="str">
        <f t="shared" si="4"/>
        <v>60</v>
      </c>
      <c r="F34" s="69">
        <v>0</v>
      </c>
      <c r="G34" s="73">
        <f t="shared" si="7"/>
        <v>0.30069444444444421</v>
      </c>
      <c r="H34" s="73">
        <f t="shared" si="7"/>
        <v>0.32152777777777752</v>
      </c>
      <c r="I34" s="73">
        <f t="shared" si="7"/>
        <v>0.36319444444444415</v>
      </c>
      <c r="J34" s="73">
        <f t="shared" si="7"/>
        <v>0.40486111111111084</v>
      </c>
      <c r="K34" s="73">
        <f t="shared" si="7"/>
        <v>0.42569444444444415</v>
      </c>
      <c r="L34" s="73">
        <f t="shared" si="7"/>
        <v>0.46736111111111084</v>
      </c>
      <c r="M34" s="73">
        <f t="shared" si="7"/>
        <v>0.50902777777777752</v>
      </c>
      <c r="N34" s="73">
        <f t="shared" si="7"/>
        <v>0.52986111111111023</v>
      </c>
      <c r="O34" s="73">
        <f t="shared" si="7"/>
        <v>0.5506944444444436</v>
      </c>
      <c r="P34" s="73">
        <f t="shared" si="7"/>
        <v>0.59236111111111023</v>
      </c>
      <c r="Q34" s="73">
        <f t="shared" si="7"/>
        <v>0.63402777777777686</v>
      </c>
      <c r="R34" s="73">
        <f t="shared" si="7"/>
        <v>0.65486111111111023</v>
      </c>
      <c r="S34" s="73">
        <f t="shared" si="7"/>
        <v>0.69652777777777697</v>
      </c>
      <c r="T34" s="73">
        <f t="shared" si="7"/>
        <v>0.7381944444444436</v>
      </c>
      <c r="V34" s="155" t="s">
        <v>172</v>
      </c>
    </row>
    <row r="35" spans="1:22" ht="14.1" customHeight="1">
      <c r="A35" s="47" t="s">
        <v>147</v>
      </c>
      <c r="B35" s="48">
        <v>2</v>
      </c>
      <c r="C35" s="67">
        <f t="shared" si="6"/>
        <v>52</v>
      </c>
      <c r="D35" s="68">
        <f t="shared" si="2"/>
        <v>4.8</v>
      </c>
      <c r="E35" s="40" t="str">
        <f t="shared" si="4"/>
        <v>60</v>
      </c>
      <c r="F35" s="69">
        <v>0</v>
      </c>
      <c r="G35" s="73">
        <f t="shared" si="7"/>
        <v>0.30347222222222198</v>
      </c>
      <c r="H35" s="73">
        <f t="shared" si="7"/>
        <v>0.32430555555555529</v>
      </c>
      <c r="I35" s="73">
        <f t="shared" si="7"/>
        <v>0.36597222222222192</v>
      </c>
      <c r="J35" s="73">
        <f t="shared" si="7"/>
        <v>0.40763888888888861</v>
      </c>
      <c r="K35" s="73">
        <f t="shared" si="7"/>
        <v>0.42847222222222192</v>
      </c>
      <c r="L35" s="73">
        <f t="shared" si="7"/>
        <v>0.47013888888888861</v>
      </c>
      <c r="M35" s="73">
        <f t="shared" si="7"/>
        <v>0.51180555555555529</v>
      </c>
      <c r="N35" s="73">
        <f t="shared" si="7"/>
        <v>0.532638888888888</v>
      </c>
      <c r="O35" s="73">
        <f t="shared" si="7"/>
        <v>0.55347222222222137</v>
      </c>
      <c r="P35" s="73">
        <f t="shared" si="7"/>
        <v>0.595138888888888</v>
      </c>
      <c r="Q35" s="73">
        <f t="shared" si="7"/>
        <v>0.63680555555555463</v>
      </c>
      <c r="R35" s="73">
        <f t="shared" si="7"/>
        <v>0.657638888888888</v>
      </c>
      <c r="S35" s="73">
        <f t="shared" si="7"/>
        <v>0.69930555555555474</v>
      </c>
      <c r="T35" s="73">
        <f t="shared" si="7"/>
        <v>0.74097222222222137</v>
      </c>
      <c r="V35" s="155" t="s">
        <v>173</v>
      </c>
    </row>
    <row r="36" spans="1:22" ht="14.1" customHeight="1">
      <c r="A36" s="49" t="s">
        <v>148</v>
      </c>
      <c r="B36" s="48">
        <v>2</v>
      </c>
      <c r="C36" s="67">
        <f t="shared" si="6"/>
        <v>54</v>
      </c>
      <c r="D36" s="68">
        <f t="shared" si="2"/>
        <v>4.8</v>
      </c>
      <c r="E36" s="40" t="str">
        <f t="shared" si="4"/>
        <v>60</v>
      </c>
      <c r="F36" s="69">
        <v>0</v>
      </c>
      <c r="G36" s="73">
        <f t="shared" si="7"/>
        <v>0.30624999999999974</v>
      </c>
      <c r="H36" s="73">
        <f t="shared" si="7"/>
        <v>0.32708333333333306</v>
      </c>
      <c r="I36" s="73">
        <f t="shared" si="7"/>
        <v>0.36874999999999969</v>
      </c>
      <c r="J36" s="73">
        <f t="shared" si="7"/>
        <v>0.41041666666666637</v>
      </c>
      <c r="K36" s="73">
        <f t="shared" si="7"/>
        <v>0.43124999999999969</v>
      </c>
      <c r="L36" s="73">
        <f t="shared" si="7"/>
        <v>0.47291666666666637</v>
      </c>
      <c r="M36" s="73">
        <f t="shared" si="7"/>
        <v>0.51458333333333306</v>
      </c>
      <c r="N36" s="73">
        <f t="shared" si="7"/>
        <v>0.53541666666666576</v>
      </c>
      <c r="O36" s="73">
        <f t="shared" si="7"/>
        <v>0.55624999999999913</v>
      </c>
      <c r="P36" s="73">
        <f t="shared" si="7"/>
        <v>0.59791666666666576</v>
      </c>
      <c r="Q36" s="73">
        <f t="shared" si="7"/>
        <v>0.63958333333333239</v>
      </c>
      <c r="R36" s="73">
        <f t="shared" si="7"/>
        <v>0.66041666666666576</v>
      </c>
      <c r="S36" s="73">
        <f t="shared" si="7"/>
        <v>0.7020833333333325</v>
      </c>
      <c r="T36" s="73">
        <f t="shared" si="7"/>
        <v>0.74374999999999913</v>
      </c>
      <c r="V36" s="155" t="s">
        <v>174</v>
      </c>
    </row>
    <row r="37" spans="1:22" ht="14.1" customHeight="1">
      <c r="A37" s="74"/>
      <c r="B37" s="75"/>
      <c r="C37" s="76"/>
      <c r="D37" s="77"/>
      <c r="E37" s="96"/>
      <c r="F37" s="7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V37" s="155"/>
    </row>
    <row r="38" spans="1:22" ht="21.75" customHeight="1">
      <c r="A38" s="61" t="s">
        <v>378</v>
      </c>
      <c r="B38" s="61"/>
      <c r="C38" s="61"/>
      <c r="D38" s="62"/>
      <c r="E38" s="62"/>
      <c r="F38" s="62"/>
      <c r="G38" s="62"/>
    </row>
    <row r="39" spans="1:22" ht="45">
      <c r="A39" s="187" t="s">
        <v>403</v>
      </c>
      <c r="B39" s="187" t="s">
        <v>0</v>
      </c>
      <c r="C39" s="187" t="s">
        <v>1</v>
      </c>
      <c r="D39" s="187" t="s">
        <v>2</v>
      </c>
      <c r="E39" s="187" t="s">
        <v>1</v>
      </c>
      <c r="F39" s="187" t="s">
        <v>4</v>
      </c>
      <c r="G39" s="63" t="s">
        <v>5</v>
      </c>
      <c r="H39" s="63" t="s">
        <v>41</v>
      </c>
      <c r="I39" s="63" t="s">
        <v>42</v>
      </c>
      <c r="J39" s="63" t="s">
        <v>43</v>
      </c>
      <c r="K39" s="63" t="s">
        <v>44</v>
      </c>
      <c r="L39" s="63" t="s">
        <v>45</v>
      </c>
      <c r="M39" s="63" t="s">
        <v>46</v>
      </c>
      <c r="N39" s="64" t="s">
        <v>9</v>
      </c>
      <c r="O39" s="64" t="s">
        <v>10</v>
      </c>
      <c r="P39" s="64" t="s">
        <v>47</v>
      </c>
      <c r="Q39" s="64" t="s">
        <v>12</v>
      </c>
      <c r="R39" s="64" t="s">
        <v>48</v>
      </c>
      <c r="S39" s="64" t="s">
        <v>49</v>
      </c>
      <c r="T39" s="64" t="s">
        <v>50</v>
      </c>
    </row>
    <row r="40" spans="1:22" ht="30" customHeight="1">
      <c r="A40" s="188"/>
      <c r="B40" s="188"/>
      <c r="C40" s="188"/>
      <c r="D40" s="188"/>
      <c r="E40" s="188"/>
      <c r="F40" s="188"/>
      <c r="G40" s="65" t="str">
        <f>G3</f>
        <v>UP65PN
 8725</v>
      </c>
      <c r="H40" s="65" t="str">
        <f t="shared" ref="H40:T40" si="8">H3</f>
        <v>UP65LT
1408</v>
      </c>
      <c r="I40" s="65" t="str">
        <f t="shared" si="8"/>
        <v>UP65LT
1405</v>
      </c>
      <c r="J40" s="65" t="str">
        <f t="shared" si="8"/>
        <v>UP65PN
5822</v>
      </c>
      <c r="K40" s="65" t="str">
        <f t="shared" si="8"/>
        <v>UP65LT 
1390</v>
      </c>
      <c r="L40" s="65" t="str">
        <f t="shared" si="8"/>
        <v>UP65PN
 5826</v>
      </c>
      <c r="M40" s="65" t="str">
        <f t="shared" si="8"/>
        <v>UP32LT
1797</v>
      </c>
      <c r="N40" s="65" t="str">
        <f t="shared" si="8"/>
        <v>UP65PN
 8725</v>
      </c>
      <c r="O40" s="65" t="str">
        <f t="shared" si="8"/>
        <v>UP65LT
1408</v>
      </c>
      <c r="P40" s="65" t="str">
        <f t="shared" si="8"/>
        <v>UP65LT
1405</v>
      </c>
      <c r="Q40" s="65" t="str">
        <f t="shared" si="8"/>
        <v>UP65PN
5822</v>
      </c>
      <c r="R40" s="65" t="str">
        <f t="shared" si="8"/>
        <v>UP65LT 
1390</v>
      </c>
      <c r="S40" s="65" t="str">
        <f t="shared" si="8"/>
        <v>UP65PN
 5826</v>
      </c>
      <c r="T40" s="65" t="str">
        <f t="shared" si="8"/>
        <v>UP32LT
1797</v>
      </c>
    </row>
    <row r="41" spans="1:22" ht="11.25" customHeight="1">
      <c r="A41" s="49" t="s">
        <v>148</v>
      </c>
      <c r="B41" s="48">
        <v>0</v>
      </c>
      <c r="C41" s="67">
        <f>B41</f>
        <v>0</v>
      </c>
      <c r="D41" s="68">
        <f>60/25*B41</f>
        <v>0</v>
      </c>
      <c r="E41" s="67">
        <f>D41</f>
        <v>0</v>
      </c>
      <c r="F41" s="69">
        <v>9</v>
      </c>
      <c r="G41" s="56">
        <f t="shared" ref="G41:T41" si="9">G36+TIME(0,$D41,0)+TIME(0,$F41,0)</f>
        <v>0.31249999999999972</v>
      </c>
      <c r="H41" s="56">
        <f t="shared" si="9"/>
        <v>0.33333333333333304</v>
      </c>
      <c r="I41" s="56">
        <f t="shared" si="9"/>
        <v>0.37499999999999967</v>
      </c>
      <c r="J41" s="56">
        <f t="shared" si="9"/>
        <v>0.41666666666666635</v>
      </c>
      <c r="K41" s="56">
        <f t="shared" si="9"/>
        <v>0.43749999999999967</v>
      </c>
      <c r="L41" s="56">
        <f t="shared" si="9"/>
        <v>0.47916666666666635</v>
      </c>
      <c r="M41" s="56">
        <f t="shared" si="9"/>
        <v>0.52083333333333304</v>
      </c>
      <c r="N41" s="56">
        <f t="shared" si="9"/>
        <v>0.54166666666666574</v>
      </c>
      <c r="O41" s="56">
        <f t="shared" si="9"/>
        <v>0.56249999999999911</v>
      </c>
      <c r="P41" s="56">
        <f t="shared" si="9"/>
        <v>0.60416666666666574</v>
      </c>
      <c r="Q41" s="56">
        <f t="shared" si="9"/>
        <v>0.64583333333333237</v>
      </c>
      <c r="R41" s="56">
        <f t="shared" si="9"/>
        <v>0.66666666666666574</v>
      </c>
      <c r="S41" s="56">
        <f t="shared" si="9"/>
        <v>0.70833333333333248</v>
      </c>
      <c r="T41" s="56">
        <f t="shared" si="9"/>
        <v>0.74999999999999911</v>
      </c>
      <c r="V41" s="155" t="s">
        <v>174</v>
      </c>
    </row>
    <row r="42" spans="1:22" ht="12" customHeight="1">
      <c r="A42" s="47" t="s">
        <v>147</v>
      </c>
      <c r="B42" s="48">
        <v>2</v>
      </c>
      <c r="C42" s="67">
        <f>B42+C41</f>
        <v>2</v>
      </c>
      <c r="D42" s="68">
        <f t="shared" ref="D42:D73" si="10">60/25*B42</f>
        <v>4.8</v>
      </c>
      <c r="E42" s="40" t="str">
        <f>IF(C42&lt;=0,"0",IF(C42&lt;=3,"10",IF(C42&lt;=6,"15",IF(C42&lt;=10,"20",IF(C42&lt;=14,"25",IF(C42&lt;=19,"30",IF(C42&lt;=24,"35",IF(C42&lt;=30,"40",IF(C42&lt;=36,"45",IF(C42&lt;=42,"50",IF(C42&lt;=48,"55",IF(C42&lt;=54,"60",IF(C42&lt;=60,"65",IF(C42&lt;=66,"70"))))))))))))))</f>
        <v>10</v>
      </c>
      <c r="F42" s="69">
        <v>0</v>
      </c>
      <c r="G42" s="80">
        <f t="shared" ref="G42:T57" si="11">G41+TIME(0,$D42,0)+TIME(0,$F42,0)</f>
        <v>0.31527777777777749</v>
      </c>
      <c r="H42" s="80">
        <f t="shared" si="11"/>
        <v>0.33611111111111081</v>
      </c>
      <c r="I42" s="80">
        <f t="shared" si="11"/>
        <v>0.37777777777777743</v>
      </c>
      <c r="J42" s="80">
        <f t="shared" si="11"/>
        <v>0.41944444444444412</v>
      </c>
      <c r="K42" s="80">
        <f t="shared" si="11"/>
        <v>0.44027777777777743</v>
      </c>
      <c r="L42" s="80">
        <f t="shared" si="11"/>
        <v>0.48194444444444412</v>
      </c>
      <c r="M42" s="80">
        <f t="shared" si="11"/>
        <v>0.52361111111111081</v>
      </c>
      <c r="N42" s="80">
        <f t="shared" si="11"/>
        <v>0.54444444444444351</v>
      </c>
      <c r="O42" s="80">
        <f t="shared" si="11"/>
        <v>0.56527777777777688</v>
      </c>
      <c r="P42" s="80">
        <f t="shared" si="11"/>
        <v>0.60694444444444351</v>
      </c>
      <c r="Q42" s="80">
        <f t="shared" si="11"/>
        <v>0.64861111111111014</v>
      </c>
      <c r="R42" s="80">
        <f t="shared" si="11"/>
        <v>0.66944444444444351</v>
      </c>
      <c r="S42" s="80">
        <f t="shared" si="11"/>
        <v>0.71111111111111025</v>
      </c>
      <c r="T42" s="80">
        <f t="shared" si="11"/>
        <v>0.75277777777777688</v>
      </c>
      <c r="V42" s="155" t="s">
        <v>173</v>
      </c>
    </row>
    <row r="43" spans="1:22" ht="12" customHeight="1">
      <c r="A43" s="47" t="s">
        <v>146</v>
      </c>
      <c r="B43" s="48">
        <v>2</v>
      </c>
      <c r="C43" s="67">
        <f t="shared" ref="C43:C73" si="12">B43+C42</f>
        <v>4</v>
      </c>
      <c r="D43" s="68">
        <f t="shared" si="10"/>
        <v>4.8</v>
      </c>
      <c r="E43" s="40" t="str">
        <f t="shared" ref="E43:E73" si="13">IF(C43&lt;=0,"0",IF(C43&lt;=3,"10",IF(C43&lt;=6,"15",IF(C43&lt;=10,"20",IF(C43&lt;=14,"25",IF(C43&lt;=19,"30",IF(C43&lt;=24,"35",IF(C43&lt;=30,"40",IF(C43&lt;=36,"45",IF(C43&lt;=42,"50",IF(C43&lt;=48,"55",IF(C43&lt;=54,"60",IF(C43&lt;=60,"65",IF(C43&lt;=66,"70"))))))))))))))</f>
        <v>15</v>
      </c>
      <c r="F43" s="69">
        <v>0</v>
      </c>
      <c r="G43" s="80">
        <f t="shared" si="11"/>
        <v>0.31805555555555526</v>
      </c>
      <c r="H43" s="80">
        <f t="shared" si="11"/>
        <v>0.33888888888888857</v>
      </c>
      <c r="I43" s="80">
        <f t="shared" si="11"/>
        <v>0.3805555555555552</v>
      </c>
      <c r="J43" s="80">
        <f t="shared" si="11"/>
        <v>0.42222222222222189</v>
      </c>
      <c r="K43" s="80">
        <f t="shared" si="11"/>
        <v>0.4430555555555552</v>
      </c>
      <c r="L43" s="80">
        <f t="shared" si="11"/>
        <v>0.48472222222222189</v>
      </c>
      <c r="M43" s="80">
        <f t="shared" si="11"/>
        <v>0.52638888888888857</v>
      </c>
      <c r="N43" s="80">
        <f t="shared" si="11"/>
        <v>0.54722222222222128</v>
      </c>
      <c r="O43" s="80">
        <f t="shared" si="11"/>
        <v>0.56805555555555465</v>
      </c>
      <c r="P43" s="80">
        <f t="shared" si="11"/>
        <v>0.60972222222222128</v>
      </c>
      <c r="Q43" s="80">
        <f t="shared" si="11"/>
        <v>0.65138888888888791</v>
      </c>
      <c r="R43" s="80">
        <f t="shared" si="11"/>
        <v>0.67222222222222128</v>
      </c>
      <c r="S43" s="80">
        <f t="shared" si="11"/>
        <v>0.71388888888888802</v>
      </c>
      <c r="T43" s="80">
        <f t="shared" si="11"/>
        <v>0.75555555555555465</v>
      </c>
      <c r="V43" s="155" t="s">
        <v>172</v>
      </c>
    </row>
    <row r="44" spans="1:22" ht="12" customHeight="1">
      <c r="A44" s="47" t="s">
        <v>145</v>
      </c>
      <c r="B44" s="48">
        <v>2</v>
      </c>
      <c r="C44" s="67">
        <f t="shared" si="12"/>
        <v>6</v>
      </c>
      <c r="D44" s="68">
        <f t="shared" si="10"/>
        <v>4.8</v>
      </c>
      <c r="E44" s="40" t="str">
        <f t="shared" si="13"/>
        <v>15</v>
      </c>
      <c r="F44" s="69">
        <v>0</v>
      </c>
      <c r="G44" s="80">
        <f t="shared" si="11"/>
        <v>0.32083333333333303</v>
      </c>
      <c r="H44" s="80">
        <f t="shared" si="11"/>
        <v>0.34166666666666634</v>
      </c>
      <c r="I44" s="80">
        <f t="shared" si="11"/>
        <v>0.38333333333333297</v>
      </c>
      <c r="J44" s="80">
        <f t="shared" si="11"/>
        <v>0.42499999999999966</v>
      </c>
      <c r="K44" s="80">
        <f t="shared" si="11"/>
        <v>0.44583333333333297</v>
      </c>
      <c r="L44" s="80">
        <f t="shared" si="11"/>
        <v>0.48749999999999966</v>
      </c>
      <c r="M44" s="80">
        <f t="shared" si="11"/>
        <v>0.52916666666666634</v>
      </c>
      <c r="N44" s="80">
        <f t="shared" si="11"/>
        <v>0.54999999999999905</v>
      </c>
      <c r="O44" s="80">
        <f t="shared" si="11"/>
        <v>0.57083333333333242</v>
      </c>
      <c r="P44" s="80">
        <f t="shared" si="11"/>
        <v>0.61249999999999905</v>
      </c>
      <c r="Q44" s="80">
        <f t="shared" si="11"/>
        <v>0.65416666666666567</v>
      </c>
      <c r="R44" s="80">
        <f t="shared" si="11"/>
        <v>0.67499999999999905</v>
      </c>
      <c r="S44" s="80">
        <f t="shared" si="11"/>
        <v>0.71666666666666579</v>
      </c>
      <c r="T44" s="80">
        <f t="shared" si="11"/>
        <v>0.75833333333333242</v>
      </c>
      <c r="V44" s="155" t="s">
        <v>171</v>
      </c>
    </row>
    <row r="45" spans="1:22" ht="12" customHeight="1">
      <c r="A45" s="47" t="s">
        <v>144</v>
      </c>
      <c r="B45" s="48">
        <v>2</v>
      </c>
      <c r="C45" s="67">
        <f t="shared" si="12"/>
        <v>8</v>
      </c>
      <c r="D45" s="68">
        <f t="shared" si="10"/>
        <v>4.8</v>
      </c>
      <c r="E45" s="40" t="str">
        <f t="shared" si="13"/>
        <v>20</v>
      </c>
      <c r="F45" s="69">
        <v>0</v>
      </c>
      <c r="G45" s="80">
        <f t="shared" si="11"/>
        <v>0.32361111111111079</v>
      </c>
      <c r="H45" s="80">
        <f t="shared" si="11"/>
        <v>0.34444444444444411</v>
      </c>
      <c r="I45" s="80">
        <f t="shared" si="11"/>
        <v>0.38611111111111074</v>
      </c>
      <c r="J45" s="80">
        <f t="shared" si="11"/>
        <v>0.42777777777777742</v>
      </c>
      <c r="K45" s="80">
        <f t="shared" si="11"/>
        <v>0.44861111111111074</v>
      </c>
      <c r="L45" s="80">
        <f t="shared" si="11"/>
        <v>0.49027777777777742</v>
      </c>
      <c r="M45" s="80">
        <f t="shared" si="11"/>
        <v>0.53194444444444411</v>
      </c>
      <c r="N45" s="80">
        <f t="shared" si="11"/>
        <v>0.55277777777777681</v>
      </c>
      <c r="O45" s="80">
        <f t="shared" si="11"/>
        <v>0.57361111111111018</v>
      </c>
      <c r="P45" s="80">
        <f t="shared" si="11"/>
        <v>0.61527777777777681</v>
      </c>
      <c r="Q45" s="80">
        <f t="shared" si="11"/>
        <v>0.65694444444444344</v>
      </c>
      <c r="R45" s="80">
        <f t="shared" si="11"/>
        <v>0.67777777777777681</v>
      </c>
      <c r="S45" s="80">
        <f t="shared" si="11"/>
        <v>0.71944444444444355</v>
      </c>
      <c r="T45" s="80">
        <f t="shared" si="11"/>
        <v>0.76111111111111018</v>
      </c>
      <c r="V45" s="155" t="s">
        <v>170</v>
      </c>
    </row>
    <row r="46" spans="1:22" ht="12" customHeight="1">
      <c r="A46" s="47" t="s">
        <v>143</v>
      </c>
      <c r="B46" s="48">
        <v>2</v>
      </c>
      <c r="C46" s="67">
        <f t="shared" si="12"/>
        <v>10</v>
      </c>
      <c r="D46" s="68">
        <f t="shared" si="10"/>
        <v>4.8</v>
      </c>
      <c r="E46" s="40" t="str">
        <f t="shared" si="13"/>
        <v>20</v>
      </c>
      <c r="F46" s="69">
        <v>0</v>
      </c>
      <c r="G46" s="80">
        <f t="shared" si="11"/>
        <v>0.32638888888888856</v>
      </c>
      <c r="H46" s="80">
        <f t="shared" si="11"/>
        <v>0.34722222222222188</v>
      </c>
      <c r="I46" s="80">
        <f t="shared" si="11"/>
        <v>0.38888888888888851</v>
      </c>
      <c r="J46" s="80">
        <f t="shared" si="11"/>
        <v>0.43055555555555519</v>
      </c>
      <c r="K46" s="80">
        <f t="shared" si="11"/>
        <v>0.45138888888888851</v>
      </c>
      <c r="L46" s="80">
        <f t="shared" si="11"/>
        <v>0.49305555555555519</v>
      </c>
      <c r="M46" s="80">
        <f t="shared" si="11"/>
        <v>0.53472222222222188</v>
      </c>
      <c r="N46" s="80">
        <f t="shared" si="11"/>
        <v>0.55555555555555458</v>
      </c>
      <c r="O46" s="80">
        <f t="shared" si="11"/>
        <v>0.57638888888888795</v>
      </c>
      <c r="P46" s="80">
        <f t="shared" si="11"/>
        <v>0.61805555555555458</v>
      </c>
      <c r="Q46" s="80">
        <f t="shared" si="11"/>
        <v>0.65972222222222121</v>
      </c>
      <c r="R46" s="80">
        <f t="shared" si="11"/>
        <v>0.68055555555555458</v>
      </c>
      <c r="S46" s="80">
        <f t="shared" si="11"/>
        <v>0.72222222222222132</v>
      </c>
      <c r="T46" s="80">
        <f t="shared" si="11"/>
        <v>0.76388888888888795</v>
      </c>
      <c r="V46" s="155" t="s">
        <v>169</v>
      </c>
    </row>
    <row r="47" spans="1:22" ht="12" customHeight="1">
      <c r="A47" s="47" t="s">
        <v>142</v>
      </c>
      <c r="B47" s="48">
        <v>1</v>
      </c>
      <c r="C47" s="67">
        <f t="shared" si="12"/>
        <v>11</v>
      </c>
      <c r="D47" s="68">
        <f t="shared" si="10"/>
        <v>2.4</v>
      </c>
      <c r="E47" s="40" t="str">
        <f t="shared" si="13"/>
        <v>25</v>
      </c>
      <c r="F47" s="69">
        <v>0</v>
      </c>
      <c r="G47" s="80">
        <f t="shared" si="11"/>
        <v>0.32777777777777745</v>
      </c>
      <c r="H47" s="80">
        <f t="shared" si="11"/>
        <v>0.34861111111111076</v>
      </c>
      <c r="I47" s="80">
        <f t="shared" si="11"/>
        <v>0.39027777777777739</v>
      </c>
      <c r="J47" s="80">
        <f t="shared" si="11"/>
        <v>0.43194444444444408</v>
      </c>
      <c r="K47" s="80">
        <f t="shared" si="11"/>
        <v>0.45277777777777739</v>
      </c>
      <c r="L47" s="80">
        <f t="shared" si="11"/>
        <v>0.49444444444444408</v>
      </c>
      <c r="M47" s="80">
        <f t="shared" si="11"/>
        <v>0.53611111111111076</v>
      </c>
      <c r="N47" s="80">
        <f t="shared" si="11"/>
        <v>0.55694444444444346</v>
      </c>
      <c r="O47" s="80">
        <f t="shared" si="11"/>
        <v>0.57777777777777684</v>
      </c>
      <c r="P47" s="80">
        <f t="shared" si="11"/>
        <v>0.61944444444444346</v>
      </c>
      <c r="Q47" s="80">
        <f t="shared" si="11"/>
        <v>0.66111111111111009</v>
      </c>
      <c r="R47" s="80">
        <f t="shared" si="11"/>
        <v>0.68194444444444346</v>
      </c>
      <c r="S47" s="80">
        <f t="shared" si="11"/>
        <v>0.72361111111111021</v>
      </c>
      <c r="T47" s="80">
        <f t="shared" si="11"/>
        <v>0.76527777777777684</v>
      </c>
      <c r="V47" s="155" t="s">
        <v>168</v>
      </c>
    </row>
    <row r="48" spans="1:22" ht="12" customHeight="1">
      <c r="A48" s="47" t="s">
        <v>141</v>
      </c>
      <c r="B48" s="48">
        <v>2</v>
      </c>
      <c r="C48" s="67">
        <f t="shared" si="12"/>
        <v>13</v>
      </c>
      <c r="D48" s="68">
        <f t="shared" si="10"/>
        <v>4.8</v>
      </c>
      <c r="E48" s="40" t="str">
        <f t="shared" si="13"/>
        <v>25</v>
      </c>
      <c r="F48" s="69">
        <v>0</v>
      </c>
      <c r="G48" s="80">
        <f t="shared" si="11"/>
        <v>0.33055555555555521</v>
      </c>
      <c r="H48" s="80">
        <f t="shared" si="11"/>
        <v>0.35138888888888853</v>
      </c>
      <c r="I48" s="80">
        <f t="shared" si="11"/>
        <v>0.39305555555555516</v>
      </c>
      <c r="J48" s="80">
        <f t="shared" si="11"/>
        <v>0.43472222222222184</v>
      </c>
      <c r="K48" s="80">
        <f t="shared" si="11"/>
        <v>0.45555555555555516</v>
      </c>
      <c r="L48" s="80">
        <f t="shared" si="11"/>
        <v>0.49722222222222184</v>
      </c>
      <c r="M48" s="80">
        <f t="shared" si="11"/>
        <v>0.53888888888888853</v>
      </c>
      <c r="N48" s="80">
        <f t="shared" si="11"/>
        <v>0.55972222222222123</v>
      </c>
      <c r="O48" s="80">
        <f t="shared" si="11"/>
        <v>0.5805555555555546</v>
      </c>
      <c r="P48" s="80">
        <f t="shared" si="11"/>
        <v>0.62222222222222123</v>
      </c>
      <c r="Q48" s="80">
        <f t="shared" si="11"/>
        <v>0.66388888888888786</v>
      </c>
      <c r="R48" s="80">
        <f t="shared" si="11"/>
        <v>0.68472222222222123</v>
      </c>
      <c r="S48" s="80">
        <f t="shared" si="11"/>
        <v>0.72638888888888797</v>
      </c>
      <c r="T48" s="80">
        <f t="shared" si="11"/>
        <v>0.7680555555555546</v>
      </c>
      <c r="V48" s="155" t="s">
        <v>175</v>
      </c>
    </row>
    <row r="49" spans="1:22">
      <c r="A49" s="47" t="s">
        <v>140</v>
      </c>
      <c r="B49" s="48">
        <v>2</v>
      </c>
      <c r="C49" s="67">
        <f t="shared" si="12"/>
        <v>15</v>
      </c>
      <c r="D49" s="68">
        <f t="shared" si="10"/>
        <v>4.8</v>
      </c>
      <c r="E49" s="40" t="str">
        <f t="shared" si="13"/>
        <v>30</v>
      </c>
      <c r="F49" s="69">
        <v>0</v>
      </c>
      <c r="G49" s="80">
        <f t="shared" si="11"/>
        <v>0.33333333333333298</v>
      </c>
      <c r="H49" s="80">
        <f t="shared" si="11"/>
        <v>0.3541666666666663</v>
      </c>
      <c r="I49" s="80">
        <f t="shared" si="11"/>
        <v>0.39583333333333293</v>
      </c>
      <c r="J49" s="80">
        <f t="shared" si="11"/>
        <v>0.43749999999999961</v>
      </c>
      <c r="K49" s="80">
        <f t="shared" si="11"/>
        <v>0.45833333333333293</v>
      </c>
      <c r="L49" s="80">
        <f t="shared" si="11"/>
        <v>0.49999999999999961</v>
      </c>
      <c r="M49" s="80">
        <f t="shared" si="11"/>
        <v>0.5416666666666663</v>
      </c>
      <c r="N49" s="80">
        <f t="shared" si="11"/>
        <v>0.562499999999999</v>
      </c>
      <c r="O49" s="80">
        <f t="shared" si="11"/>
        <v>0.58333333333333237</v>
      </c>
      <c r="P49" s="80">
        <f t="shared" si="11"/>
        <v>0.624999999999999</v>
      </c>
      <c r="Q49" s="80">
        <f t="shared" si="11"/>
        <v>0.66666666666666563</v>
      </c>
      <c r="R49" s="80">
        <f t="shared" si="11"/>
        <v>0.687499999999999</v>
      </c>
      <c r="S49" s="80">
        <f t="shared" si="11"/>
        <v>0.72916666666666574</v>
      </c>
      <c r="T49" s="80">
        <f t="shared" si="11"/>
        <v>0.77083333333333237</v>
      </c>
      <c r="V49" s="155" t="s">
        <v>167</v>
      </c>
    </row>
    <row r="50" spans="1:22">
      <c r="A50" s="47" t="s">
        <v>139</v>
      </c>
      <c r="B50" s="48">
        <v>2</v>
      </c>
      <c r="C50" s="67">
        <f t="shared" si="12"/>
        <v>17</v>
      </c>
      <c r="D50" s="68">
        <f t="shared" si="10"/>
        <v>4.8</v>
      </c>
      <c r="E50" s="40" t="str">
        <f t="shared" si="13"/>
        <v>30</v>
      </c>
      <c r="F50" s="69">
        <v>0</v>
      </c>
      <c r="G50" s="80">
        <f t="shared" si="11"/>
        <v>0.33611111111111075</v>
      </c>
      <c r="H50" s="80">
        <f t="shared" si="11"/>
        <v>0.35694444444444406</v>
      </c>
      <c r="I50" s="80">
        <f t="shared" si="11"/>
        <v>0.39861111111111069</v>
      </c>
      <c r="J50" s="80">
        <f t="shared" si="11"/>
        <v>0.44027777777777738</v>
      </c>
      <c r="K50" s="80">
        <f t="shared" si="11"/>
        <v>0.46111111111111069</v>
      </c>
      <c r="L50" s="80">
        <f t="shared" si="11"/>
        <v>0.50277777777777743</v>
      </c>
      <c r="M50" s="80">
        <f t="shared" si="11"/>
        <v>0.54444444444444406</v>
      </c>
      <c r="N50" s="80">
        <f t="shared" si="11"/>
        <v>0.56527777777777677</v>
      </c>
      <c r="O50" s="80">
        <f t="shared" si="11"/>
        <v>0.58611111111111014</v>
      </c>
      <c r="P50" s="80">
        <f t="shared" si="11"/>
        <v>0.62777777777777677</v>
      </c>
      <c r="Q50" s="80">
        <f t="shared" si="11"/>
        <v>0.6694444444444434</v>
      </c>
      <c r="R50" s="80">
        <f t="shared" si="11"/>
        <v>0.69027777777777677</v>
      </c>
      <c r="S50" s="80">
        <f t="shared" si="11"/>
        <v>0.73194444444444351</v>
      </c>
      <c r="T50" s="80">
        <f t="shared" si="11"/>
        <v>0.77361111111111014</v>
      </c>
      <c r="V50" s="155" t="s">
        <v>166</v>
      </c>
    </row>
    <row r="51" spans="1:22">
      <c r="A51" s="47" t="s">
        <v>138</v>
      </c>
      <c r="B51" s="48">
        <v>2</v>
      </c>
      <c r="C51" s="67">
        <f t="shared" si="12"/>
        <v>19</v>
      </c>
      <c r="D51" s="68">
        <f t="shared" si="10"/>
        <v>4.8</v>
      </c>
      <c r="E51" s="40" t="str">
        <f t="shared" si="13"/>
        <v>30</v>
      </c>
      <c r="F51" s="69">
        <v>0</v>
      </c>
      <c r="G51" s="80">
        <f t="shared" si="11"/>
        <v>0.33888888888888852</v>
      </c>
      <c r="H51" s="80">
        <f t="shared" si="11"/>
        <v>0.35972222222222183</v>
      </c>
      <c r="I51" s="80">
        <f t="shared" si="11"/>
        <v>0.40138888888888846</v>
      </c>
      <c r="J51" s="80">
        <f t="shared" si="11"/>
        <v>0.44305555555555515</v>
      </c>
      <c r="K51" s="80">
        <f t="shared" si="11"/>
        <v>0.46388888888888846</v>
      </c>
      <c r="L51" s="80">
        <f t="shared" si="11"/>
        <v>0.5055555555555552</v>
      </c>
      <c r="M51" s="80">
        <f t="shared" si="11"/>
        <v>0.54722222222222183</v>
      </c>
      <c r="N51" s="80">
        <f t="shared" si="11"/>
        <v>0.56805555555555454</v>
      </c>
      <c r="O51" s="80">
        <f t="shared" si="11"/>
        <v>0.58888888888888791</v>
      </c>
      <c r="P51" s="80">
        <f t="shared" si="11"/>
        <v>0.63055555555555454</v>
      </c>
      <c r="Q51" s="80">
        <f t="shared" si="11"/>
        <v>0.67222222222222117</v>
      </c>
      <c r="R51" s="80">
        <f t="shared" si="11"/>
        <v>0.69305555555555454</v>
      </c>
      <c r="S51" s="80">
        <f t="shared" si="11"/>
        <v>0.73472222222222128</v>
      </c>
      <c r="T51" s="80">
        <f t="shared" si="11"/>
        <v>0.77638888888888791</v>
      </c>
      <c r="V51" s="155" t="s">
        <v>165</v>
      </c>
    </row>
    <row r="52" spans="1:22">
      <c r="A52" s="47" t="s">
        <v>398</v>
      </c>
      <c r="B52" s="48">
        <v>1</v>
      </c>
      <c r="C52" s="67">
        <f t="shared" si="12"/>
        <v>20</v>
      </c>
      <c r="D52" s="68">
        <f t="shared" si="10"/>
        <v>2.4</v>
      </c>
      <c r="E52" s="40" t="str">
        <f t="shared" si="13"/>
        <v>35</v>
      </c>
      <c r="F52" s="69">
        <v>0</v>
      </c>
      <c r="G52" s="80">
        <f t="shared" si="11"/>
        <v>0.3402777777777774</v>
      </c>
      <c r="H52" s="80">
        <f t="shared" si="11"/>
        <v>0.36111111111111072</v>
      </c>
      <c r="I52" s="80">
        <f t="shared" si="11"/>
        <v>0.40277777777777735</v>
      </c>
      <c r="J52" s="80">
        <f t="shared" si="11"/>
        <v>0.44444444444444403</v>
      </c>
      <c r="K52" s="80">
        <f t="shared" si="11"/>
        <v>0.46527777777777735</v>
      </c>
      <c r="L52" s="80">
        <f t="shared" si="11"/>
        <v>0.50694444444444409</v>
      </c>
      <c r="M52" s="80">
        <f t="shared" si="11"/>
        <v>0.54861111111111072</v>
      </c>
      <c r="N52" s="80">
        <f t="shared" si="11"/>
        <v>0.56944444444444342</v>
      </c>
      <c r="O52" s="80">
        <f t="shared" si="11"/>
        <v>0.59027777777777679</v>
      </c>
      <c r="P52" s="80">
        <f t="shared" si="11"/>
        <v>0.63194444444444342</v>
      </c>
      <c r="Q52" s="80">
        <f t="shared" si="11"/>
        <v>0.67361111111111005</v>
      </c>
      <c r="R52" s="80">
        <f t="shared" si="11"/>
        <v>0.69444444444444342</v>
      </c>
      <c r="S52" s="80">
        <f t="shared" si="11"/>
        <v>0.73611111111111016</v>
      </c>
      <c r="T52" s="80">
        <f t="shared" si="11"/>
        <v>0.77777777777777679</v>
      </c>
      <c r="V52" s="155" t="s">
        <v>196</v>
      </c>
    </row>
    <row r="53" spans="1:22">
      <c r="A53" s="47" t="s">
        <v>157</v>
      </c>
      <c r="B53" s="48">
        <v>1</v>
      </c>
      <c r="C53" s="67">
        <f t="shared" si="12"/>
        <v>21</v>
      </c>
      <c r="D53" s="68">
        <f t="shared" si="10"/>
        <v>2.4</v>
      </c>
      <c r="E53" s="40" t="str">
        <f t="shared" si="13"/>
        <v>35</v>
      </c>
      <c r="F53" s="69">
        <v>0</v>
      </c>
      <c r="G53" s="80">
        <f t="shared" si="11"/>
        <v>0.34166666666666629</v>
      </c>
      <c r="H53" s="80">
        <f t="shared" si="11"/>
        <v>0.3624999999999996</v>
      </c>
      <c r="I53" s="80">
        <f t="shared" si="11"/>
        <v>0.40416666666666623</v>
      </c>
      <c r="J53" s="80">
        <f t="shared" si="11"/>
        <v>0.44583333333333292</v>
      </c>
      <c r="K53" s="80">
        <f t="shared" si="11"/>
        <v>0.46666666666666623</v>
      </c>
      <c r="L53" s="80">
        <f t="shared" si="11"/>
        <v>0.50833333333333297</v>
      </c>
      <c r="M53" s="80">
        <f t="shared" si="11"/>
        <v>0.5499999999999996</v>
      </c>
      <c r="N53" s="80">
        <f t="shared" si="11"/>
        <v>0.5708333333333323</v>
      </c>
      <c r="O53" s="80">
        <f t="shared" si="11"/>
        <v>0.59166666666666567</v>
      </c>
      <c r="P53" s="80">
        <f t="shared" si="11"/>
        <v>0.6333333333333323</v>
      </c>
      <c r="Q53" s="80">
        <f t="shared" si="11"/>
        <v>0.67499999999999893</v>
      </c>
      <c r="R53" s="80">
        <f t="shared" si="11"/>
        <v>0.6958333333333323</v>
      </c>
      <c r="S53" s="80">
        <f t="shared" si="11"/>
        <v>0.73749999999999905</v>
      </c>
      <c r="T53" s="80">
        <f t="shared" si="11"/>
        <v>0.77916666666666567</v>
      </c>
      <c r="V53" s="155" t="s">
        <v>163</v>
      </c>
    </row>
    <row r="54" spans="1:22">
      <c r="A54" s="12" t="s">
        <v>387</v>
      </c>
      <c r="B54" s="48">
        <v>2</v>
      </c>
      <c r="C54" s="67">
        <f t="shared" si="12"/>
        <v>23</v>
      </c>
      <c r="D54" s="68">
        <f t="shared" si="10"/>
        <v>4.8</v>
      </c>
      <c r="E54" s="40" t="str">
        <f t="shared" si="13"/>
        <v>35</v>
      </c>
      <c r="F54" s="69">
        <v>0</v>
      </c>
      <c r="G54" s="80">
        <f t="shared" si="11"/>
        <v>0.34444444444444405</v>
      </c>
      <c r="H54" s="80">
        <f t="shared" si="11"/>
        <v>0.36527777777777737</v>
      </c>
      <c r="I54" s="80">
        <f t="shared" si="11"/>
        <v>0.406944444444444</v>
      </c>
      <c r="J54" s="80">
        <f t="shared" si="11"/>
        <v>0.44861111111111068</v>
      </c>
      <c r="K54" s="80">
        <f t="shared" si="11"/>
        <v>0.469444444444444</v>
      </c>
      <c r="L54" s="80">
        <f t="shared" si="11"/>
        <v>0.51111111111111074</v>
      </c>
      <c r="M54" s="80">
        <f t="shared" si="11"/>
        <v>0.55277777777777737</v>
      </c>
      <c r="N54" s="80">
        <f t="shared" si="11"/>
        <v>0.57361111111111007</v>
      </c>
      <c r="O54" s="80">
        <f t="shared" si="11"/>
        <v>0.59444444444444344</v>
      </c>
      <c r="P54" s="80">
        <f t="shared" si="11"/>
        <v>0.63611111111111007</v>
      </c>
      <c r="Q54" s="80">
        <f t="shared" si="11"/>
        <v>0.6777777777777767</v>
      </c>
      <c r="R54" s="80">
        <f t="shared" si="11"/>
        <v>0.69861111111111007</v>
      </c>
      <c r="S54" s="80">
        <f t="shared" si="11"/>
        <v>0.74027777777777681</v>
      </c>
      <c r="T54" s="80">
        <f t="shared" si="11"/>
        <v>0.78194444444444344</v>
      </c>
      <c r="V54" s="155" t="s">
        <v>197</v>
      </c>
    </row>
    <row r="55" spans="1:22">
      <c r="A55" s="47" t="s">
        <v>127</v>
      </c>
      <c r="B55" s="48">
        <v>1</v>
      </c>
      <c r="C55" s="67">
        <f t="shared" si="12"/>
        <v>24</v>
      </c>
      <c r="D55" s="68">
        <f t="shared" si="10"/>
        <v>2.4</v>
      </c>
      <c r="E55" s="40" t="str">
        <f t="shared" si="13"/>
        <v>35</v>
      </c>
      <c r="F55" s="69">
        <v>0</v>
      </c>
      <c r="G55" s="80">
        <f t="shared" si="11"/>
        <v>0.34583333333333294</v>
      </c>
      <c r="H55" s="80">
        <f t="shared" si="11"/>
        <v>0.36666666666666625</v>
      </c>
      <c r="I55" s="80">
        <f t="shared" si="11"/>
        <v>0.40833333333333288</v>
      </c>
      <c r="J55" s="80">
        <f t="shared" si="11"/>
        <v>0.44999999999999957</v>
      </c>
      <c r="K55" s="80">
        <f t="shared" si="11"/>
        <v>0.47083333333333288</v>
      </c>
      <c r="L55" s="80">
        <f t="shared" si="11"/>
        <v>0.51249999999999962</v>
      </c>
      <c r="M55" s="80">
        <f t="shared" si="11"/>
        <v>0.55416666666666625</v>
      </c>
      <c r="N55" s="80">
        <f t="shared" si="11"/>
        <v>0.57499999999999896</v>
      </c>
      <c r="O55" s="80">
        <f t="shared" si="11"/>
        <v>0.59583333333333233</v>
      </c>
      <c r="P55" s="80">
        <f t="shared" si="11"/>
        <v>0.63749999999999896</v>
      </c>
      <c r="Q55" s="80">
        <f t="shared" si="11"/>
        <v>0.67916666666666559</v>
      </c>
      <c r="R55" s="80">
        <f t="shared" si="11"/>
        <v>0.69999999999999896</v>
      </c>
      <c r="S55" s="80">
        <f t="shared" si="11"/>
        <v>0.7416666666666657</v>
      </c>
      <c r="T55" s="80">
        <f t="shared" si="11"/>
        <v>0.78333333333333233</v>
      </c>
      <c r="V55" s="155" t="s">
        <v>198</v>
      </c>
    </row>
    <row r="56" spans="1:22">
      <c r="A56" s="47" t="s">
        <v>28</v>
      </c>
      <c r="B56" s="48">
        <v>1</v>
      </c>
      <c r="C56" s="67">
        <f t="shared" si="12"/>
        <v>25</v>
      </c>
      <c r="D56" s="68">
        <f t="shared" si="10"/>
        <v>2.4</v>
      </c>
      <c r="E56" s="40" t="str">
        <f t="shared" si="13"/>
        <v>40</v>
      </c>
      <c r="F56" s="69">
        <v>0</v>
      </c>
      <c r="G56" s="80">
        <f t="shared" si="11"/>
        <v>0.34722222222222182</v>
      </c>
      <c r="H56" s="80">
        <f t="shared" si="11"/>
        <v>0.36805555555555514</v>
      </c>
      <c r="I56" s="80">
        <f t="shared" si="11"/>
        <v>0.40972222222222177</v>
      </c>
      <c r="J56" s="80">
        <f t="shared" si="11"/>
        <v>0.45138888888888845</v>
      </c>
      <c r="K56" s="80">
        <f t="shared" si="11"/>
        <v>0.47222222222222177</v>
      </c>
      <c r="L56" s="80">
        <f t="shared" si="11"/>
        <v>0.51388888888888851</v>
      </c>
      <c r="M56" s="80">
        <f t="shared" si="11"/>
        <v>0.55555555555555514</v>
      </c>
      <c r="N56" s="80">
        <f t="shared" si="11"/>
        <v>0.57638888888888784</v>
      </c>
      <c r="O56" s="80">
        <f t="shared" si="11"/>
        <v>0.59722222222222121</v>
      </c>
      <c r="P56" s="80">
        <f t="shared" si="11"/>
        <v>0.63888888888888784</v>
      </c>
      <c r="Q56" s="80">
        <f t="shared" si="11"/>
        <v>0.68055555555555447</v>
      </c>
      <c r="R56" s="80">
        <f t="shared" si="11"/>
        <v>0.70138888888888784</v>
      </c>
      <c r="S56" s="80">
        <f t="shared" si="11"/>
        <v>0.74305555555555458</v>
      </c>
      <c r="T56" s="80">
        <f t="shared" si="11"/>
        <v>0.78472222222222121</v>
      </c>
      <c r="V56" s="155" t="s">
        <v>199</v>
      </c>
    </row>
    <row r="57" spans="1:22">
      <c r="A57" s="47" t="s">
        <v>372</v>
      </c>
      <c r="B57" s="48">
        <v>1</v>
      </c>
      <c r="C57" s="67">
        <f t="shared" si="12"/>
        <v>26</v>
      </c>
      <c r="D57" s="68">
        <f t="shared" si="10"/>
        <v>2.4</v>
      </c>
      <c r="E57" s="40" t="str">
        <f t="shared" si="13"/>
        <v>40</v>
      </c>
      <c r="F57" s="69">
        <v>0</v>
      </c>
      <c r="G57" s="80">
        <f t="shared" si="11"/>
        <v>0.34861111111111071</v>
      </c>
      <c r="H57" s="80">
        <f t="shared" si="11"/>
        <v>0.36944444444444402</v>
      </c>
      <c r="I57" s="80">
        <f t="shared" si="11"/>
        <v>0.41111111111111065</v>
      </c>
      <c r="J57" s="80">
        <f t="shared" si="11"/>
        <v>0.45277777777777733</v>
      </c>
      <c r="K57" s="80">
        <f t="shared" si="11"/>
        <v>0.47361111111111065</v>
      </c>
      <c r="L57" s="80">
        <f t="shared" si="11"/>
        <v>0.51527777777777739</v>
      </c>
      <c r="M57" s="80">
        <f t="shared" si="11"/>
        <v>0.55694444444444402</v>
      </c>
      <c r="N57" s="80">
        <f t="shared" si="11"/>
        <v>0.57777777777777672</v>
      </c>
      <c r="O57" s="80">
        <f t="shared" si="11"/>
        <v>0.59861111111111009</v>
      </c>
      <c r="P57" s="80">
        <f t="shared" si="11"/>
        <v>0.64027777777777672</v>
      </c>
      <c r="Q57" s="80">
        <f t="shared" si="11"/>
        <v>0.68194444444444335</v>
      </c>
      <c r="R57" s="80">
        <f t="shared" si="11"/>
        <v>0.70277777777777672</v>
      </c>
      <c r="S57" s="80">
        <f t="shared" si="11"/>
        <v>0.74444444444444346</v>
      </c>
      <c r="T57" s="80">
        <f t="shared" si="11"/>
        <v>0.78611111111111009</v>
      </c>
      <c r="V57" s="157" t="s">
        <v>195</v>
      </c>
    </row>
    <row r="58" spans="1:22" s="81" customFormat="1">
      <c r="A58" s="125" t="s">
        <v>128</v>
      </c>
      <c r="B58" s="82">
        <v>2</v>
      </c>
      <c r="C58" s="67">
        <f t="shared" si="12"/>
        <v>28</v>
      </c>
      <c r="D58" s="83">
        <f t="shared" si="10"/>
        <v>4.8</v>
      </c>
      <c r="E58" s="84" t="str">
        <f t="shared" si="13"/>
        <v>40</v>
      </c>
      <c r="F58" s="85">
        <v>5</v>
      </c>
      <c r="G58" s="56">
        <f t="shared" ref="G58:T73" si="14">G57+TIME(0,$D58,0)+TIME(0,$F58,0)</f>
        <v>0.35486111111111068</v>
      </c>
      <c r="H58" s="56">
        <f t="shared" si="14"/>
        <v>0.375694444444444</v>
      </c>
      <c r="I58" s="56">
        <f t="shared" si="14"/>
        <v>0.41736111111111063</v>
      </c>
      <c r="J58" s="56">
        <f t="shared" si="14"/>
        <v>0.45902777777777731</v>
      </c>
      <c r="K58" s="56">
        <f t="shared" si="14"/>
        <v>0.47986111111111063</v>
      </c>
      <c r="L58" s="56">
        <f t="shared" si="14"/>
        <v>0.52152777777777737</v>
      </c>
      <c r="M58" s="56">
        <f t="shared" si="14"/>
        <v>0.563194444444444</v>
      </c>
      <c r="N58" s="56">
        <f t="shared" si="14"/>
        <v>0.5840277777777767</v>
      </c>
      <c r="O58" s="56">
        <f t="shared" si="14"/>
        <v>0.60486111111111007</v>
      </c>
      <c r="P58" s="56">
        <f t="shared" si="14"/>
        <v>0.6465277777777767</v>
      </c>
      <c r="Q58" s="56">
        <f t="shared" si="14"/>
        <v>0.68819444444444333</v>
      </c>
      <c r="R58" s="56">
        <f t="shared" si="14"/>
        <v>0.7090277777777767</v>
      </c>
      <c r="S58" s="56">
        <f t="shared" si="14"/>
        <v>0.75069444444444344</v>
      </c>
      <c r="T58" s="56">
        <f t="shared" si="14"/>
        <v>0.79236111111111007</v>
      </c>
      <c r="V58" s="157" t="s">
        <v>194</v>
      </c>
    </row>
    <row r="59" spans="1:22">
      <c r="A59" s="47" t="s">
        <v>25</v>
      </c>
      <c r="B59" s="48">
        <v>2</v>
      </c>
      <c r="C59" s="67">
        <f t="shared" si="12"/>
        <v>30</v>
      </c>
      <c r="D59" s="68">
        <f t="shared" si="10"/>
        <v>4.8</v>
      </c>
      <c r="E59" s="40" t="str">
        <f t="shared" si="13"/>
        <v>40</v>
      </c>
      <c r="F59" s="69">
        <v>0</v>
      </c>
      <c r="G59" s="80">
        <f t="shared" si="14"/>
        <v>0.35763888888888845</v>
      </c>
      <c r="H59" s="80">
        <f t="shared" si="14"/>
        <v>0.37847222222222177</v>
      </c>
      <c r="I59" s="80">
        <f t="shared" si="14"/>
        <v>0.4201388888888884</v>
      </c>
      <c r="J59" s="80">
        <f t="shared" si="14"/>
        <v>0.46180555555555508</v>
      </c>
      <c r="K59" s="80">
        <f t="shared" si="14"/>
        <v>0.4826388888888884</v>
      </c>
      <c r="L59" s="80">
        <f t="shared" si="14"/>
        <v>0.52430555555555514</v>
      </c>
      <c r="M59" s="80">
        <f t="shared" si="14"/>
        <v>0.56597222222222177</v>
      </c>
      <c r="N59" s="80">
        <f t="shared" si="14"/>
        <v>0.58680555555555447</v>
      </c>
      <c r="O59" s="80">
        <f t="shared" si="14"/>
        <v>0.60763888888888784</v>
      </c>
      <c r="P59" s="80">
        <f t="shared" si="14"/>
        <v>0.64930555555555447</v>
      </c>
      <c r="Q59" s="80">
        <f t="shared" si="14"/>
        <v>0.6909722222222211</v>
      </c>
      <c r="R59" s="80">
        <f t="shared" si="14"/>
        <v>0.71180555555555447</v>
      </c>
      <c r="S59" s="80">
        <f t="shared" si="14"/>
        <v>0.75347222222222121</v>
      </c>
      <c r="T59" s="80">
        <f t="shared" si="14"/>
        <v>0.79513888888888784</v>
      </c>
      <c r="V59" s="157" t="s">
        <v>193</v>
      </c>
    </row>
    <row r="60" spans="1:22">
      <c r="A60" s="47" t="s">
        <v>24</v>
      </c>
      <c r="B60" s="48">
        <v>1</v>
      </c>
      <c r="C60" s="67">
        <f t="shared" si="12"/>
        <v>31</v>
      </c>
      <c r="D60" s="68">
        <f t="shared" si="10"/>
        <v>2.4</v>
      </c>
      <c r="E60" s="40" t="str">
        <f t="shared" si="13"/>
        <v>45</v>
      </c>
      <c r="F60" s="69">
        <v>0</v>
      </c>
      <c r="G60" s="80">
        <f t="shared" si="14"/>
        <v>0.35902777777777733</v>
      </c>
      <c r="H60" s="80">
        <f t="shared" si="14"/>
        <v>0.37986111111111065</v>
      </c>
      <c r="I60" s="80">
        <f t="shared" si="14"/>
        <v>0.42152777777777728</v>
      </c>
      <c r="J60" s="80">
        <f t="shared" si="14"/>
        <v>0.46319444444444396</v>
      </c>
      <c r="K60" s="80">
        <f t="shared" si="14"/>
        <v>0.48402777777777728</v>
      </c>
      <c r="L60" s="80">
        <f t="shared" si="14"/>
        <v>0.52569444444444402</v>
      </c>
      <c r="M60" s="80">
        <f t="shared" si="14"/>
        <v>0.56736111111111065</v>
      </c>
      <c r="N60" s="80">
        <f t="shared" si="14"/>
        <v>0.58819444444444335</v>
      </c>
      <c r="O60" s="80">
        <f t="shared" si="14"/>
        <v>0.60902777777777672</v>
      </c>
      <c r="P60" s="80">
        <f t="shared" si="14"/>
        <v>0.65069444444444335</v>
      </c>
      <c r="Q60" s="80">
        <f t="shared" si="14"/>
        <v>0.69236111111110998</v>
      </c>
      <c r="R60" s="80">
        <f t="shared" si="14"/>
        <v>0.71319444444444335</v>
      </c>
      <c r="S60" s="80">
        <f t="shared" si="14"/>
        <v>0.75486111111111009</v>
      </c>
      <c r="T60" s="80">
        <f t="shared" si="14"/>
        <v>0.79652777777777672</v>
      </c>
      <c r="V60" s="157" t="s">
        <v>191</v>
      </c>
    </row>
    <row r="61" spans="1:22">
      <c r="A61" s="124" t="s">
        <v>137</v>
      </c>
      <c r="B61" s="48">
        <v>2</v>
      </c>
      <c r="C61" s="67">
        <f t="shared" si="12"/>
        <v>33</v>
      </c>
      <c r="D61" s="68">
        <f t="shared" si="10"/>
        <v>4.8</v>
      </c>
      <c r="E61" s="40" t="str">
        <f t="shared" si="13"/>
        <v>45</v>
      </c>
      <c r="F61" s="69">
        <v>0</v>
      </c>
      <c r="G61" s="80">
        <f t="shared" si="14"/>
        <v>0.3618055555555551</v>
      </c>
      <c r="H61" s="80">
        <f t="shared" si="14"/>
        <v>0.38263888888888842</v>
      </c>
      <c r="I61" s="80">
        <f t="shared" si="14"/>
        <v>0.42430555555555505</v>
      </c>
      <c r="J61" s="80">
        <f t="shared" si="14"/>
        <v>0.46597222222222173</v>
      </c>
      <c r="K61" s="80">
        <f t="shared" si="14"/>
        <v>0.48680555555555505</v>
      </c>
      <c r="L61" s="80">
        <f t="shared" si="14"/>
        <v>0.52847222222222179</v>
      </c>
      <c r="M61" s="80">
        <f t="shared" si="14"/>
        <v>0.57013888888888842</v>
      </c>
      <c r="N61" s="80">
        <f t="shared" si="14"/>
        <v>0.59097222222222112</v>
      </c>
      <c r="O61" s="80">
        <f t="shared" si="14"/>
        <v>0.61180555555555449</v>
      </c>
      <c r="P61" s="80">
        <f t="shared" si="14"/>
        <v>0.65347222222222112</v>
      </c>
      <c r="Q61" s="80">
        <f t="shared" si="14"/>
        <v>0.69513888888888775</v>
      </c>
      <c r="R61" s="80">
        <f t="shared" si="14"/>
        <v>0.71597222222222112</v>
      </c>
      <c r="S61" s="80">
        <f t="shared" si="14"/>
        <v>0.75763888888888786</v>
      </c>
      <c r="T61" s="80">
        <f t="shared" si="14"/>
        <v>0.79930555555555449</v>
      </c>
      <c r="V61" s="157" t="s">
        <v>189</v>
      </c>
    </row>
    <row r="62" spans="1:22">
      <c r="A62" s="47" t="s">
        <v>23</v>
      </c>
      <c r="B62" s="48">
        <v>1</v>
      </c>
      <c r="C62" s="67">
        <f t="shared" si="12"/>
        <v>34</v>
      </c>
      <c r="D62" s="68">
        <f t="shared" si="10"/>
        <v>2.4</v>
      </c>
      <c r="E62" s="40" t="str">
        <f t="shared" si="13"/>
        <v>45</v>
      </c>
      <c r="F62" s="69">
        <v>0</v>
      </c>
      <c r="G62" s="80">
        <f t="shared" si="14"/>
        <v>0.36319444444444399</v>
      </c>
      <c r="H62" s="80">
        <f t="shared" si="14"/>
        <v>0.3840277777777773</v>
      </c>
      <c r="I62" s="80">
        <f t="shared" si="14"/>
        <v>0.42569444444444393</v>
      </c>
      <c r="J62" s="80">
        <f t="shared" si="14"/>
        <v>0.46736111111111062</v>
      </c>
      <c r="K62" s="80">
        <f t="shared" si="14"/>
        <v>0.48819444444444393</v>
      </c>
      <c r="L62" s="80">
        <f t="shared" si="14"/>
        <v>0.52986111111111067</v>
      </c>
      <c r="M62" s="80">
        <f t="shared" si="14"/>
        <v>0.5715277777777773</v>
      </c>
      <c r="N62" s="80">
        <f t="shared" si="14"/>
        <v>0.59236111111111001</v>
      </c>
      <c r="O62" s="80">
        <f t="shared" si="14"/>
        <v>0.61319444444444338</v>
      </c>
      <c r="P62" s="80">
        <f t="shared" si="14"/>
        <v>0.65486111111111001</v>
      </c>
      <c r="Q62" s="80">
        <f t="shared" si="14"/>
        <v>0.69652777777777664</v>
      </c>
      <c r="R62" s="80">
        <f t="shared" si="14"/>
        <v>0.71736111111111001</v>
      </c>
      <c r="S62" s="80">
        <f t="shared" si="14"/>
        <v>0.75902777777777675</v>
      </c>
      <c r="T62" s="80">
        <f t="shared" si="14"/>
        <v>0.80069444444444338</v>
      </c>
      <c r="V62" s="155" t="s">
        <v>136</v>
      </c>
    </row>
    <row r="63" spans="1:22">
      <c r="A63" s="47" t="s">
        <v>22</v>
      </c>
      <c r="B63" s="48">
        <v>1</v>
      </c>
      <c r="C63" s="67">
        <f t="shared" si="12"/>
        <v>35</v>
      </c>
      <c r="D63" s="68">
        <f t="shared" si="10"/>
        <v>2.4</v>
      </c>
      <c r="E63" s="40" t="str">
        <f t="shared" si="13"/>
        <v>45</v>
      </c>
      <c r="F63" s="69">
        <v>0</v>
      </c>
      <c r="G63" s="80">
        <f t="shared" si="14"/>
        <v>0.36458333333333287</v>
      </c>
      <c r="H63" s="80">
        <f t="shared" si="14"/>
        <v>0.38541666666666619</v>
      </c>
      <c r="I63" s="80">
        <f t="shared" si="14"/>
        <v>0.42708333333333282</v>
      </c>
      <c r="J63" s="80">
        <f t="shared" si="14"/>
        <v>0.4687499999999995</v>
      </c>
      <c r="K63" s="80">
        <f t="shared" si="14"/>
        <v>0.48958333333333282</v>
      </c>
      <c r="L63" s="80">
        <f t="shared" si="14"/>
        <v>0.53124999999999956</v>
      </c>
      <c r="M63" s="80">
        <f t="shared" si="14"/>
        <v>0.57291666666666619</v>
      </c>
      <c r="N63" s="80">
        <f t="shared" si="14"/>
        <v>0.59374999999999889</v>
      </c>
      <c r="O63" s="80">
        <f t="shared" si="14"/>
        <v>0.61458333333333226</v>
      </c>
      <c r="P63" s="80">
        <f t="shared" si="14"/>
        <v>0.65624999999999889</v>
      </c>
      <c r="Q63" s="80">
        <f t="shared" si="14"/>
        <v>0.69791666666666552</v>
      </c>
      <c r="R63" s="80">
        <f t="shared" si="14"/>
        <v>0.71874999999999889</v>
      </c>
      <c r="S63" s="80">
        <f t="shared" si="14"/>
        <v>0.76041666666666563</v>
      </c>
      <c r="T63" s="80">
        <f t="shared" si="14"/>
        <v>0.80208333333333226</v>
      </c>
      <c r="V63" s="155" t="s">
        <v>135</v>
      </c>
    </row>
    <row r="64" spans="1:22">
      <c r="A64" s="47" t="s">
        <v>21</v>
      </c>
      <c r="B64" s="48">
        <v>1</v>
      </c>
      <c r="C64" s="67">
        <f t="shared" si="12"/>
        <v>36</v>
      </c>
      <c r="D64" s="68">
        <f t="shared" si="10"/>
        <v>2.4</v>
      </c>
      <c r="E64" s="40" t="str">
        <f t="shared" si="13"/>
        <v>45</v>
      </c>
      <c r="F64" s="69">
        <v>0</v>
      </c>
      <c r="G64" s="80">
        <f t="shared" si="14"/>
        <v>0.36597222222222175</v>
      </c>
      <c r="H64" s="80">
        <f t="shared" si="14"/>
        <v>0.38680555555555507</v>
      </c>
      <c r="I64" s="80">
        <f t="shared" si="14"/>
        <v>0.4284722222222217</v>
      </c>
      <c r="J64" s="80">
        <f t="shared" si="14"/>
        <v>0.47013888888888838</v>
      </c>
      <c r="K64" s="80">
        <f t="shared" si="14"/>
        <v>0.4909722222222217</v>
      </c>
      <c r="L64" s="80">
        <f t="shared" si="14"/>
        <v>0.53263888888888844</v>
      </c>
      <c r="M64" s="80">
        <f t="shared" si="14"/>
        <v>0.57430555555555507</v>
      </c>
      <c r="N64" s="80">
        <f t="shared" si="14"/>
        <v>0.59513888888888777</v>
      </c>
      <c r="O64" s="80">
        <f t="shared" si="14"/>
        <v>0.61597222222222114</v>
      </c>
      <c r="P64" s="80">
        <f t="shared" si="14"/>
        <v>0.65763888888888777</v>
      </c>
      <c r="Q64" s="80">
        <f t="shared" si="14"/>
        <v>0.6993055555555544</v>
      </c>
      <c r="R64" s="80">
        <f t="shared" si="14"/>
        <v>0.72013888888888777</v>
      </c>
      <c r="S64" s="80">
        <f t="shared" si="14"/>
        <v>0.76180555555555451</v>
      </c>
      <c r="T64" s="80">
        <f t="shared" si="14"/>
        <v>0.80347222222222114</v>
      </c>
      <c r="V64" s="157" t="s">
        <v>188</v>
      </c>
    </row>
    <row r="65" spans="1:22">
      <c r="A65" s="47" t="s">
        <v>20</v>
      </c>
      <c r="B65" s="48">
        <v>2</v>
      </c>
      <c r="C65" s="67">
        <f t="shared" si="12"/>
        <v>38</v>
      </c>
      <c r="D65" s="68">
        <f t="shared" si="10"/>
        <v>4.8</v>
      </c>
      <c r="E65" s="40" t="str">
        <f t="shared" si="13"/>
        <v>50</v>
      </c>
      <c r="F65" s="69">
        <v>0</v>
      </c>
      <c r="G65" s="80">
        <f t="shared" si="14"/>
        <v>0.36874999999999952</v>
      </c>
      <c r="H65" s="80">
        <f t="shared" si="14"/>
        <v>0.38958333333333284</v>
      </c>
      <c r="I65" s="80">
        <f t="shared" si="14"/>
        <v>0.43124999999999947</v>
      </c>
      <c r="J65" s="80">
        <f t="shared" si="14"/>
        <v>0.47291666666666615</v>
      </c>
      <c r="K65" s="80">
        <f t="shared" si="14"/>
        <v>0.49374999999999947</v>
      </c>
      <c r="L65" s="80">
        <f t="shared" si="14"/>
        <v>0.53541666666666621</v>
      </c>
      <c r="M65" s="80">
        <f t="shared" si="14"/>
        <v>0.57708333333333284</v>
      </c>
      <c r="N65" s="80">
        <f t="shared" si="14"/>
        <v>0.59791666666666554</v>
      </c>
      <c r="O65" s="80">
        <f t="shared" si="14"/>
        <v>0.61874999999999891</v>
      </c>
      <c r="P65" s="80">
        <f t="shared" si="14"/>
        <v>0.66041666666666554</v>
      </c>
      <c r="Q65" s="80">
        <f t="shared" si="14"/>
        <v>0.70208333333333217</v>
      </c>
      <c r="R65" s="80">
        <f t="shared" si="14"/>
        <v>0.72291666666666554</v>
      </c>
      <c r="S65" s="80">
        <f t="shared" si="14"/>
        <v>0.76458333333333228</v>
      </c>
      <c r="T65" s="80">
        <f t="shared" si="14"/>
        <v>0.80624999999999891</v>
      </c>
      <c r="V65" s="155" t="s">
        <v>187</v>
      </c>
    </row>
    <row r="66" spans="1:22">
      <c r="A66" s="47" t="s">
        <v>19</v>
      </c>
      <c r="B66" s="48">
        <v>2</v>
      </c>
      <c r="C66" s="67">
        <f t="shared" si="12"/>
        <v>40</v>
      </c>
      <c r="D66" s="68">
        <f t="shared" si="10"/>
        <v>4.8</v>
      </c>
      <c r="E66" s="40" t="str">
        <f t="shared" si="13"/>
        <v>50</v>
      </c>
      <c r="F66" s="69">
        <v>0</v>
      </c>
      <c r="G66" s="80">
        <f t="shared" si="14"/>
        <v>0.37152777777777729</v>
      </c>
      <c r="H66" s="80">
        <f t="shared" si="14"/>
        <v>0.39236111111111061</v>
      </c>
      <c r="I66" s="80">
        <f t="shared" si="14"/>
        <v>0.43402777777777724</v>
      </c>
      <c r="J66" s="80">
        <f t="shared" si="14"/>
        <v>0.47569444444444392</v>
      </c>
      <c r="K66" s="80">
        <f t="shared" si="14"/>
        <v>0.49652777777777724</v>
      </c>
      <c r="L66" s="80">
        <f t="shared" si="14"/>
        <v>0.53819444444444398</v>
      </c>
      <c r="M66" s="80">
        <f t="shared" si="14"/>
        <v>0.57986111111111061</v>
      </c>
      <c r="N66" s="80">
        <f t="shared" si="14"/>
        <v>0.60069444444444331</v>
      </c>
      <c r="O66" s="80">
        <f t="shared" si="14"/>
        <v>0.62152777777777668</v>
      </c>
      <c r="P66" s="80">
        <f t="shared" si="14"/>
        <v>0.66319444444444331</v>
      </c>
      <c r="Q66" s="80">
        <f t="shared" si="14"/>
        <v>0.70486111111110994</v>
      </c>
      <c r="R66" s="80">
        <f t="shared" si="14"/>
        <v>0.72569444444444331</v>
      </c>
      <c r="S66" s="80">
        <f t="shared" si="14"/>
        <v>0.76736111111111005</v>
      </c>
      <c r="T66" s="80">
        <f t="shared" si="14"/>
        <v>0.80902777777777668</v>
      </c>
      <c r="V66" s="155" t="s">
        <v>186</v>
      </c>
    </row>
    <row r="67" spans="1:22">
      <c r="A67" s="47" t="s">
        <v>18</v>
      </c>
      <c r="B67" s="48">
        <v>2</v>
      </c>
      <c r="C67" s="67">
        <f t="shared" si="12"/>
        <v>42</v>
      </c>
      <c r="D67" s="68">
        <f t="shared" si="10"/>
        <v>4.8</v>
      </c>
      <c r="E67" s="40" t="str">
        <f t="shared" si="13"/>
        <v>50</v>
      </c>
      <c r="F67" s="69">
        <v>0</v>
      </c>
      <c r="G67" s="80">
        <f t="shared" si="14"/>
        <v>0.37430555555555506</v>
      </c>
      <c r="H67" s="80">
        <f t="shared" si="14"/>
        <v>0.39513888888888837</v>
      </c>
      <c r="I67" s="80">
        <f t="shared" si="14"/>
        <v>0.436805555555555</v>
      </c>
      <c r="J67" s="80">
        <f t="shared" si="14"/>
        <v>0.47847222222222169</v>
      </c>
      <c r="K67" s="80">
        <f t="shared" si="14"/>
        <v>0.499305555555555</v>
      </c>
      <c r="L67" s="80">
        <f t="shared" si="14"/>
        <v>0.54097222222222174</v>
      </c>
      <c r="M67" s="80">
        <f t="shared" si="14"/>
        <v>0.58263888888888837</v>
      </c>
      <c r="N67" s="80">
        <f t="shared" si="14"/>
        <v>0.60347222222222108</v>
      </c>
      <c r="O67" s="80">
        <f t="shared" si="14"/>
        <v>0.62430555555555445</v>
      </c>
      <c r="P67" s="80">
        <f t="shared" si="14"/>
        <v>0.66597222222222108</v>
      </c>
      <c r="Q67" s="80">
        <f t="shared" si="14"/>
        <v>0.70763888888888771</v>
      </c>
      <c r="R67" s="80">
        <f t="shared" si="14"/>
        <v>0.72847222222222108</v>
      </c>
      <c r="S67" s="80">
        <f t="shared" si="14"/>
        <v>0.77013888888888782</v>
      </c>
      <c r="T67" s="80">
        <f t="shared" si="14"/>
        <v>0.81180555555555445</v>
      </c>
      <c r="V67" s="157" t="s">
        <v>183</v>
      </c>
    </row>
    <row r="68" spans="1:22">
      <c r="A68" s="47" t="s">
        <v>17</v>
      </c>
      <c r="B68" s="48">
        <v>3</v>
      </c>
      <c r="C68" s="67">
        <f t="shared" si="12"/>
        <v>45</v>
      </c>
      <c r="D68" s="68">
        <f t="shared" si="10"/>
        <v>7.1999999999999993</v>
      </c>
      <c r="E68" s="40" t="str">
        <f t="shared" si="13"/>
        <v>55</v>
      </c>
      <c r="F68" s="69">
        <v>0</v>
      </c>
      <c r="G68" s="80">
        <f t="shared" si="14"/>
        <v>0.37916666666666615</v>
      </c>
      <c r="H68" s="80">
        <f t="shared" si="14"/>
        <v>0.39999999999999947</v>
      </c>
      <c r="I68" s="80">
        <f t="shared" si="14"/>
        <v>0.4416666666666661</v>
      </c>
      <c r="J68" s="80">
        <f t="shared" si="14"/>
        <v>0.48333333333333278</v>
      </c>
      <c r="K68" s="80">
        <f t="shared" si="14"/>
        <v>0.5041666666666661</v>
      </c>
      <c r="L68" s="80">
        <f t="shared" si="14"/>
        <v>0.54583333333333284</v>
      </c>
      <c r="M68" s="80">
        <f t="shared" si="14"/>
        <v>0.58749999999999947</v>
      </c>
      <c r="N68" s="80">
        <f t="shared" si="14"/>
        <v>0.60833333333333217</v>
      </c>
      <c r="O68" s="80">
        <f t="shared" si="14"/>
        <v>0.62916666666666554</v>
      </c>
      <c r="P68" s="80">
        <f t="shared" si="14"/>
        <v>0.67083333333333217</v>
      </c>
      <c r="Q68" s="80">
        <f t="shared" si="14"/>
        <v>0.7124999999999988</v>
      </c>
      <c r="R68" s="80">
        <f t="shared" si="14"/>
        <v>0.73333333333333217</v>
      </c>
      <c r="S68" s="80">
        <f t="shared" si="14"/>
        <v>0.77499999999999891</v>
      </c>
      <c r="T68" s="80">
        <f t="shared" si="14"/>
        <v>0.81666666666666554</v>
      </c>
      <c r="V68" s="157" t="s">
        <v>181</v>
      </c>
    </row>
    <row r="69" spans="1:22">
      <c r="A69" s="47" t="s">
        <v>16</v>
      </c>
      <c r="B69" s="48">
        <v>3</v>
      </c>
      <c r="C69" s="67">
        <f t="shared" si="12"/>
        <v>48</v>
      </c>
      <c r="D69" s="68">
        <f t="shared" si="10"/>
        <v>7.1999999999999993</v>
      </c>
      <c r="E69" s="40" t="str">
        <f t="shared" si="13"/>
        <v>55</v>
      </c>
      <c r="F69" s="69">
        <v>0</v>
      </c>
      <c r="G69" s="80">
        <f t="shared" si="14"/>
        <v>0.38402777777777725</v>
      </c>
      <c r="H69" s="80">
        <f t="shared" si="14"/>
        <v>0.40486111111111056</v>
      </c>
      <c r="I69" s="80">
        <f t="shared" si="14"/>
        <v>0.44652777777777719</v>
      </c>
      <c r="J69" s="80">
        <f t="shared" si="14"/>
        <v>0.48819444444444388</v>
      </c>
      <c r="K69" s="80">
        <f t="shared" si="14"/>
        <v>0.50902777777777719</v>
      </c>
      <c r="L69" s="80">
        <f t="shared" si="14"/>
        <v>0.55069444444444393</v>
      </c>
      <c r="M69" s="80">
        <f t="shared" si="14"/>
        <v>0.59236111111111056</v>
      </c>
      <c r="N69" s="80">
        <f t="shared" si="14"/>
        <v>0.61319444444444327</v>
      </c>
      <c r="O69" s="80">
        <f t="shared" si="14"/>
        <v>0.63402777777777664</v>
      </c>
      <c r="P69" s="80">
        <f t="shared" si="14"/>
        <v>0.67569444444444327</v>
      </c>
      <c r="Q69" s="80">
        <f t="shared" si="14"/>
        <v>0.71736111111110989</v>
      </c>
      <c r="R69" s="80">
        <f t="shared" si="14"/>
        <v>0.73819444444444327</v>
      </c>
      <c r="S69" s="80">
        <f t="shared" si="14"/>
        <v>0.77986111111111001</v>
      </c>
      <c r="T69" s="80">
        <f t="shared" si="14"/>
        <v>0.82152777777777664</v>
      </c>
      <c r="V69" s="155" t="s">
        <v>133</v>
      </c>
    </row>
    <row r="70" spans="1:22">
      <c r="A70" s="47" t="s">
        <v>15</v>
      </c>
      <c r="B70" s="48">
        <v>2</v>
      </c>
      <c r="C70" s="67">
        <f t="shared" si="12"/>
        <v>50</v>
      </c>
      <c r="D70" s="68">
        <f t="shared" si="10"/>
        <v>4.8</v>
      </c>
      <c r="E70" s="40" t="str">
        <f t="shared" si="13"/>
        <v>60</v>
      </c>
      <c r="F70" s="69">
        <v>0</v>
      </c>
      <c r="G70" s="80">
        <f t="shared" si="14"/>
        <v>0.38680555555555501</v>
      </c>
      <c r="H70" s="80">
        <f t="shared" si="14"/>
        <v>0.40763888888888833</v>
      </c>
      <c r="I70" s="80">
        <f t="shared" si="14"/>
        <v>0.44930555555555496</v>
      </c>
      <c r="J70" s="80">
        <f t="shared" si="14"/>
        <v>0.49097222222222164</v>
      </c>
      <c r="K70" s="80">
        <f t="shared" si="14"/>
        <v>0.51180555555555496</v>
      </c>
      <c r="L70" s="80">
        <f t="shared" si="14"/>
        <v>0.5534722222222217</v>
      </c>
      <c r="M70" s="80">
        <f t="shared" si="14"/>
        <v>0.59513888888888833</v>
      </c>
      <c r="N70" s="80">
        <f t="shared" si="14"/>
        <v>0.61597222222222103</v>
      </c>
      <c r="O70" s="80">
        <f t="shared" si="14"/>
        <v>0.6368055555555544</v>
      </c>
      <c r="P70" s="80">
        <f t="shared" si="14"/>
        <v>0.67847222222222103</v>
      </c>
      <c r="Q70" s="80">
        <f t="shared" si="14"/>
        <v>0.72013888888888766</v>
      </c>
      <c r="R70" s="80">
        <f t="shared" si="14"/>
        <v>0.74097222222222103</v>
      </c>
      <c r="S70" s="80">
        <f t="shared" si="14"/>
        <v>0.78263888888888777</v>
      </c>
      <c r="T70" s="80">
        <f t="shared" si="14"/>
        <v>0.8243055555555544</v>
      </c>
      <c r="U70" s="81"/>
      <c r="V70" s="155" t="s">
        <v>132</v>
      </c>
    </row>
    <row r="71" spans="1:22">
      <c r="A71" s="47" t="s">
        <v>14</v>
      </c>
      <c r="B71" s="48">
        <v>1</v>
      </c>
      <c r="C71" s="67">
        <f t="shared" si="12"/>
        <v>51</v>
      </c>
      <c r="D71" s="68">
        <f t="shared" si="10"/>
        <v>2.4</v>
      </c>
      <c r="E71" s="40" t="str">
        <f t="shared" si="13"/>
        <v>60</v>
      </c>
      <c r="F71" s="69">
        <v>0</v>
      </c>
      <c r="G71" s="80">
        <f t="shared" si="14"/>
        <v>0.3881944444444439</v>
      </c>
      <c r="H71" s="80">
        <f t="shared" si="14"/>
        <v>0.40902777777777721</v>
      </c>
      <c r="I71" s="80">
        <f t="shared" si="14"/>
        <v>0.45069444444444384</v>
      </c>
      <c r="J71" s="80">
        <f t="shared" si="14"/>
        <v>0.49236111111111053</v>
      </c>
      <c r="K71" s="80">
        <f t="shared" si="14"/>
        <v>0.51319444444444384</v>
      </c>
      <c r="L71" s="80">
        <f t="shared" si="14"/>
        <v>0.55486111111111058</v>
      </c>
      <c r="M71" s="80">
        <f t="shared" si="14"/>
        <v>0.59652777777777721</v>
      </c>
      <c r="N71" s="80">
        <f t="shared" si="14"/>
        <v>0.61736111111110992</v>
      </c>
      <c r="O71" s="80">
        <f t="shared" si="14"/>
        <v>0.63819444444444329</v>
      </c>
      <c r="P71" s="80">
        <f t="shared" si="14"/>
        <v>0.67986111111110992</v>
      </c>
      <c r="Q71" s="80">
        <f t="shared" si="14"/>
        <v>0.72152777777777655</v>
      </c>
      <c r="R71" s="80">
        <f t="shared" si="14"/>
        <v>0.74236111111110992</v>
      </c>
      <c r="S71" s="80">
        <f t="shared" si="14"/>
        <v>0.78402777777777666</v>
      </c>
      <c r="T71" s="80">
        <f t="shared" si="14"/>
        <v>0.82569444444444329</v>
      </c>
      <c r="V71" s="162" t="s">
        <v>177</v>
      </c>
    </row>
    <row r="72" spans="1:22">
      <c r="A72" s="66" t="s">
        <v>13</v>
      </c>
      <c r="B72" s="48">
        <v>2</v>
      </c>
      <c r="C72" s="67">
        <f t="shared" si="12"/>
        <v>53</v>
      </c>
      <c r="D72" s="68">
        <f t="shared" si="10"/>
        <v>4.8</v>
      </c>
      <c r="E72" s="40" t="str">
        <f t="shared" si="13"/>
        <v>60</v>
      </c>
      <c r="F72" s="69">
        <v>0</v>
      </c>
      <c r="G72" s="80">
        <f t="shared" si="14"/>
        <v>0.39097222222222167</v>
      </c>
      <c r="H72" s="80">
        <f t="shared" si="14"/>
        <v>0.41180555555555498</v>
      </c>
      <c r="I72" s="80">
        <f t="shared" si="14"/>
        <v>0.45347222222222161</v>
      </c>
      <c r="J72" s="80">
        <f t="shared" si="14"/>
        <v>0.4951388888888883</v>
      </c>
      <c r="K72" s="80">
        <f t="shared" si="14"/>
        <v>0.51597222222222161</v>
      </c>
      <c r="L72" s="80">
        <f t="shared" si="14"/>
        <v>0.55763888888888835</v>
      </c>
      <c r="M72" s="80">
        <f t="shared" si="14"/>
        <v>0.59930555555555498</v>
      </c>
      <c r="N72" s="80">
        <f t="shared" si="14"/>
        <v>0.62013888888888768</v>
      </c>
      <c r="O72" s="80">
        <f t="shared" si="14"/>
        <v>0.64097222222222106</v>
      </c>
      <c r="P72" s="80">
        <f t="shared" si="14"/>
        <v>0.68263888888888768</v>
      </c>
      <c r="Q72" s="80">
        <f t="shared" si="14"/>
        <v>0.72430555555555431</v>
      </c>
      <c r="R72" s="80">
        <f t="shared" si="14"/>
        <v>0.74513888888888768</v>
      </c>
      <c r="S72" s="80">
        <f t="shared" si="14"/>
        <v>0.78680555555555443</v>
      </c>
      <c r="T72" s="80">
        <f t="shared" si="14"/>
        <v>0.82847222222222106</v>
      </c>
      <c r="V72" s="155" t="s">
        <v>130</v>
      </c>
    </row>
    <row r="73" spans="1:22">
      <c r="A73" s="102" t="s">
        <v>62</v>
      </c>
      <c r="B73" s="82">
        <v>1</v>
      </c>
      <c r="C73" s="67">
        <f t="shared" si="12"/>
        <v>54</v>
      </c>
      <c r="D73" s="68">
        <f t="shared" si="10"/>
        <v>2.4</v>
      </c>
      <c r="E73" s="40" t="str">
        <f t="shared" si="13"/>
        <v>60</v>
      </c>
      <c r="F73" s="69">
        <v>0</v>
      </c>
      <c r="G73" s="80">
        <f t="shared" si="14"/>
        <v>0.39236111111111055</v>
      </c>
      <c r="H73" s="80">
        <f t="shared" si="14"/>
        <v>0.41319444444444386</v>
      </c>
      <c r="I73" s="80">
        <f t="shared" si="14"/>
        <v>0.45486111111111049</v>
      </c>
      <c r="J73" s="80">
        <f t="shared" si="14"/>
        <v>0.49652777777777718</v>
      </c>
      <c r="K73" s="80">
        <f t="shared" si="14"/>
        <v>0.51736111111111049</v>
      </c>
      <c r="L73" s="80">
        <f t="shared" si="14"/>
        <v>0.55902777777777724</v>
      </c>
      <c r="M73" s="80">
        <f t="shared" si="14"/>
        <v>0.60069444444444386</v>
      </c>
      <c r="N73" s="80">
        <f t="shared" si="14"/>
        <v>0.62152777777777657</v>
      </c>
      <c r="O73" s="80">
        <f t="shared" si="14"/>
        <v>0.64236111111110994</v>
      </c>
      <c r="P73" s="80">
        <f t="shared" si="14"/>
        <v>0.68402777777777657</v>
      </c>
      <c r="Q73" s="80">
        <f t="shared" si="14"/>
        <v>0.7256944444444432</v>
      </c>
      <c r="R73" s="80">
        <f t="shared" si="14"/>
        <v>0.74652777777777657</v>
      </c>
      <c r="S73" s="80">
        <f t="shared" si="14"/>
        <v>0.78819444444444331</v>
      </c>
      <c r="T73" s="80">
        <f t="shared" si="14"/>
        <v>0.82986111111110994</v>
      </c>
      <c r="V73" s="155" t="s">
        <v>129</v>
      </c>
    </row>
    <row r="75" spans="1:22">
      <c r="A75" s="86" t="s">
        <v>0</v>
      </c>
      <c r="B75" s="87"/>
      <c r="C75" s="87">
        <f>C36+C73</f>
        <v>108</v>
      </c>
      <c r="D75" s="87"/>
      <c r="E75" s="87"/>
      <c r="F75" s="87"/>
      <c r="G75" s="88">
        <f>C75</f>
        <v>108</v>
      </c>
      <c r="H75" s="88">
        <f t="shared" ref="H75:M75" si="15">G75</f>
        <v>108</v>
      </c>
      <c r="I75" s="88">
        <f t="shared" si="15"/>
        <v>108</v>
      </c>
      <c r="J75" s="88">
        <f t="shared" si="15"/>
        <v>108</v>
      </c>
      <c r="K75" s="88">
        <f t="shared" si="15"/>
        <v>108</v>
      </c>
      <c r="L75" s="88">
        <f t="shared" si="15"/>
        <v>108</v>
      </c>
      <c r="M75" s="88">
        <f t="shared" si="15"/>
        <v>108</v>
      </c>
      <c r="N75" s="87">
        <f>M75*2</f>
        <v>216</v>
      </c>
      <c r="O75" s="87">
        <f>N75</f>
        <v>216</v>
      </c>
      <c r="P75" s="87">
        <f t="shared" ref="P75:T75" si="16">O75</f>
        <v>216</v>
      </c>
      <c r="Q75" s="87">
        <f t="shared" si="16"/>
        <v>216</v>
      </c>
      <c r="R75" s="87">
        <f t="shared" si="16"/>
        <v>216</v>
      </c>
      <c r="S75" s="87">
        <f t="shared" si="16"/>
        <v>216</v>
      </c>
      <c r="T75" s="87">
        <f t="shared" si="16"/>
        <v>216</v>
      </c>
      <c r="U75" s="138">
        <f>SUM(N75:T75)</f>
        <v>1512</v>
      </c>
    </row>
  </sheetData>
  <mergeCells count="12">
    <mergeCell ref="F39:F40"/>
    <mergeCell ref="A39:A40"/>
    <mergeCell ref="B39:B40"/>
    <mergeCell ref="C39:C40"/>
    <mergeCell ref="D39:D40"/>
    <mergeCell ref="E39:E40"/>
    <mergeCell ref="F2:F3"/>
    <mergeCell ref="A2:A3"/>
    <mergeCell ref="B2:B3"/>
    <mergeCell ref="C2:C3"/>
    <mergeCell ref="D2:D3"/>
    <mergeCell ref="E2:E3"/>
  </mergeCells>
  <pageMargins left="0.24" right="0.24" top="1.135" bottom="0.75" header="0.3" footer="0.3"/>
  <pageSetup scale="63" orientation="landscape" horizontalDpi="300" verticalDpi="300" r:id="rId1"/>
  <rowBreaks count="1" manualBreakCount="1">
    <brk id="37" max="2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75"/>
  <sheetViews>
    <sheetView view="pageBreakPreview" zoomScale="60" zoomScaleNormal="115" workbookViewId="0">
      <selection activeCell="C75" sqref="C75"/>
    </sheetView>
  </sheetViews>
  <sheetFormatPr defaultColWidth="10" defaultRowHeight="15"/>
  <cols>
    <col min="1" max="1" width="22.42578125" style="60" customWidth="1"/>
    <col min="2" max="2" width="6.7109375" style="60" customWidth="1"/>
    <col min="3" max="3" width="6.42578125" style="60" customWidth="1"/>
    <col min="4" max="4" width="7.5703125" style="60" customWidth="1"/>
    <col min="5" max="5" width="6.7109375" style="60" customWidth="1"/>
    <col min="6" max="6" width="6.140625" style="60" customWidth="1"/>
    <col min="7" max="7" width="8" style="60" customWidth="1"/>
    <col min="8" max="8" width="7.85546875" style="60" customWidth="1"/>
    <col min="9" max="9" width="8.5703125" style="60" customWidth="1"/>
    <col min="10" max="10" width="7.5703125" style="60" customWidth="1"/>
    <col min="11" max="11" width="7.85546875" style="60" customWidth="1"/>
    <col min="12" max="12" width="7.7109375" style="60" customWidth="1"/>
    <col min="13" max="16" width="8.42578125" style="60" customWidth="1"/>
    <col min="17" max="17" width="7.42578125" style="60" customWidth="1"/>
    <col min="18" max="18" width="23.85546875" style="157" customWidth="1"/>
    <col min="19" max="16384" width="10" style="60"/>
  </cols>
  <sheetData>
    <row r="1" spans="1:18" ht="18.75">
      <c r="A1" s="61" t="s">
        <v>456</v>
      </c>
      <c r="B1" s="61"/>
      <c r="C1" s="61"/>
      <c r="D1" s="62"/>
      <c r="E1" s="62"/>
      <c r="F1" s="62"/>
    </row>
    <row r="2" spans="1:18" ht="47.25" customHeight="1">
      <c r="A2" s="187" t="s">
        <v>404</v>
      </c>
      <c r="B2" s="187" t="s">
        <v>0</v>
      </c>
      <c r="C2" s="187" t="s">
        <v>1</v>
      </c>
      <c r="D2" s="187" t="s">
        <v>2</v>
      </c>
      <c r="E2" s="187" t="s">
        <v>3</v>
      </c>
      <c r="F2" s="187" t="s">
        <v>4</v>
      </c>
      <c r="G2" s="89" t="s">
        <v>460</v>
      </c>
      <c r="H2" s="89" t="s">
        <v>41</v>
      </c>
      <c r="I2" s="89" t="s">
        <v>42</v>
      </c>
      <c r="J2" s="89" t="s">
        <v>43</v>
      </c>
      <c r="K2" s="89" t="s">
        <v>44</v>
      </c>
      <c r="L2" s="90" t="s">
        <v>9</v>
      </c>
      <c r="M2" s="90" t="s">
        <v>10</v>
      </c>
      <c r="N2" s="90" t="s">
        <v>47</v>
      </c>
      <c r="O2" s="90" t="s">
        <v>12</v>
      </c>
      <c r="P2" s="90" t="s">
        <v>48</v>
      </c>
      <c r="R2" s="156" t="s">
        <v>156</v>
      </c>
    </row>
    <row r="3" spans="1:18" ht="32.25" customHeight="1">
      <c r="A3" s="188"/>
      <c r="B3" s="188"/>
      <c r="C3" s="188"/>
      <c r="D3" s="188"/>
      <c r="E3" s="188"/>
      <c r="F3" s="188"/>
      <c r="G3" s="89" t="s">
        <v>484</v>
      </c>
      <c r="H3" s="89" t="s">
        <v>485</v>
      </c>
      <c r="I3" s="89" t="s">
        <v>486</v>
      </c>
      <c r="J3" s="89" t="s">
        <v>487</v>
      </c>
      <c r="K3" s="89" t="s">
        <v>488</v>
      </c>
      <c r="L3" s="89" t="str">
        <f>G3</f>
        <v>UP65LT 
1396</v>
      </c>
      <c r="M3" s="89" t="str">
        <f>H3</f>
        <v>UP65KT
5037</v>
      </c>
      <c r="N3" s="89" t="str">
        <f>I3</f>
        <v>UP65PN
 8715</v>
      </c>
      <c r="O3" s="89" t="str">
        <f>J3</f>
        <v>UP65LT 
1403</v>
      </c>
      <c r="P3" s="89" t="str">
        <f>K3</f>
        <v>UP65LT
 1391</v>
      </c>
    </row>
    <row r="4" spans="1:18">
      <c r="A4" s="49" t="s">
        <v>62</v>
      </c>
      <c r="B4" s="92">
        <v>0</v>
      </c>
      <c r="C4" s="92">
        <f>B4</f>
        <v>0</v>
      </c>
      <c r="D4" s="93">
        <f>60/25*B4</f>
        <v>0</v>
      </c>
      <c r="E4" s="40" t="str">
        <f>IF(C4&lt;=0,"0",IF(C4&lt;=3,"10",IF(C4&lt;=6,"15",IF(C4&lt;=10,"20",IF(C4&lt;=14,"25",IF(C4&lt;=19,"30",IF(C4&lt;=24,"35",IF(C4&lt;=30,"40",IF(C4&lt;=36,"45",IF(C4&lt;=42,"50",IF(C4&lt;=48,"55",IF(C4&lt;=54,"60",IF(C4&lt;=60,"65",IF(C4&lt;=66,"70"))))))))))))))</f>
        <v>0</v>
      </c>
      <c r="F4" s="94">
        <v>0</v>
      </c>
      <c r="G4" s="70">
        <v>0.21180555555555555</v>
      </c>
      <c r="H4" s="70">
        <v>0.25347222222222221</v>
      </c>
      <c r="I4" s="70">
        <v>0.2951388888888889</v>
      </c>
      <c r="J4" s="70">
        <v>0.33680555555555558</v>
      </c>
      <c r="K4" s="70">
        <v>0.37847222222222227</v>
      </c>
      <c r="L4" s="70">
        <f>G73+TIME(0,64,0)</f>
        <v>0.48263888888888817</v>
      </c>
      <c r="M4" s="70">
        <f>H73+TIME(0,79,0)</f>
        <v>0.53472222222222143</v>
      </c>
      <c r="N4" s="70">
        <f>I73+TIME(0,79,0)</f>
        <v>0.57638888888888817</v>
      </c>
      <c r="O4" s="70">
        <f>J73+TIME(0,79,0)</f>
        <v>0.6180555555555548</v>
      </c>
      <c r="P4" s="70">
        <f>K73+TIME(0,79,0)</f>
        <v>0.65972222222222154</v>
      </c>
      <c r="R4" s="155" t="s">
        <v>129</v>
      </c>
    </row>
    <row r="5" spans="1:18" ht="14.1" customHeight="1">
      <c r="A5" s="47" t="s">
        <v>13</v>
      </c>
      <c r="B5" s="67">
        <v>1</v>
      </c>
      <c r="C5" s="67">
        <f>B5</f>
        <v>1</v>
      </c>
      <c r="D5" s="93">
        <f t="shared" ref="D5:D18" si="0">60/25*B5</f>
        <v>2.4</v>
      </c>
      <c r="E5" s="40" t="str">
        <f>IF(C5&lt;=0,"0",IF(C5&lt;=3,"10",IF(C5&lt;=6,"15",IF(C5&lt;=10,"20",IF(C5&lt;=14,"25",IF(C5&lt;=19,"30",IF(C5&lt;=24,"35",IF(C5&lt;=30,"40",IF(C5&lt;=36,"45",IF(C5&lt;=42,"50",IF(C5&lt;=48,"55",IF(C5&lt;=54,"60",IF(C5&lt;=60,"65",IF(C5&lt;=66,"70"))))))))))))))</f>
        <v>10</v>
      </c>
      <c r="F5" s="69">
        <v>5</v>
      </c>
      <c r="G5" s="73">
        <f t="shared" ref="G5:P5" si="1">G4+TIME(0,$D5,0)+TIME(0,$F5,0)</f>
        <v>0.21666666666666665</v>
      </c>
      <c r="H5" s="73">
        <f t="shared" si="1"/>
        <v>0.2583333333333333</v>
      </c>
      <c r="I5" s="73">
        <f t="shared" si="1"/>
        <v>0.3</v>
      </c>
      <c r="J5" s="73">
        <f t="shared" si="1"/>
        <v>0.34166666666666667</v>
      </c>
      <c r="K5" s="73">
        <f t="shared" si="1"/>
        <v>0.38333333333333336</v>
      </c>
      <c r="L5" s="73">
        <f t="shared" si="1"/>
        <v>0.48749999999999927</v>
      </c>
      <c r="M5" s="73">
        <f t="shared" si="1"/>
        <v>0.53958333333333253</v>
      </c>
      <c r="N5" s="73">
        <f t="shared" si="1"/>
        <v>0.58124999999999927</v>
      </c>
      <c r="O5" s="73">
        <f t="shared" si="1"/>
        <v>0.6229166666666659</v>
      </c>
      <c r="P5" s="73">
        <f t="shared" si="1"/>
        <v>0.66458333333333264</v>
      </c>
      <c r="R5" s="155" t="s">
        <v>130</v>
      </c>
    </row>
    <row r="6" spans="1:18" ht="14.1" customHeight="1">
      <c r="A6" s="47" t="s">
        <v>14</v>
      </c>
      <c r="B6" s="48">
        <v>2</v>
      </c>
      <c r="C6" s="67">
        <f>B6+C5</f>
        <v>3</v>
      </c>
      <c r="D6" s="93">
        <f t="shared" si="0"/>
        <v>4.8</v>
      </c>
      <c r="E6" s="40" t="str">
        <f>IF(C6&lt;=0,"0",IF(C6&lt;=3,"10",IF(C6&lt;=6,"15",IF(C6&lt;=10,"20",IF(C6&lt;=14,"25",IF(C6&lt;=19,"30",IF(C6&lt;=24,"35",IF(C6&lt;=30,"40",IF(C6&lt;=36,"45",IF(C6&lt;=42,"50",IF(C6&lt;=48,"55",IF(C6&lt;=54,"60",IF(C6&lt;=60,"65",IF(C6&lt;=66,"70"))))))))))))))</f>
        <v>10</v>
      </c>
      <c r="F6" s="69">
        <v>0</v>
      </c>
      <c r="G6" s="73">
        <f t="shared" ref="G6:P6" si="2">G5+TIME(0,$D6,0)+TIME(0,$F6,0)</f>
        <v>0.21944444444444441</v>
      </c>
      <c r="H6" s="73">
        <f t="shared" si="2"/>
        <v>0.26111111111111107</v>
      </c>
      <c r="I6" s="73">
        <f t="shared" si="2"/>
        <v>0.30277777777777776</v>
      </c>
      <c r="J6" s="73">
        <f t="shared" si="2"/>
        <v>0.34444444444444444</v>
      </c>
      <c r="K6" s="73">
        <f t="shared" si="2"/>
        <v>0.38611111111111113</v>
      </c>
      <c r="L6" s="73">
        <f t="shared" si="2"/>
        <v>0.49027777777777704</v>
      </c>
      <c r="M6" s="73">
        <f t="shared" si="2"/>
        <v>0.54236111111111029</v>
      </c>
      <c r="N6" s="73">
        <f t="shared" si="2"/>
        <v>0.58402777777777704</v>
      </c>
      <c r="O6" s="73">
        <f t="shared" si="2"/>
        <v>0.62569444444444366</v>
      </c>
      <c r="P6" s="73">
        <f t="shared" si="2"/>
        <v>0.66736111111111041</v>
      </c>
      <c r="R6" s="155" t="s">
        <v>131</v>
      </c>
    </row>
    <row r="7" spans="1:18" ht="14.1" customHeight="1">
      <c r="A7" s="47" t="s">
        <v>15</v>
      </c>
      <c r="B7" s="48">
        <v>1</v>
      </c>
      <c r="C7" s="67">
        <f t="shared" ref="C7:C36" si="3">B7+C6</f>
        <v>4</v>
      </c>
      <c r="D7" s="93">
        <f t="shared" si="0"/>
        <v>2.4</v>
      </c>
      <c r="E7" s="40" t="str">
        <f t="shared" ref="E7:E33" si="4">IF(C7&lt;=0,"0",IF(C7&lt;=3,"10",IF(C7&lt;=6,"15",IF(C7&lt;=10,"20",IF(C7&lt;=14,"25",IF(C7&lt;=19,"30",IF(C7&lt;=24,"35",IF(C7&lt;=30,"40",IF(C7&lt;=36,"45",IF(C7&lt;=42,"50",IF(C7&lt;=48,"55",IF(C7&lt;=54,"60",IF(C7&lt;=60,"65",IF(C7&lt;=66,"70"))))))))))))))</f>
        <v>15</v>
      </c>
      <c r="F7" s="69">
        <v>0</v>
      </c>
      <c r="G7" s="73">
        <f t="shared" ref="G7:P7" si="5">G6+TIME(0,$D7,0)+TIME(0,$F7,0)</f>
        <v>0.2208333333333333</v>
      </c>
      <c r="H7" s="73">
        <f t="shared" si="5"/>
        <v>0.26249999999999996</v>
      </c>
      <c r="I7" s="73">
        <f t="shared" si="5"/>
        <v>0.30416666666666664</v>
      </c>
      <c r="J7" s="73">
        <f t="shared" si="5"/>
        <v>0.34583333333333333</v>
      </c>
      <c r="K7" s="73">
        <f t="shared" si="5"/>
        <v>0.38750000000000001</v>
      </c>
      <c r="L7" s="73">
        <f t="shared" si="5"/>
        <v>0.49166666666666592</v>
      </c>
      <c r="M7" s="73">
        <f t="shared" si="5"/>
        <v>0.54374999999999918</v>
      </c>
      <c r="N7" s="73">
        <f t="shared" si="5"/>
        <v>0.58541666666666592</v>
      </c>
      <c r="O7" s="73">
        <f t="shared" si="5"/>
        <v>0.62708333333333255</v>
      </c>
      <c r="P7" s="73">
        <f t="shared" si="5"/>
        <v>0.66874999999999929</v>
      </c>
      <c r="R7" s="155" t="s">
        <v>178</v>
      </c>
    </row>
    <row r="8" spans="1:18" ht="14.1" customHeight="1">
      <c r="A8" s="47" t="s">
        <v>16</v>
      </c>
      <c r="B8" s="48">
        <v>2</v>
      </c>
      <c r="C8" s="67">
        <f t="shared" si="3"/>
        <v>6</v>
      </c>
      <c r="D8" s="93">
        <f t="shared" si="0"/>
        <v>4.8</v>
      </c>
      <c r="E8" s="40" t="str">
        <f t="shared" si="4"/>
        <v>15</v>
      </c>
      <c r="F8" s="69">
        <v>0</v>
      </c>
      <c r="G8" s="73">
        <f t="shared" ref="G8:P8" si="6">G7+TIME(0,$D8,0)+TIME(0,$F8,0)</f>
        <v>0.22361111111111107</v>
      </c>
      <c r="H8" s="73">
        <f t="shared" si="6"/>
        <v>0.26527777777777772</v>
      </c>
      <c r="I8" s="73">
        <f t="shared" si="6"/>
        <v>0.30694444444444441</v>
      </c>
      <c r="J8" s="73">
        <f t="shared" si="6"/>
        <v>0.34861111111111109</v>
      </c>
      <c r="K8" s="73">
        <f t="shared" si="6"/>
        <v>0.39027777777777778</v>
      </c>
      <c r="L8" s="73">
        <f t="shared" si="6"/>
        <v>0.49444444444444369</v>
      </c>
      <c r="M8" s="73">
        <f t="shared" si="6"/>
        <v>0.54652777777777695</v>
      </c>
      <c r="N8" s="73">
        <f t="shared" si="6"/>
        <v>0.58819444444444369</v>
      </c>
      <c r="O8" s="73">
        <f t="shared" si="6"/>
        <v>0.62986111111111032</v>
      </c>
      <c r="P8" s="73">
        <f t="shared" si="6"/>
        <v>0.67152777777777706</v>
      </c>
      <c r="R8" s="155" t="s">
        <v>179</v>
      </c>
    </row>
    <row r="9" spans="1:18" ht="14.1" customHeight="1">
      <c r="A9" s="47" t="s">
        <v>17</v>
      </c>
      <c r="B9" s="48">
        <v>3</v>
      </c>
      <c r="C9" s="67">
        <f t="shared" si="3"/>
        <v>9</v>
      </c>
      <c r="D9" s="93">
        <f t="shared" si="0"/>
        <v>7.1999999999999993</v>
      </c>
      <c r="E9" s="40" t="str">
        <f t="shared" si="4"/>
        <v>20</v>
      </c>
      <c r="F9" s="69">
        <v>0</v>
      </c>
      <c r="G9" s="73">
        <f t="shared" ref="G9:P9" si="7">G8+TIME(0,$D9,0)+TIME(0,$F9,0)</f>
        <v>0.22847222222222219</v>
      </c>
      <c r="H9" s="73">
        <f t="shared" si="7"/>
        <v>0.27013888888888882</v>
      </c>
      <c r="I9" s="73">
        <f t="shared" si="7"/>
        <v>0.3118055555555555</v>
      </c>
      <c r="J9" s="73">
        <f t="shared" si="7"/>
        <v>0.35347222222222219</v>
      </c>
      <c r="K9" s="73">
        <f t="shared" si="7"/>
        <v>0.39513888888888887</v>
      </c>
      <c r="L9" s="73">
        <f t="shared" si="7"/>
        <v>0.49930555555555478</v>
      </c>
      <c r="M9" s="73">
        <f t="shared" si="7"/>
        <v>0.55138888888888804</v>
      </c>
      <c r="N9" s="73">
        <f t="shared" si="7"/>
        <v>0.59305555555555478</v>
      </c>
      <c r="O9" s="73">
        <f t="shared" si="7"/>
        <v>0.63472222222222141</v>
      </c>
      <c r="P9" s="73">
        <f t="shared" si="7"/>
        <v>0.67638888888888815</v>
      </c>
      <c r="R9" s="155" t="s">
        <v>180</v>
      </c>
    </row>
    <row r="10" spans="1:18" ht="14.1" customHeight="1">
      <c r="A10" s="47" t="s">
        <v>18</v>
      </c>
      <c r="B10" s="48">
        <v>3</v>
      </c>
      <c r="C10" s="67">
        <f t="shared" si="3"/>
        <v>12</v>
      </c>
      <c r="D10" s="93">
        <f t="shared" si="0"/>
        <v>7.1999999999999993</v>
      </c>
      <c r="E10" s="40" t="str">
        <f t="shared" si="4"/>
        <v>25</v>
      </c>
      <c r="F10" s="69">
        <v>0</v>
      </c>
      <c r="G10" s="73">
        <f t="shared" ref="G10:P10" si="8">G9+TIME(0,$D10,0)+TIME(0,$F10,0)</f>
        <v>0.23333333333333331</v>
      </c>
      <c r="H10" s="73">
        <f t="shared" si="8"/>
        <v>0.27499999999999991</v>
      </c>
      <c r="I10" s="73">
        <f t="shared" si="8"/>
        <v>0.3166666666666666</v>
      </c>
      <c r="J10" s="73">
        <f t="shared" si="8"/>
        <v>0.35833333333333328</v>
      </c>
      <c r="K10" s="73">
        <f t="shared" si="8"/>
        <v>0.39999999999999997</v>
      </c>
      <c r="L10" s="73">
        <f t="shared" si="8"/>
        <v>0.50416666666666587</v>
      </c>
      <c r="M10" s="73">
        <f t="shared" si="8"/>
        <v>0.55624999999999913</v>
      </c>
      <c r="N10" s="73">
        <f t="shared" si="8"/>
        <v>0.59791666666666587</v>
      </c>
      <c r="O10" s="73">
        <f t="shared" si="8"/>
        <v>0.6395833333333325</v>
      </c>
      <c r="P10" s="73">
        <f t="shared" si="8"/>
        <v>0.68124999999999925</v>
      </c>
      <c r="R10" s="155" t="s">
        <v>182</v>
      </c>
    </row>
    <row r="11" spans="1:18" ht="14.1" customHeight="1">
      <c r="A11" s="47" t="s">
        <v>19</v>
      </c>
      <c r="B11" s="48">
        <v>2</v>
      </c>
      <c r="C11" s="67">
        <f t="shared" si="3"/>
        <v>14</v>
      </c>
      <c r="D11" s="93">
        <f t="shared" si="0"/>
        <v>4.8</v>
      </c>
      <c r="E11" s="40" t="str">
        <f t="shared" si="4"/>
        <v>25</v>
      </c>
      <c r="F11" s="69">
        <v>0</v>
      </c>
      <c r="G11" s="73">
        <f t="shared" ref="G11:P11" si="9">G10+TIME(0,$D11,0)+TIME(0,$F11,0)</f>
        <v>0.23611111111111108</v>
      </c>
      <c r="H11" s="73">
        <f t="shared" si="9"/>
        <v>0.27777777777777768</v>
      </c>
      <c r="I11" s="73">
        <f t="shared" si="9"/>
        <v>0.31944444444444436</v>
      </c>
      <c r="J11" s="73">
        <f t="shared" si="9"/>
        <v>0.36111111111111105</v>
      </c>
      <c r="K11" s="73">
        <f t="shared" si="9"/>
        <v>0.40277777777777773</v>
      </c>
      <c r="L11" s="73">
        <f t="shared" si="9"/>
        <v>0.50694444444444364</v>
      </c>
      <c r="M11" s="73">
        <f t="shared" si="9"/>
        <v>0.5590277777777769</v>
      </c>
      <c r="N11" s="73">
        <f t="shared" si="9"/>
        <v>0.60069444444444364</v>
      </c>
      <c r="O11" s="73">
        <f t="shared" si="9"/>
        <v>0.64236111111111027</v>
      </c>
      <c r="P11" s="73">
        <f t="shared" si="9"/>
        <v>0.68402777777777701</v>
      </c>
      <c r="R11" s="155" t="s">
        <v>134</v>
      </c>
    </row>
    <row r="12" spans="1:18" ht="14.1" customHeight="1">
      <c r="A12" s="47" t="s">
        <v>20</v>
      </c>
      <c r="B12" s="48">
        <v>2</v>
      </c>
      <c r="C12" s="67">
        <f t="shared" si="3"/>
        <v>16</v>
      </c>
      <c r="D12" s="93">
        <f t="shared" si="0"/>
        <v>4.8</v>
      </c>
      <c r="E12" s="40" t="str">
        <f t="shared" si="4"/>
        <v>30</v>
      </c>
      <c r="F12" s="69">
        <v>0</v>
      </c>
      <c r="G12" s="73">
        <f t="shared" ref="G12:P12" si="10">G11+TIME(0,$D12,0)+TIME(0,$F12,0)</f>
        <v>0.23888888888888885</v>
      </c>
      <c r="H12" s="73">
        <f t="shared" si="10"/>
        <v>0.28055555555555545</v>
      </c>
      <c r="I12" s="73">
        <f t="shared" si="10"/>
        <v>0.32222222222222213</v>
      </c>
      <c r="J12" s="73">
        <f t="shared" si="10"/>
        <v>0.36388888888888882</v>
      </c>
      <c r="K12" s="73">
        <f t="shared" si="10"/>
        <v>0.4055555555555555</v>
      </c>
      <c r="L12" s="73">
        <f t="shared" si="10"/>
        <v>0.50972222222222141</v>
      </c>
      <c r="M12" s="73">
        <f t="shared" si="10"/>
        <v>0.56180555555555467</v>
      </c>
      <c r="N12" s="73">
        <f t="shared" si="10"/>
        <v>0.60347222222222141</v>
      </c>
      <c r="O12" s="73">
        <f t="shared" si="10"/>
        <v>0.64513888888888804</v>
      </c>
      <c r="P12" s="73">
        <f t="shared" si="10"/>
        <v>0.68680555555555478</v>
      </c>
      <c r="R12" s="155" t="s">
        <v>184</v>
      </c>
    </row>
    <row r="13" spans="1:18" ht="14.1" customHeight="1">
      <c r="A13" s="47" t="s">
        <v>21</v>
      </c>
      <c r="B13" s="48">
        <v>2</v>
      </c>
      <c r="C13" s="67">
        <f t="shared" si="3"/>
        <v>18</v>
      </c>
      <c r="D13" s="93">
        <f t="shared" si="0"/>
        <v>4.8</v>
      </c>
      <c r="E13" s="40" t="str">
        <f t="shared" si="4"/>
        <v>30</v>
      </c>
      <c r="F13" s="69">
        <v>0</v>
      </c>
      <c r="G13" s="73">
        <f t="shared" ref="G13:P13" si="11">G12+TIME(0,$D13,0)+TIME(0,$F13,0)</f>
        <v>0.24166666666666661</v>
      </c>
      <c r="H13" s="73">
        <f t="shared" si="11"/>
        <v>0.28333333333333321</v>
      </c>
      <c r="I13" s="73">
        <f t="shared" si="11"/>
        <v>0.3249999999999999</v>
      </c>
      <c r="J13" s="73">
        <f t="shared" si="11"/>
        <v>0.36666666666666659</v>
      </c>
      <c r="K13" s="73">
        <f t="shared" si="11"/>
        <v>0.40833333333333327</v>
      </c>
      <c r="L13" s="73">
        <f t="shared" si="11"/>
        <v>0.51249999999999918</v>
      </c>
      <c r="M13" s="73">
        <f t="shared" si="11"/>
        <v>0.56458333333333244</v>
      </c>
      <c r="N13" s="73">
        <f t="shared" si="11"/>
        <v>0.60624999999999918</v>
      </c>
      <c r="O13" s="73">
        <f t="shared" si="11"/>
        <v>0.64791666666666581</v>
      </c>
      <c r="P13" s="73">
        <f t="shared" si="11"/>
        <v>0.68958333333333255</v>
      </c>
      <c r="R13" s="155" t="s">
        <v>185</v>
      </c>
    </row>
    <row r="14" spans="1:18" ht="14.1" customHeight="1">
      <c r="A14" s="47" t="s">
        <v>22</v>
      </c>
      <c r="B14" s="48">
        <v>1</v>
      </c>
      <c r="C14" s="67">
        <f t="shared" si="3"/>
        <v>19</v>
      </c>
      <c r="D14" s="93">
        <f t="shared" si="0"/>
        <v>2.4</v>
      </c>
      <c r="E14" s="40" t="str">
        <f t="shared" si="4"/>
        <v>30</v>
      </c>
      <c r="F14" s="69">
        <v>0</v>
      </c>
      <c r="G14" s="73">
        <f t="shared" ref="G14:P14" si="12">G13+TIME(0,$D14,0)+TIME(0,$F14,0)</f>
        <v>0.2430555555555555</v>
      </c>
      <c r="H14" s="73">
        <f t="shared" si="12"/>
        <v>0.2847222222222221</v>
      </c>
      <c r="I14" s="73">
        <f t="shared" si="12"/>
        <v>0.32638888888888878</v>
      </c>
      <c r="J14" s="73">
        <f t="shared" si="12"/>
        <v>0.36805555555555547</v>
      </c>
      <c r="K14" s="73">
        <f t="shared" si="12"/>
        <v>0.40972222222222215</v>
      </c>
      <c r="L14" s="73">
        <f t="shared" si="12"/>
        <v>0.51388888888888806</v>
      </c>
      <c r="M14" s="73">
        <f t="shared" si="12"/>
        <v>0.56597222222222132</v>
      </c>
      <c r="N14" s="73">
        <f t="shared" si="12"/>
        <v>0.60763888888888806</v>
      </c>
      <c r="O14" s="73">
        <f t="shared" si="12"/>
        <v>0.64930555555555469</v>
      </c>
      <c r="P14" s="73">
        <f t="shared" si="12"/>
        <v>0.69097222222222143</v>
      </c>
      <c r="R14" s="155" t="s">
        <v>135</v>
      </c>
    </row>
    <row r="15" spans="1:18" ht="14.1" customHeight="1">
      <c r="A15" s="47" t="s">
        <v>23</v>
      </c>
      <c r="B15" s="48">
        <v>1</v>
      </c>
      <c r="C15" s="67">
        <f t="shared" si="3"/>
        <v>20</v>
      </c>
      <c r="D15" s="93">
        <f t="shared" si="0"/>
        <v>2.4</v>
      </c>
      <c r="E15" s="40" t="str">
        <f t="shared" si="4"/>
        <v>35</v>
      </c>
      <c r="F15" s="69">
        <v>0</v>
      </c>
      <c r="G15" s="73">
        <f t="shared" ref="G15:P15" si="13">G14+TIME(0,$D15,0)+TIME(0,$F15,0)</f>
        <v>0.24444444444444438</v>
      </c>
      <c r="H15" s="73">
        <f t="shared" si="13"/>
        <v>0.28611111111111098</v>
      </c>
      <c r="I15" s="73">
        <f t="shared" si="13"/>
        <v>0.32777777777777767</v>
      </c>
      <c r="J15" s="73">
        <f t="shared" si="13"/>
        <v>0.36944444444444435</v>
      </c>
      <c r="K15" s="73">
        <f t="shared" si="13"/>
        <v>0.41111111111111104</v>
      </c>
      <c r="L15" s="73">
        <f t="shared" si="13"/>
        <v>0.51527777777777695</v>
      </c>
      <c r="M15" s="73">
        <f t="shared" si="13"/>
        <v>0.56736111111111021</v>
      </c>
      <c r="N15" s="73">
        <f t="shared" si="13"/>
        <v>0.60902777777777695</v>
      </c>
      <c r="O15" s="73">
        <f t="shared" si="13"/>
        <v>0.65069444444444358</v>
      </c>
      <c r="P15" s="73">
        <f t="shared" si="13"/>
        <v>0.69236111111111032</v>
      </c>
      <c r="R15" s="155" t="s">
        <v>136</v>
      </c>
    </row>
    <row r="16" spans="1:18" ht="14.1" customHeight="1">
      <c r="A16" s="47" t="s">
        <v>137</v>
      </c>
      <c r="B16" s="48">
        <v>1</v>
      </c>
      <c r="C16" s="67">
        <f t="shared" si="3"/>
        <v>21</v>
      </c>
      <c r="D16" s="93">
        <f t="shared" si="0"/>
        <v>2.4</v>
      </c>
      <c r="E16" s="40" t="str">
        <f t="shared" si="4"/>
        <v>35</v>
      </c>
      <c r="F16" s="69">
        <v>0</v>
      </c>
      <c r="G16" s="73">
        <f t="shared" ref="G16:P16" si="14">G15+TIME(0,$D16,0)+TIME(0,$F16,0)</f>
        <v>0.24583333333333326</v>
      </c>
      <c r="H16" s="73">
        <f t="shared" si="14"/>
        <v>0.28749999999999987</v>
      </c>
      <c r="I16" s="73">
        <f t="shared" si="14"/>
        <v>0.32916666666666655</v>
      </c>
      <c r="J16" s="73">
        <f t="shared" si="14"/>
        <v>0.37083333333333324</v>
      </c>
      <c r="K16" s="73">
        <f t="shared" si="14"/>
        <v>0.41249999999999992</v>
      </c>
      <c r="L16" s="73">
        <f t="shared" si="14"/>
        <v>0.51666666666666583</v>
      </c>
      <c r="M16" s="73">
        <f t="shared" si="14"/>
        <v>0.56874999999999909</v>
      </c>
      <c r="N16" s="73">
        <f t="shared" si="14"/>
        <v>0.61041666666666583</v>
      </c>
      <c r="O16" s="73">
        <f t="shared" si="14"/>
        <v>0.65208333333333246</v>
      </c>
      <c r="P16" s="73">
        <f t="shared" si="14"/>
        <v>0.6937499999999992</v>
      </c>
      <c r="R16" s="155" t="s">
        <v>190</v>
      </c>
    </row>
    <row r="17" spans="1:21" ht="14.1" customHeight="1">
      <c r="A17" s="47" t="s">
        <v>24</v>
      </c>
      <c r="B17" s="48">
        <v>2</v>
      </c>
      <c r="C17" s="67">
        <f t="shared" si="3"/>
        <v>23</v>
      </c>
      <c r="D17" s="93">
        <f t="shared" si="0"/>
        <v>4.8</v>
      </c>
      <c r="E17" s="40" t="str">
        <f t="shared" si="4"/>
        <v>35</v>
      </c>
      <c r="F17" s="69">
        <v>0</v>
      </c>
      <c r="G17" s="73">
        <f t="shared" ref="G17:P17" si="15">G16+TIME(0,$D17,0)+TIME(0,$F17,0)</f>
        <v>0.24861111111111103</v>
      </c>
      <c r="H17" s="73">
        <f t="shared" si="15"/>
        <v>0.29027777777777763</v>
      </c>
      <c r="I17" s="73">
        <f t="shared" si="15"/>
        <v>0.33194444444444432</v>
      </c>
      <c r="J17" s="73">
        <f t="shared" si="15"/>
        <v>0.37361111111111101</v>
      </c>
      <c r="K17" s="73">
        <f t="shared" si="15"/>
        <v>0.41527777777777769</v>
      </c>
      <c r="L17" s="73">
        <f t="shared" si="15"/>
        <v>0.5194444444444436</v>
      </c>
      <c r="M17" s="73">
        <f t="shared" si="15"/>
        <v>0.57152777777777686</v>
      </c>
      <c r="N17" s="73">
        <f t="shared" si="15"/>
        <v>0.6131944444444436</v>
      </c>
      <c r="O17" s="73">
        <f t="shared" si="15"/>
        <v>0.65486111111111023</v>
      </c>
      <c r="P17" s="73">
        <f t="shared" si="15"/>
        <v>0.69652777777777697</v>
      </c>
      <c r="R17" s="155" t="s">
        <v>149</v>
      </c>
    </row>
    <row r="18" spans="1:21" ht="14.1" customHeight="1">
      <c r="A18" s="47" t="s">
        <v>25</v>
      </c>
      <c r="B18" s="48">
        <v>1</v>
      </c>
      <c r="C18" s="67">
        <f t="shared" si="3"/>
        <v>24</v>
      </c>
      <c r="D18" s="93">
        <f t="shared" si="0"/>
        <v>2.4</v>
      </c>
      <c r="E18" s="40" t="str">
        <f t="shared" si="4"/>
        <v>35</v>
      </c>
      <c r="F18" s="69">
        <v>0</v>
      </c>
      <c r="G18" s="73">
        <f t="shared" ref="G18:P18" si="16">G17+TIME(0,$D18,0)+TIME(0,$F18,0)</f>
        <v>0.24999999999999992</v>
      </c>
      <c r="H18" s="73">
        <f t="shared" si="16"/>
        <v>0.29166666666666652</v>
      </c>
      <c r="I18" s="73">
        <f t="shared" si="16"/>
        <v>0.3333333333333332</v>
      </c>
      <c r="J18" s="73">
        <f t="shared" si="16"/>
        <v>0.37499999999999989</v>
      </c>
      <c r="K18" s="73">
        <f t="shared" si="16"/>
        <v>0.41666666666666657</v>
      </c>
      <c r="L18" s="73">
        <f t="shared" si="16"/>
        <v>0.52083333333333248</v>
      </c>
      <c r="M18" s="73">
        <f t="shared" si="16"/>
        <v>0.57291666666666574</v>
      </c>
      <c r="N18" s="73">
        <f t="shared" si="16"/>
        <v>0.61458333333333248</v>
      </c>
      <c r="O18" s="73">
        <f t="shared" si="16"/>
        <v>0.65624999999999911</v>
      </c>
      <c r="P18" s="73">
        <f t="shared" si="16"/>
        <v>0.69791666666666585</v>
      </c>
      <c r="R18" s="155" t="s">
        <v>192</v>
      </c>
    </row>
    <row r="19" spans="1:21" ht="14.1" customHeight="1">
      <c r="A19" s="49" t="s">
        <v>128</v>
      </c>
      <c r="B19" s="82">
        <v>2</v>
      </c>
      <c r="C19" s="67">
        <f t="shared" si="3"/>
        <v>26</v>
      </c>
      <c r="D19" s="151">
        <f>60/20*B19</f>
        <v>6</v>
      </c>
      <c r="E19" s="84" t="str">
        <f t="shared" si="4"/>
        <v>40</v>
      </c>
      <c r="F19" s="85">
        <v>9</v>
      </c>
      <c r="G19" s="71">
        <f t="shared" ref="G19:P19" si="17">G18+TIME(0,$D19,0)+TIME(0,$F19,0)</f>
        <v>0.26041666666666657</v>
      </c>
      <c r="H19" s="71">
        <f t="shared" si="17"/>
        <v>0.30208333333333315</v>
      </c>
      <c r="I19" s="71">
        <f t="shared" si="17"/>
        <v>0.34374999999999983</v>
      </c>
      <c r="J19" s="71">
        <f t="shared" si="17"/>
        <v>0.38541666666666652</v>
      </c>
      <c r="K19" s="71">
        <f t="shared" si="17"/>
        <v>0.4270833333333332</v>
      </c>
      <c r="L19" s="71">
        <f t="shared" si="17"/>
        <v>0.53124999999999911</v>
      </c>
      <c r="M19" s="71">
        <f t="shared" si="17"/>
        <v>0.58333333333333237</v>
      </c>
      <c r="N19" s="71">
        <f t="shared" si="17"/>
        <v>0.62499999999999911</v>
      </c>
      <c r="O19" s="71">
        <f t="shared" si="17"/>
        <v>0.66666666666666574</v>
      </c>
      <c r="P19" s="71">
        <f t="shared" si="17"/>
        <v>0.70833333333333248</v>
      </c>
      <c r="R19" s="155" t="s">
        <v>160</v>
      </c>
    </row>
    <row r="20" spans="1:21" ht="14.1" customHeight="1">
      <c r="A20" s="47" t="s">
        <v>65</v>
      </c>
      <c r="B20" s="48">
        <v>1</v>
      </c>
      <c r="C20" s="67">
        <f t="shared" si="3"/>
        <v>27</v>
      </c>
      <c r="D20" s="93">
        <f t="shared" ref="D20:D33" si="18">60/20*B20</f>
        <v>3</v>
      </c>
      <c r="E20" s="40" t="str">
        <f t="shared" si="4"/>
        <v>40</v>
      </c>
      <c r="F20" s="69">
        <v>0</v>
      </c>
      <c r="G20" s="73">
        <f t="shared" ref="G20:P20" si="19">G19+TIME(0,$D20,0)+TIME(0,$F20,0)</f>
        <v>0.2624999999999999</v>
      </c>
      <c r="H20" s="73">
        <f t="shared" si="19"/>
        <v>0.30416666666666647</v>
      </c>
      <c r="I20" s="73">
        <f t="shared" si="19"/>
        <v>0.34583333333333316</v>
      </c>
      <c r="J20" s="73">
        <f t="shared" si="19"/>
        <v>0.38749999999999984</v>
      </c>
      <c r="K20" s="73">
        <f t="shared" si="19"/>
        <v>0.42916666666666653</v>
      </c>
      <c r="L20" s="73">
        <f t="shared" si="19"/>
        <v>0.53333333333333244</v>
      </c>
      <c r="M20" s="73">
        <f t="shared" si="19"/>
        <v>0.5854166666666657</v>
      </c>
      <c r="N20" s="73">
        <f t="shared" si="19"/>
        <v>0.62708333333333244</v>
      </c>
      <c r="O20" s="73">
        <f t="shared" si="19"/>
        <v>0.66874999999999907</v>
      </c>
      <c r="P20" s="73">
        <f t="shared" si="19"/>
        <v>0.71041666666666581</v>
      </c>
      <c r="R20" s="157" t="s">
        <v>225</v>
      </c>
    </row>
    <row r="21" spans="1:21" ht="14.1" customHeight="1">
      <c r="A21" s="47" t="s">
        <v>66</v>
      </c>
      <c r="B21" s="48">
        <v>1</v>
      </c>
      <c r="C21" s="67">
        <f t="shared" si="3"/>
        <v>28</v>
      </c>
      <c r="D21" s="93">
        <f t="shared" si="18"/>
        <v>3</v>
      </c>
      <c r="E21" s="40" t="str">
        <f t="shared" si="4"/>
        <v>40</v>
      </c>
      <c r="F21" s="69">
        <v>0</v>
      </c>
      <c r="G21" s="73">
        <f t="shared" ref="G21:P21" si="20">G20+TIME(0,$D21,0)+TIME(0,$F21,0)</f>
        <v>0.26458333333333323</v>
      </c>
      <c r="H21" s="73">
        <f t="shared" si="20"/>
        <v>0.3062499999999998</v>
      </c>
      <c r="I21" s="73">
        <f t="shared" si="20"/>
        <v>0.34791666666666649</v>
      </c>
      <c r="J21" s="73">
        <f t="shared" si="20"/>
        <v>0.38958333333333317</v>
      </c>
      <c r="K21" s="73">
        <f t="shared" si="20"/>
        <v>0.43124999999999986</v>
      </c>
      <c r="L21" s="73">
        <f t="shared" si="20"/>
        <v>0.53541666666666576</v>
      </c>
      <c r="M21" s="73">
        <f t="shared" si="20"/>
        <v>0.58749999999999902</v>
      </c>
      <c r="N21" s="73">
        <f t="shared" si="20"/>
        <v>0.62916666666666576</v>
      </c>
      <c r="O21" s="73">
        <f t="shared" si="20"/>
        <v>0.67083333333333239</v>
      </c>
      <c r="P21" s="73">
        <f t="shared" si="20"/>
        <v>0.71249999999999913</v>
      </c>
      <c r="R21" s="157" t="s">
        <v>226</v>
      </c>
    </row>
    <row r="22" spans="1:21" ht="14.1" customHeight="1">
      <c r="A22" s="47" t="s">
        <v>67</v>
      </c>
      <c r="B22" s="48">
        <v>1</v>
      </c>
      <c r="C22" s="67">
        <f t="shared" si="3"/>
        <v>29</v>
      </c>
      <c r="D22" s="93">
        <f t="shared" si="18"/>
        <v>3</v>
      </c>
      <c r="E22" s="40" t="str">
        <f t="shared" si="4"/>
        <v>40</v>
      </c>
      <c r="F22" s="69">
        <v>0</v>
      </c>
      <c r="G22" s="73">
        <f t="shared" ref="G22:P22" si="21">G21+TIME(0,$D22,0)+TIME(0,$F22,0)</f>
        <v>0.26666666666666655</v>
      </c>
      <c r="H22" s="73">
        <f t="shared" si="21"/>
        <v>0.30833333333333313</v>
      </c>
      <c r="I22" s="73">
        <f t="shared" si="21"/>
        <v>0.34999999999999981</v>
      </c>
      <c r="J22" s="73">
        <f t="shared" si="21"/>
        <v>0.3916666666666665</v>
      </c>
      <c r="K22" s="73">
        <f t="shared" si="21"/>
        <v>0.43333333333333318</v>
      </c>
      <c r="L22" s="73">
        <f t="shared" si="21"/>
        <v>0.53749999999999909</v>
      </c>
      <c r="M22" s="73">
        <f t="shared" si="21"/>
        <v>0.58958333333333235</v>
      </c>
      <c r="N22" s="73">
        <f t="shared" si="21"/>
        <v>0.63124999999999909</v>
      </c>
      <c r="O22" s="73">
        <f t="shared" si="21"/>
        <v>0.67291666666666572</v>
      </c>
      <c r="P22" s="73">
        <f t="shared" si="21"/>
        <v>0.71458333333333246</v>
      </c>
      <c r="R22" s="157" t="s">
        <v>227</v>
      </c>
    </row>
    <row r="23" spans="1:21" ht="14.1" customHeight="1">
      <c r="A23" s="47" t="s">
        <v>68</v>
      </c>
      <c r="B23" s="48">
        <v>1</v>
      </c>
      <c r="C23" s="67">
        <f t="shared" si="3"/>
        <v>30</v>
      </c>
      <c r="D23" s="93">
        <f t="shared" si="18"/>
        <v>3</v>
      </c>
      <c r="E23" s="40" t="str">
        <f t="shared" si="4"/>
        <v>40</v>
      </c>
      <c r="F23" s="69">
        <v>0</v>
      </c>
      <c r="G23" s="73">
        <f t="shared" ref="G23:P23" si="22">G22+TIME(0,$D23,0)+TIME(0,$F23,0)</f>
        <v>0.26874999999999988</v>
      </c>
      <c r="H23" s="73">
        <f t="shared" si="22"/>
        <v>0.31041666666666645</v>
      </c>
      <c r="I23" s="73">
        <f t="shared" si="22"/>
        <v>0.35208333333333314</v>
      </c>
      <c r="J23" s="73">
        <f t="shared" si="22"/>
        <v>0.39374999999999982</v>
      </c>
      <c r="K23" s="73">
        <f t="shared" si="22"/>
        <v>0.43541666666666651</v>
      </c>
      <c r="L23" s="73">
        <f t="shared" si="22"/>
        <v>0.53958333333333242</v>
      </c>
      <c r="M23" s="73">
        <f t="shared" si="22"/>
        <v>0.59166666666666567</v>
      </c>
      <c r="N23" s="73">
        <f t="shared" si="22"/>
        <v>0.63333333333333242</v>
      </c>
      <c r="O23" s="73">
        <f t="shared" si="22"/>
        <v>0.67499999999999905</v>
      </c>
      <c r="P23" s="73">
        <f t="shared" si="22"/>
        <v>0.71666666666666579</v>
      </c>
      <c r="R23" s="157" t="s">
        <v>303</v>
      </c>
    </row>
    <row r="24" spans="1:21" ht="14.1" customHeight="1">
      <c r="A24" s="47" t="s">
        <v>69</v>
      </c>
      <c r="B24" s="48">
        <v>1</v>
      </c>
      <c r="C24" s="67">
        <f t="shared" si="3"/>
        <v>31</v>
      </c>
      <c r="D24" s="93">
        <f t="shared" si="18"/>
        <v>3</v>
      </c>
      <c r="E24" s="40" t="str">
        <f t="shared" si="4"/>
        <v>45</v>
      </c>
      <c r="F24" s="69">
        <v>0</v>
      </c>
      <c r="G24" s="73">
        <f t="shared" ref="G24:P24" si="23">G23+TIME(0,$D24,0)+TIME(0,$F24,0)</f>
        <v>0.2708333333333332</v>
      </c>
      <c r="H24" s="73">
        <f t="shared" si="23"/>
        <v>0.31249999999999978</v>
      </c>
      <c r="I24" s="73">
        <f t="shared" si="23"/>
        <v>0.35416666666666646</v>
      </c>
      <c r="J24" s="73">
        <f t="shared" si="23"/>
        <v>0.39583333333333315</v>
      </c>
      <c r="K24" s="73">
        <f t="shared" si="23"/>
        <v>0.43749999999999983</v>
      </c>
      <c r="L24" s="73">
        <f t="shared" si="23"/>
        <v>0.54166666666666574</v>
      </c>
      <c r="M24" s="73">
        <f t="shared" si="23"/>
        <v>0.593749999999999</v>
      </c>
      <c r="N24" s="73">
        <f t="shared" si="23"/>
        <v>0.63541666666666574</v>
      </c>
      <c r="O24" s="73">
        <f t="shared" si="23"/>
        <v>0.67708333333333237</v>
      </c>
      <c r="P24" s="73">
        <f t="shared" si="23"/>
        <v>0.71874999999999911</v>
      </c>
      <c r="R24" s="155" t="s">
        <v>296</v>
      </c>
    </row>
    <row r="25" spans="1:21" ht="14.1" customHeight="1">
      <c r="A25" s="47" t="s">
        <v>70</v>
      </c>
      <c r="B25" s="48">
        <v>2</v>
      </c>
      <c r="C25" s="67">
        <f t="shared" si="3"/>
        <v>33</v>
      </c>
      <c r="D25" s="93">
        <f t="shared" si="18"/>
        <v>6</v>
      </c>
      <c r="E25" s="40" t="str">
        <f t="shared" si="4"/>
        <v>45</v>
      </c>
      <c r="F25" s="69">
        <v>0</v>
      </c>
      <c r="G25" s="73">
        <f t="shared" ref="G25:P25" si="24">G24+TIME(0,$D25,0)+TIME(0,$F25,0)</f>
        <v>0.27499999999999986</v>
      </c>
      <c r="H25" s="73">
        <f t="shared" si="24"/>
        <v>0.31666666666666643</v>
      </c>
      <c r="I25" s="73">
        <f t="shared" si="24"/>
        <v>0.35833333333333311</v>
      </c>
      <c r="J25" s="73">
        <f t="shared" si="24"/>
        <v>0.3999999999999998</v>
      </c>
      <c r="K25" s="73">
        <f t="shared" si="24"/>
        <v>0.44166666666666649</v>
      </c>
      <c r="L25" s="73">
        <f t="shared" si="24"/>
        <v>0.54583333333333239</v>
      </c>
      <c r="M25" s="73">
        <f t="shared" si="24"/>
        <v>0.59791666666666565</v>
      </c>
      <c r="N25" s="73">
        <f t="shared" si="24"/>
        <v>0.63958333333333239</v>
      </c>
      <c r="O25" s="73">
        <f t="shared" si="24"/>
        <v>0.68124999999999902</v>
      </c>
      <c r="P25" s="73">
        <f t="shared" si="24"/>
        <v>0.72291666666666576</v>
      </c>
      <c r="R25" s="157" t="s">
        <v>298</v>
      </c>
    </row>
    <row r="26" spans="1:21" ht="14.1" customHeight="1">
      <c r="A26" s="47" t="s">
        <v>71</v>
      </c>
      <c r="B26" s="48">
        <v>1</v>
      </c>
      <c r="C26" s="67">
        <f t="shared" si="3"/>
        <v>34</v>
      </c>
      <c r="D26" s="93">
        <f t="shared" si="18"/>
        <v>3</v>
      </c>
      <c r="E26" s="40" t="str">
        <f t="shared" si="4"/>
        <v>45</v>
      </c>
      <c r="F26" s="69">
        <v>0</v>
      </c>
      <c r="G26" s="73">
        <f t="shared" ref="G26:P26" si="25">G25+TIME(0,$D26,0)+TIME(0,$F26,0)</f>
        <v>0.27708333333333318</v>
      </c>
      <c r="H26" s="73">
        <f t="shared" si="25"/>
        <v>0.31874999999999976</v>
      </c>
      <c r="I26" s="73">
        <f t="shared" si="25"/>
        <v>0.36041666666666644</v>
      </c>
      <c r="J26" s="73">
        <f t="shared" si="25"/>
        <v>0.40208333333333313</v>
      </c>
      <c r="K26" s="73">
        <f t="shared" si="25"/>
        <v>0.44374999999999981</v>
      </c>
      <c r="L26" s="73">
        <f t="shared" si="25"/>
        <v>0.54791666666666572</v>
      </c>
      <c r="M26" s="73">
        <f t="shared" si="25"/>
        <v>0.59999999999999898</v>
      </c>
      <c r="N26" s="73">
        <f t="shared" si="25"/>
        <v>0.64166666666666572</v>
      </c>
      <c r="O26" s="73">
        <f t="shared" si="25"/>
        <v>0.68333333333333235</v>
      </c>
      <c r="P26" s="73">
        <f t="shared" si="25"/>
        <v>0.72499999999999909</v>
      </c>
      <c r="R26" s="157" t="s">
        <v>285</v>
      </c>
    </row>
    <row r="27" spans="1:21" ht="14.1" customHeight="1">
      <c r="A27" s="47" t="s">
        <v>72</v>
      </c>
      <c r="B27" s="48">
        <v>2</v>
      </c>
      <c r="C27" s="67">
        <f t="shared" si="3"/>
        <v>36</v>
      </c>
      <c r="D27" s="93">
        <f t="shared" si="18"/>
        <v>6</v>
      </c>
      <c r="E27" s="40" t="str">
        <f t="shared" si="4"/>
        <v>45</v>
      </c>
      <c r="F27" s="69">
        <v>0</v>
      </c>
      <c r="G27" s="73">
        <f t="shared" ref="G27:P27" si="26">G26+TIME(0,$D27,0)+TIME(0,$F27,0)</f>
        <v>0.28124999999999983</v>
      </c>
      <c r="H27" s="73">
        <f t="shared" si="26"/>
        <v>0.32291666666666641</v>
      </c>
      <c r="I27" s="73">
        <f t="shared" si="26"/>
        <v>0.36458333333333309</v>
      </c>
      <c r="J27" s="73">
        <f t="shared" si="26"/>
        <v>0.40624999999999978</v>
      </c>
      <c r="K27" s="73">
        <f t="shared" si="26"/>
        <v>0.44791666666666646</v>
      </c>
      <c r="L27" s="73">
        <f t="shared" si="26"/>
        <v>0.55208333333333237</v>
      </c>
      <c r="M27" s="73">
        <f t="shared" si="26"/>
        <v>0.60416666666666563</v>
      </c>
      <c r="N27" s="73">
        <f t="shared" si="26"/>
        <v>0.64583333333333237</v>
      </c>
      <c r="O27" s="73">
        <f t="shared" si="26"/>
        <v>0.687499999999999</v>
      </c>
      <c r="P27" s="73">
        <f t="shared" si="26"/>
        <v>0.72916666666666574</v>
      </c>
      <c r="R27" s="157" t="s">
        <v>286</v>
      </c>
    </row>
    <row r="28" spans="1:21" ht="14.1" customHeight="1">
      <c r="A28" s="47" t="s">
        <v>73</v>
      </c>
      <c r="B28" s="48">
        <v>2</v>
      </c>
      <c r="C28" s="67">
        <f t="shared" si="3"/>
        <v>38</v>
      </c>
      <c r="D28" s="93">
        <f t="shared" si="18"/>
        <v>6</v>
      </c>
      <c r="E28" s="40" t="str">
        <f t="shared" si="4"/>
        <v>50</v>
      </c>
      <c r="F28" s="69">
        <v>0</v>
      </c>
      <c r="G28" s="73">
        <f t="shared" ref="G28:P28" si="27">G27+TIME(0,$D28,0)+TIME(0,$F28,0)</f>
        <v>0.28541666666666649</v>
      </c>
      <c r="H28" s="73">
        <f t="shared" si="27"/>
        <v>0.32708333333333306</v>
      </c>
      <c r="I28" s="73">
        <f t="shared" si="27"/>
        <v>0.36874999999999974</v>
      </c>
      <c r="J28" s="73">
        <f t="shared" si="27"/>
        <v>0.41041666666666643</v>
      </c>
      <c r="K28" s="73">
        <f t="shared" si="27"/>
        <v>0.45208333333333311</v>
      </c>
      <c r="L28" s="73">
        <f t="shared" si="27"/>
        <v>0.55624999999999902</v>
      </c>
      <c r="M28" s="73">
        <f t="shared" si="27"/>
        <v>0.60833333333333228</v>
      </c>
      <c r="N28" s="73">
        <f t="shared" si="27"/>
        <v>0.64999999999999902</v>
      </c>
      <c r="O28" s="73">
        <f t="shared" si="27"/>
        <v>0.69166666666666565</v>
      </c>
      <c r="P28" s="73">
        <f t="shared" si="27"/>
        <v>0.73333333333333239</v>
      </c>
      <c r="R28" s="157" t="s">
        <v>302</v>
      </c>
      <c r="T28" s="132"/>
      <c r="U28" s="129"/>
    </row>
    <row r="29" spans="1:21" ht="14.1" customHeight="1">
      <c r="A29" s="47" t="s">
        <v>74</v>
      </c>
      <c r="B29" s="48">
        <v>1</v>
      </c>
      <c r="C29" s="67">
        <f t="shared" si="3"/>
        <v>39</v>
      </c>
      <c r="D29" s="93">
        <f t="shared" si="18"/>
        <v>3</v>
      </c>
      <c r="E29" s="40" t="str">
        <f t="shared" si="4"/>
        <v>50</v>
      </c>
      <c r="F29" s="69">
        <v>0</v>
      </c>
      <c r="G29" s="73">
        <f t="shared" ref="G29:P29" si="28">G28+TIME(0,$D29,0)+TIME(0,$F29,0)</f>
        <v>0.28749999999999981</v>
      </c>
      <c r="H29" s="73">
        <f t="shared" si="28"/>
        <v>0.32916666666666639</v>
      </c>
      <c r="I29" s="73">
        <f t="shared" si="28"/>
        <v>0.37083333333333307</v>
      </c>
      <c r="J29" s="73">
        <f t="shared" si="28"/>
        <v>0.41249999999999976</v>
      </c>
      <c r="K29" s="73">
        <f t="shared" si="28"/>
        <v>0.45416666666666644</v>
      </c>
      <c r="L29" s="73">
        <f t="shared" si="28"/>
        <v>0.55833333333333235</v>
      </c>
      <c r="M29" s="73">
        <f t="shared" si="28"/>
        <v>0.61041666666666561</v>
      </c>
      <c r="N29" s="73">
        <f t="shared" si="28"/>
        <v>0.65208333333333235</v>
      </c>
      <c r="O29" s="73">
        <f t="shared" si="28"/>
        <v>0.69374999999999898</v>
      </c>
      <c r="P29" s="73">
        <f t="shared" si="28"/>
        <v>0.73541666666666572</v>
      </c>
      <c r="R29" s="157" t="s">
        <v>288</v>
      </c>
    </row>
    <row r="30" spans="1:21" ht="14.1" customHeight="1">
      <c r="A30" s="47" t="s">
        <v>75</v>
      </c>
      <c r="B30" s="48">
        <v>1</v>
      </c>
      <c r="C30" s="67">
        <f t="shared" si="3"/>
        <v>40</v>
      </c>
      <c r="D30" s="93">
        <f t="shared" si="18"/>
        <v>3</v>
      </c>
      <c r="E30" s="40" t="str">
        <f t="shared" si="4"/>
        <v>50</v>
      </c>
      <c r="F30" s="69">
        <v>0</v>
      </c>
      <c r="G30" s="73">
        <f t="shared" ref="G30:P30" si="29">G29+TIME(0,$D30,0)+TIME(0,$F30,0)</f>
        <v>0.28958333333333314</v>
      </c>
      <c r="H30" s="73">
        <f t="shared" si="29"/>
        <v>0.33124999999999971</v>
      </c>
      <c r="I30" s="73">
        <f t="shared" si="29"/>
        <v>0.3729166666666664</v>
      </c>
      <c r="J30" s="73">
        <f t="shared" si="29"/>
        <v>0.41458333333333308</v>
      </c>
      <c r="K30" s="73">
        <f t="shared" si="29"/>
        <v>0.45624999999999977</v>
      </c>
      <c r="L30" s="73">
        <f t="shared" si="29"/>
        <v>0.56041666666666567</v>
      </c>
      <c r="M30" s="73">
        <f t="shared" si="29"/>
        <v>0.61249999999999893</v>
      </c>
      <c r="N30" s="73">
        <f t="shared" si="29"/>
        <v>0.65416666666666567</v>
      </c>
      <c r="O30" s="73">
        <f t="shared" si="29"/>
        <v>0.6958333333333323</v>
      </c>
      <c r="P30" s="73">
        <f t="shared" si="29"/>
        <v>0.73749999999999905</v>
      </c>
      <c r="R30" s="157" t="s">
        <v>290</v>
      </c>
    </row>
    <row r="31" spans="1:21" ht="14.1" customHeight="1">
      <c r="A31" s="47" t="s">
        <v>76</v>
      </c>
      <c r="B31" s="48">
        <v>2</v>
      </c>
      <c r="C31" s="67">
        <f t="shared" si="3"/>
        <v>42</v>
      </c>
      <c r="D31" s="93">
        <f t="shared" si="18"/>
        <v>6</v>
      </c>
      <c r="E31" s="40" t="str">
        <f t="shared" si="4"/>
        <v>50</v>
      </c>
      <c r="F31" s="69">
        <v>0</v>
      </c>
      <c r="G31" s="73">
        <f t="shared" ref="G31:P31" si="30">G30+TIME(0,$D31,0)+TIME(0,$F31,0)</f>
        <v>0.29374999999999979</v>
      </c>
      <c r="H31" s="73">
        <f t="shared" si="30"/>
        <v>0.33541666666666636</v>
      </c>
      <c r="I31" s="73">
        <f t="shared" si="30"/>
        <v>0.37708333333333305</v>
      </c>
      <c r="J31" s="73">
        <f t="shared" si="30"/>
        <v>0.41874999999999973</v>
      </c>
      <c r="K31" s="73">
        <f t="shared" si="30"/>
        <v>0.46041666666666642</v>
      </c>
      <c r="L31" s="73">
        <f t="shared" si="30"/>
        <v>0.56458333333333233</v>
      </c>
      <c r="M31" s="73">
        <f t="shared" si="30"/>
        <v>0.61666666666666559</v>
      </c>
      <c r="N31" s="73">
        <f t="shared" si="30"/>
        <v>0.65833333333333233</v>
      </c>
      <c r="O31" s="73">
        <f t="shared" si="30"/>
        <v>0.69999999999999896</v>
      </c>
      <c r="P31" s="73">
        <f t="shared" si="30"/>
        <v>0.7416666666666657</v>
      </c>
      <c r="R31" s="157" t="s">
        <v>292</v>
      </c>
    </row>
    <row r="32" spans="1:21" ht="14.1" customHeight="1">
      <c r="A32" s="47" t="s">
        <v>77</v>
      </c>
      <c r="B32" s="48">
        <v>2</v>
      </c>
      <c r="C32" s="67">
        <f t="shared" si="3"/>
        <v>44</v>
      </c>
      <c r="D32" s="93">
        <f t="shared" si="18"/>
        <v>6</v>
      </c>
      <c r="E32" s="40" t="str">
        <f t="shared" si="4"/>
        <v>55</v>
      </c>
      <c r="F32" s="69">
        <v>0</v>
      </c>
      <c r="G32" s="73">
        <f t="shared" ref="G32:P32" si="31">G31+TIME(0,$D32,0)+TIME(0,$F32,0)</f>
        <v>0.29791666666666644</v>
      </c>
      <c r="H32" s="73">
        <f t="shared" si="31"/>
        <v>0.33958333333333302</v>
      </c>
      <c r="I32" s="73">
        <f t="shared" si="31"/>
        <v>0.3812499999999997</v>
      </c>
      <c r="J32" s="73">
        <f t="shared" si="31"/>
        <v>0.42291666666666639</v>
      </c>
      <c r="K32" s="73">
        <f t="shared" si="31"/>
        <v>0.46458333333333307</v>
      </c>
      <c r="L32" s="73">
        <f t="shared" si="31"/>
        <v>0.56874999999999898</v>
      </c>
      <c r="M32" s="73">
        <f t="shared" si="31"/>
        <v>0.62083333333333224</v>
      </c>
      <c r="N32" s="73">
        <f t="shared" si="31"/>
        <v>0.66249999999999898</v>
      </c>
      <c r="O32" s="73">
        <f t="shared" si="31"/>
        <v>0.70416666666666561</v>
      </c>
      <c r="P32" s="73">
        <f t="shared" si="31"/>
        <v>0.74583333333333235</v>
      </c>
      <c r="R32" s="157" t="s">
        <v>294</v>
      </c>
    </row>
    <row r="33" spans="1:20" ht="14.1" customHeight="1">
      <c r="A33" s="49" t="s">
        <v>78</v>
      </c>
      <c r="B33" s="48">
        <v>2</v>
      </c>
      <c r="C33" s="67">
        <f t="shared" si="3"/>
        <v>46</v>
      </c>
      <c r="D33" s="93">
        <f t="shared" si="18"/>
        <v>6</v>
      </c>
      <c r="E33" s="40" t="str">
        <f t="shared" si="4"/>
        <v>55</v>
      </c>
      <c r="F33" s="69">
        <v>0</v>
      </c>
      <c r="G33" s="73">
        <f t="shared" ref="G33:P33" si="32">G32+TIME(0,$D33,0)+TIME(0,$F33,0)</f>
        <v>0.30208333333333309</v>
      </c>
      <c r="H33" s="73">
        <f t="shared" si="32"/>
        <v>0.34374999999999967</v>
      </c>
      <c r="I33" s="73">
        <f t="shared" si="32"/>
        <v>0.38541666666666635</v>
      </c>
      <c r="J33" s="73">
        <f t="shared" si="32"/>
        <v>0.42708333333333304</v>
      </c>
      <c r="K33" s="73">
        <f t="shared" si="32"/>
        <v>0.46874999999999972</v>
      </c>
      <c r="L33" s="73">
        <f t="shared" si="32"/>
        <v>0.57291666666666563</v>
      </c>
      <c r="M33" s="73">
        <f t="shared" si="32"/>
        <v>0.62499999999999889</v>
      </c>
      <c r="N33" s="73">
        <f t="shared" si="32"/>
        <v>0.66666666666666563</v>
      </c>
      <c r="O33" s="73">
        <f t="shared" si="32"/>
        <v>0.70833333333333226</v>
      </c>
      <c r="P33" s="73">
        <f t="shared" si="32"/>
        <v>0.749999999999999</v>
      </c>
      <c r="R33" s="157" t="s">
        <v>295</v>
      </c>
    </row>
    <row r="34" spans="1:20" ht="14.1" customHeight="1">
      <c r="A34" s="47" t="s">
        <v>449</v>
      </c>
      <c r="B34" s="48">
        <v>1</v>
      </c>
      <c r="C34" s="67">
        <f t="shared" si="3"/>
        <v>47</v>
      </c>
      <c r="D34" s="93">
        <f t="shared" ref="D34:D36" si="33">60/20*B34</f>
        <v>3</v>
      </c>
      <c r="E34" s="40" t="str">
        <f t="shared" ref="E34:E36" si="34">IF(C34&lt;=0,"0",IF(C34&lt;=3,"10",IF(C34&lt;=6,"15",IF(C34&lt;=10,"20",IF(C34&lt;=14,"25",IF(C34&lt;=19,"30",IF(C34&lt;=24,"35",IF(C34&lt;=30,"40",IF(C34&lt;=36,"45",IF(C34&lt;=42,"50",IF(C34&lt;=48,"55",IF(C34&lt;=54,"60",IF(C34&lt;=60,"65",IF(C34&lt;=66,"70"))))))))))))))</f>
        <v>55</v>
      </c>
      <c r="F34" s="69">
        <v>0</v>
      </c>
      <c r="G34" s="73">
        <f t="shared" ref="G34:P34" si="35">G33+TIME(0,$D34,0)+TIME(0,$F34,0)</f>
        <v>0.30416666666666642</v>
      </c>
      <c r="H34" s="73">
        <f t="shared" si="35"/>
        <v>0.34583333333333299</v>
      </c>
      <c r="I34" s="73">
        <f t="shared" si="35"/>
        <v>0.38749999999999968</v>
      </c>
      <c r="J34" s="73">
        <f t="shared" si="35"/>
        <v>0.42916666666666636</v>
      </c>
      <c r="K34" s="73">
        <f t="shared" si="35"/>
        <v>0.47083333333333305</v>
      </c>
      <c r="L34" s="73">
        <f t="shared" si="35"/>
        <v>0.57499999999999896</v>
      </c>
      <c r="M34" s="73">
        <f t="shared" si="35"/>
        <v>0.62708333333333222</v>
      </c>
      <c r="N34" s="73">
        <f t="shared" si="35"/>
        <v>0.66874999999999896</v>
      </c>
      <c r="O34" s="73">
        <f t="shared" si="35"/>
        <v>0.71041666666666559</v>
      </c>
      <c r="P34" s="73">
        <f t="shared" si="35"/>
        <v>0.75208333333333233</v>
      </c>
      <c r="R34" s="157" t="s">
        <v>451</v>
      </c>
    </row>
    <row r="35" spans="1:20" ht="14.1" customHeight="1">
      <c r="A35" s="47" t="s">
        <v>450</v>
      </c>
      <c r="B35" s="48">
        <v>3</v>
      </c>
      <c r="C35" s="67">
        <f t="shared" si="3"/>
        <v>50</v>
      </c>
      <c r="D35" s="93">
        <f t="shared" si="33"/>
        <v>9</v>
      </c>
      <c r="E35" s="40" t="str">
        <f t="shared" si="34"/>
        <v>60</v>
      </c>
      <c r="F35" s="69">
        <v>0</v>
      </c>
      <c r="G35" s="73">
        <f t="shared" ref="G35:P35" si="36">G34+TIME(0,$D35,0)+TIME(0,$F35,0)</f>
        <v>0.3104166666666664</v>
      </c>
      <c r="H35" s="73">
        <f t="shared" si="36"/>
        <v>0.35208333333333297</v>
      </c>
      <c r="I35" s="73">
        <f t="shared" si="36"/>
        <v>0.39374999999999966</v>
      </c>
      <c r="J35" s="73">
        <f t="shared" si="36"/>
        <v>0.43541666666666634</v>
      </c>
      <c r="K35" s="73">
        <f t="shared" si="36"/>
        <v>0.47708333333333303</v>
      </c>
      <c r="L35" s="73">
        <f t="shared" si="36"/>
        <v>0.58124999999999893</v>
      </c>
      <c r="M35" s="73">
        <f t="shared" si="36"/>
        <v>0.63333333333333219</v>
      </c>
      <c r="N35" s="73">
        <f t="shared" si="36"/>
        <v>0.67499999999999893</v>
      </c>
      <c r="O35" s="73">
        <f t="shared" si="36"/>
        <v>0.71666666666666556</v>
      </c>
      <c r="P35" s="73">
        <f t="shared" si="36"/>
        <v>0.7583333333333323</v>
      </c>
      <c r="R35" s="157" t="s">
        <v>452</v>
      </c>
    </row>
    <row r="36" spans="1:20" ht="14.1" customHeight="1">
      <c r="A36" s="49" t="s">
        <v>457</v>
      </c>
      <c r="B36" s="48">
        <v>3</v>
      </c>
      <c r="C36" s="67">
        <f t="shared" si="3"/>
        <v>53</v>
      </c>
      <c r="D36" s="93">
        <f t="shared" si="33"/>
        <v>9</v>
      </c>
      <c r="E36" s="40" t="str">
        <f t="shared" si="34"/>
        <v>60</v>
      </c>
      <c r="F36" s="69">
        <v>0</v>
      </c>
      <c r="G36" s="73">
        <f t="shared" ref="G36:P36" si="37">G35+TIME(0,$D36,0)+TIME(0,$F36,0)</f>
        <v>0.31666666666666637</v>
      </c>
      <c r="H36" s="73">
        <f t="shared" si="37"/>
        <v>0.35833333333333295</v>
      </c>
      <c r="I36" s="73">
        <f t="shared" si="37"/>
        <v>0.39999999999999963</v>
      </c>
      <c r="J36" s="73">
        <f t="shared" si="37"/>
        <v>0.44166666666666632</v>
      </c>
      <c r="K36" s="73">
        <f t="shared" si="37"/>
        <v>0.483333333333333</v>
      </c>
      <c r="L36" s="73">
        <f t="shared" si="37"/>
        <v>0.58749999999999891</v>
      </c>
      <c r="M36" s="73">
        <f t="shared" si="37"/>
        <v>0.63958333333333217</v>
      </c>
      <c r="N36" s="73">
        <f t="shared" si="37"/>
        <v>0.68124999999999891</v>
      </c>
      <c r="O36" s="73">
        <f t="shared" si="37"/>
        <v>0.72291666666666554</v>
      </c>
      <c r="P36" s="73">
        <f t="shared" si="37"/>
        <v>0.76458333333333228</v>
      </c>
      <c r="R36" s="157" t="s">
        <v>453</v>
      </c>
      <c r="T36" s="129"/>
    </row>
    <row r="37" spans="1:20" ht="14.1" customHeight="1">
      <c r="A37" s="74"/>
      <c r="B37" s="75"/>
      <c r="C37" s="76"/>
      <c r="D37" s="163"/>
      <c r="E37" s="96"/>
      <c r="F37" s="78"/>
      <c r="G37" s="98"/>
      <c r="H37" s="98"/>
      <c r="I37" s="98"/>
      <c r="J37" s="98"/>
      <c r="K37" s="98"/>
      <c r="L37" s="98"/>
      <c r="M37" s="98"/>
      <c r="N37" s="98"/>
      <c r="O37" s="98"/>
      <c r="P37" s="98"/>
      <c r="T37" s="129"/>
    </row>
    <row r="38" spans="1:20" ht="21.75" customHeight="1">
      <c r="A38" s="61" t="s">
        <v>458</v>
      </c>
      <c r="B38" s="61"/>
      <c r="C38" s="61"/>
      <c r="D38" s="62"/>
      <c r="E38" s="62"/>
      <c r="F38" s="62"/>
    </row>
    <row r="39" spans="1:20" ht="45">
      <c r="A39" s="187" t="s">
        <v>404</v>
      </c>
      <c r="B39" s="187" t="s">
        <v>0</v>
      </c>
      <c r="C39" s="187" t="s">
        <v>1</v>
      </c>
      <c r="D39" s="187" t="s">
        <v>2</v>
      </c>
      <c r="E39" s="187" t="s">
        <v>3</v>
      </c>
      <c r="F39" s="187" t="s">
        <v>4</v>
      </c>
      <c r="G39" s="89" t="s">
        <v>5</v>
      </c>
      <c r="H39" s="89" t="s">
        <v>41</v>
      </c>
      <c r="I39" s="89" t="s">
        <v>42</v>
      </c>
      <c r="J39" s="89" t="s">
        <v>43</v>
      </c>
      <c r="K39" s="89" t="s">
        <v>44</v>
      </c>
      <c r="L39" s="90" t="s">
        <v>10</v>
      </c>
      <c r="M39" s="90" t="s">
        <v>47</v>
      </c>
      <c r="N39" s="90" t="s">
        <v>12</v>
      </c>
      <c r="O39" s="90" t="s">
        <v>48</v>
      </c>
      <c r="P39" s="90" t="s">
        <v>49</v>
      </c>
      <c r="R39" s="156" t="s">
        <v>156</v>
      </c>
    </row>
    <row r="40" spans="1:20" ht="30">
      <c r="A40" s="188"/>
      <c r="B40" s="188"/>
      <c r="C40" s="188"/>
      <c r="D40" s="188"/>
      <c r="E40" s="188"/>
      <c r="F40" s="188"/>
      <c r="G40" s="89" t="str">
        <f t="shared" ref="G40:P40" si="38">G3</f>
        <v>UP65LT 
1396</v>
      </c>
      <c r="H40" s="89" t="str">
        <f t="shared" si="38"/>
        <v>UP65KT
5037</v>
      </c>
      <c r="I40" s="89" t="str">
        <f t="shared" si="38"/>
        <v>UP65PN
 8715</v>
      </c>
      <c r="J40" s="89" t="str">
        <f t="shared" si="38"/>
        <v>UP65LT 
1403</v>
      </c>
      <c r="K40" s="89" t="str">
        <f t="shared" si="38"/>
        <v>UP65LT
 1391</v>
      </c>
      <c r="L40" s="89" t="str">
        <f t="shared" si="38"/>
        <v>UP65LT 
1396</v>
      </c>
      <c r="M40" s="89" t="str">
        <f t="shared" si="38"/>
        <v>UP65KT
5037</v>
      </c>
      <c r="N40" s="89" t="str">
        <f t="shared" si="38"/>
        <v>UP65PN
 8715</v>
      </c>
      <c r="O40" s="89" t="str">
        <f t="shared" si="38"/>
        <v>UP65LT 
1403</v>
      </c>
      <c r="P40" s="89" t="str">
        <f t="shared" si="38"/>
        <v>UP65LT
 1391</v>
      </c>
    </row>
    <row r="41" spans="1:20">
      <c r="A41" s="49" t="s">
        <v>457</v>
      </c>
      <c r="B41" s="48">
        <v>0</v>
      </c>
      <c r="C41" s="67">
        <f>B41</f>
        <v>0</v>
      </c>
      <c r="D41" s="68">
        <f>60/20*B41</f>
        <v>0</v>
      </c>
      <c r="E41" s="40" t="str">
        <f t="shared" ref="E41" si="39">IF(C41&lt;=0,"0",IF(C41&lt;=3,"10",IF(C41&lt;=6,"15",IF(C41&lt;=10,"20",IF(C41&lt;=14,"25",IF(C41&lt;=19,"30",IF(C41&lt;=24,"35",IF(C41&lt;=30,"40",IF(C41&lt;=36,"45",IF(C41&lt;=42,"50",IF(C41&lt;=48,"55",IF(C41&lt;=54,"60",IF(C41&lt;=60,"65",IF(C41&lt;=66,"70"))))))))))))))</f>
        <v>0</v>
      </c>
      <c r="F41" s="69">
        <v>9</v>
      </c>
      <c r="G41" s="150">
        <f t="shared" ref="G41:P41" si="40">G36+TIME(0,$D41,0)+TIME(0,$F41,0)</f>
        <v>0.32291666666666635</v>
      </c>
      <c r="H41" s="150">
        <f t="shared" si="40"/>
        <v>0.36458333333333293</v>
      </c>
      <c r="I41" s="150">
        <f t="shared" si="40"/>
        <v>0.40624999999999961</v>
      </c>
      <c r="J41" s="150">
        <f t="shared" si="40"/>
        <v>0.4479166666666663</v>
      </c>
      <c r="K41" s="150">
        <f t="shared" si="40"/>
        <v>0.48958333333333298</v>
      </c>
      <c r="L41" s="150">
        <f t="shared" si="40"/>
        <v>0.59374999999999889</v>
      </c>
      <c r="M41" s="150">
        <f t="shared" si="40"/>
        <v>0.64583333333333215</v>
      </c>
      <c r="N41" s="150">
        <f t="shared" si="40"/>
        <v>0.68749999999999889</v>
      </c>
      <c r="O41" s="150">
        <f t="shared" si="40"/>
        <v>0.72916666666666552</v>
      </c>
      <c r="P41" s="150">
        <f t="shared" si="40"/>
        <v>0.77083333333333226</v>
      </c>
      <c r="R41" s="157" t="s">
        <v>453</v>
      </c>
    </row>
    <row r="42" spans="1:20">
      <c r="A42" s="47" t="s">
        <v>450</v>
      </c>
      <c r="B42" s="48">
        <v>3</v>
      </c>
      <c r="C42" s="67">
        <f>B42+C38</f>
        <v>3</v>
      </c>
      <c r="D42" s="68">
        <f t="shared" ref="D42:D73" si="41">60/20*B42</f>
        <v>9</v>
      </c>
      <c r="E42" s="40" t="str">
        <f t="shared" ref="E42:E73" si="42">IF(C42&lt;=0,"0",IF(C42&lt;=3,"10",IF(C42&lt;=6,"15",IF(C42&lt;=10,"20",IF(C42&lt;=14,"25",IF(C42&lt;=19,"30",IF(C42&lt;=24,"35",IF(C42&lt;=30,"40",IF(C42&lt;=36,"45",IF(C42&lt;=42,"50",IF(C42&lt;=48,"55",IF(C42&lt;=54,"60",IF(C42&lt;=60,"65",IF(C42&lt;=66,"70"))))))))))))))</f>
        <v>10</v>
      </c>
      <c r="F42" s="69">
        <v>0</v>
      </c>
      <c r="G42" s="73">
        <f t="shared" ref="G42:P42" si="43">G41+TIME(0,$D42,0)+TIME(0,$F42,0)</f>
        <v>0.32916666666666633</v>
      </c>
      <c r="H42" s="73">
        <f t="shared" si="43"/>
        <v>0.3708333333333329</v>
      </c>
      <c r="I42" s="73">
        <f t="shared" si="43"/>
        <v>0.41249999999999959</v>
      </c>
      <c r="J42" s="73">
        <f t="shared" si="43"/>
        <v>0.45416666666666627</v>
      </c>
      <c r="K42" s="73">
        <f t="shared" si="43"/>
        <v>0.49583333333333296</v>
      </c>
      <c r="L42" s="73">
        <f t="shared" si="43"/>
        <v>0.59999999999999887</v>
      </c>
      <c r="M42" s="73">
        <f t="shared" si="43"/>
        <v>0.65208333333333213</v>
      </c>
      <c r="N42" s="73">
        <f t="shared" si="43"/>
        <v>0.69374999999999887</v>
      </c>
      <c r="O42" s="73">
        <f t="shared" si="43"/>
        <v>0.7354166666666655</v>
      </c>
      <c r="P42" s="73">
        <f t="shared" si="43"/>
        <v>0.77708333333333224</v>
      </c>
      <c r="R42" s="157" t="s">
        <v>454</v>
      </c>
    </row>
    <row r="43" spans="1:20">
      <c r="A43" s="47" t="s">
        <v>449</v>
      </c>
      <c r="B43" s="48">
        <v>3</v>
      </c>
      <c r="C43" s="67">
        <f t="shared" ref="C43:C73" si="44">B43+C42</f>
        <v>6</v>
      </c>
      <c r="D43" s="68">
        <f t="shared" si="41"/>
        <v>9</v>
      </c>
      <c r="E43" s="40" t="str">
        <f t="shared" si="42"/>
        <v>15</v>
      </c>
      <c r="F43" s="69">
        <v>0</v>
      </c>
      <c r="G43" s="73">
        <f t="shared" ref="G43:P43" si="45">G42+TIME(0,$D43,0)+TIME(0,$F43,0)</f>
        <v>0.33541666666666631</v>
      </c>
      <c r="H43" s="73">
        <f t="shared" si="45"/>
        <v>0.37708333333333288</v>
      </c>
      <c r="I43" s="73">
        <f t="shared" si="45"/>
        <v>0.41874999999999957</v>
      </c>
      <c r="J43" s="73">
        <f t="shared" si="45"/>
        <v>0.46041666666666625</v>
      </c>
      <c r="K43" s="73">
        <f t="shared" si="45"/>
        <v>0.50208333333333299</v>
      </c>
      <c r="L43" s="73">
        <f t="shared" si="45"/>
        <v>0.60624999999999885</v>
      </c>
      <c r="M43" s="73">
        <f t="shared" si="45"/>
        <v>0.6583333333333321</v>
      </c>
      <c r="N43" s="73">
        <f t="shared" si="45"/>
        <v>0.69999999999999885</v>
      </c>
      <c r="O43" s="73">
        <f t="shared" si="45"/>
        <v>0.74166666666666548</v>
      </c>
      <c r="P43" s="73">
        <f t="shared" si="45"/>
        <v>0.78333333333333222</v>
      </c>
      <c r="R43" s="157" t="s">
        <v>451</v>
      </c>
    </row>
    <row r="44" spans="1:20">
      <c r="A44" s="49" t="s">
        <v>78</v>
      </c>
      <c r="B44" s="48">
        <v>1</v>
      </c>
      <c r="C44" s="67">
        <f t="shared" si="44"/>
        <v>7</v>
      </c>
      <c r="D44" s="68">
        <f t="shared" si="41"/>
        <v>3</v>
      </c>
      <c r="E44" s="40" t="str">
        <f t="shared" si="42"/>
        <v>20</v>
      </c>
      <c r="F44" s="69">
        <v>0</v>
      </c>
      <c r="G44" s="73">
        <f t="shared" ref="G44:P44" si="46">G43+TIME(0,$D44,0)+TIME(0,$F44,0)</f>
        <v>0.33749999999999963</v>
      </c>
      <c r="H44" s="73">
        <f t="shared" si="46"/>
        <v>0.37916666666666621</v>
      </c>
      <c r="I44" s="73">
        <f t="shared" si="46"/>
        <v>0.42083333333333289</v>
      </c>
      <c r="J44" s="73">
        <f t="shared" si="46"/>
        <v>0.46249999999999958</v>
      </c>
      <c r="K44" s="73">
        <f t="shared" si="46"/>
        <v>0.50416666666666632</v>
      </c>
      <c r="L44" s="73">
        <f t="shared" si="46"/>
        <v>0.60833333333333217</v>
      </c>
      <c r="M44" s="73">
        <f t="shared" si="46"/>
        <v>0.66041666666666543</v>
      </c>
      <c r="N44" s="73">
        <f t="shared" si="46"/>
        <v>0.70208333333333217</v>
      </c>
      <c r="O44" s="73">
        <f t="shared" si="46"/>
        <v>0.7437499999999988</v>
      </c>
      <c r="P44" s="73">
        <f t="shared" si="46"/>
        <v>0.78541666666666554</v>
      </c>
      <c r="R44" s="157" t="s">
        <v>295</v>
      </c>
    </row>
    <row r="45" spans="1:20">
      <c r="A45" s="47" t="s">
        <v>77</v>
      </c>
      <c r="B45" s="48">
        <v>2</v>
      </c>
      <c r="C45" s="67">
        <f t="shared" si="44"/>
        <v>9</v>
      </c>
      <c r="D45" s="68">
        <f t="shared" si="41"/>
        <v>6</v>
      </c>
      <c r="E45" s="40" t="str">
        <f t="shared" si="42"/>
        <v>20</v>
      </c>
      <c r="F45" s="69">
        <v>0</v>
      </c>
      <c r="G45" s="73">
        <f t="shared" ref="G45:P45" si="47">G44+TIME(0,$D45,0)+TIME(0,$F45,0)</f>
        <v>0.34166666666666629</v>
      </c>
      <c r="H45" s="73">
        <f t="shared" si="47"/>
        <v>0.38333333333333286</v>
      </c>
      <c r="I45" s="73">
        <f t="shared" si="47"/>
        <v>0.42499999999999954</v>
      </c>
      <c r="J45" s="73">
        <f t="shared" si="47"/>
        <v>0.46666666666666623</v>
      </c>
      <c r="K45" s="73">
        <f t="shared" si="47"/>
        <v>0.50833333333333297</v>
      </c>
      <c r="L45" s="73">
        <f t="shared" si="47"/>
        <v>0.61249999999999882</v>
      </c>
      <c r="M45" s="73">
        <f t="shared" si="47"/>
        <v>0.66458333333333208</v>
      </c>
      <c r="N45" s="73">
        <f t="shared" si="47"/>
        <v>0.70624999999999882</v>
      </c>
      <c r="O45" s="73">
        <f t="shared" si="47"/>
        <v>0.74791666666666545</v>
      </c>
      <c r="P45" s="73">
        <f t="shared" si="47"/>
        <v>0.78958333333333219</v>
      </c>
      <c r="R45" s="157" t="s">
        <v>294</v>
      </c>
    </row>
    <row r="46" spans="1:20">
      <c r="A46" s="47" t="s">
        <v>76</v>
      </c>
      <c r="B46" s="48">
        <v>2</v>
      </c>
      <c r="C46" s="67">
        <f t="shared" si="44"/>
        <v>11</v>
      </c>
      <c r="D46" s="68">
        <f t="shared" si="41"/>
        <v>6</v>
      </c>
      <c r="E46" s="40" t="str">
        <f t="shared" si="42"/>
        <v>25</v>
      </c>
      <c r="F46" s="69">
        <v>0</v>
      </c>
      <c r="G46" s="73">
        <f t="shared" ref="G46:P46" si="48">G45+TIME(0,$D46,0)+TIME(0,$F46,0)</f>
        <v>0.34583333333333294</v>
      </c>
      <c r="H46" s="73">
        <f t="shared" si="48"/>
        <v>0.38749999999999951</v>
      </c>
      <c r="I46" s="73">
        <f t="shared" si="48"/>
        <v>0.4291666666666662</v>
      </c>
      <c r="J46" s="73">
        <f t="shared" si="48"/>
        <v>0.47083333333333288</v>
      </c>
      <c r="K46" s="73">
        <f t="shared" si="48"/>
        <v>0.51249999999999962</v>
      </c>
      <c r="L46" s="73">
        <f t="shared" si="48"/>
        <v>0.61666666666666548</v>
      </c>
      <c r="M46" s="73">
        <f t="shared" si="48"/>
        <v>0.66874999999999873</v>
      </c>
      <c r="N46" s="73">
        <f t="shared" si="48"/>
        <v>0.71041666666666548</v>
      </c>
      <c r="O46" s="73">
        <f t="shared" si="48"/>
        <v>0.7520833333333321</v>
      </c>
      <c r="P46" s="73">
        <f t="shared" si="48"/>
        <v>0.79374999999999885</v>
      </c>
      <c r="R46" s="157" t="s">
        <v>293</v>
      </c>
    </row>
    <row r="47" spans="1:20">
      <c r="A47" s="47" t="s">
        <v>75</v>
      </c>
      <c r="B47" s="48">
        <v>2</v>
      </c>
      <c r="C47" s="67">
        <f t="shared" si="44"/>
        <v>13</v>
      </c>
      <c r="D47" s="68">
        <f t="shared" si="41"/>
        <v>6</v>
      </c>
      <c r="E47" s="40" t="str">
        <f t="shared" si="42"/>
        <v>25</v>
      </c>
      <c r="F47" s="69">
        <v>0</v>
      </c>
      <c r="G47" s="73">
        <f t="shared" ref="G47:P47" si="49">G46+TIME(0,$D47,0)+TIME(0,$F47,0)</f>
        <v>0.34999999999999959</v>
      </c>
      <c r="H47" s="73">
        <f t="shared" si="49"/>
        <v>0.39166666666666616</v>
      </c>
      <c r="I47" s="73">
        <f t="shared" si="49"/>
        <v>0.43333333333333285</v>
      </c>
      <c r="J47" s="73">
        <f t="shared" si="49"/>
        <v>0.47499999999999953</v>
      </c>
      <c r="K47" s="73">
        <f t="shared" si="49"/>
        <v>0.51666666666666627</v>
      </c>
      <c r="L47" s="73">
        <f t="shared" si="49"/>
        <v>0.62083333333333213</v>
      </c>
      <c r="M47" s="73">
        <f t="shared" si="49"/>
        <v>0.67291666666666539</v>
      </c>
      <c r="N47" s="73">
        <f t="shared" si="49"/>
        <v>0.71458333333333213</v>
      </c>
      <c r="O47" s="73">
        <f t="shared" si="49"/>
        <v>0.75624999999999876</v>
      </c>
      <c r="P47" s="73">
        <f t="shared" si="49"/>
        <v>0.7979166666666655</v>
      </c>
      <c r="R47" s="157" t="s">
        <v>291</v>
      </c>
    </row>
    <row r="48" spans="1:20">
      <c r="A48" s="47" t="s">
        <v>74</v>
      </c>
      <c r="B48" s="48">
        <v>1</v>
      </c>
      <c r="C48" s="67">
        <f t="shared" si="44"/>
        <v>14</v>
      </c>
      <c r="D48" s="68">
        <f t="shared" si="41"/>
        <v>3</v>
      </c>
      <c r="E48" s="40" t="str">
        <f t="shared" si="42"/>
        <v>25</v>
      </c>
      <c r="F48" s="69">
        <v>0</v>
      </c>
      <c r="G48" s="73">
        <f t="shared" ref="G48:P48" si="50">G47+TIME(0,$D48,0)+TIME(0,$F48,0)</f>
        <v>0.35208333333333292</v>
      </c>
      <c r="H48" s="73">
        <f t="shared" si="50"/>
        <v>0.39374999999999949</v>
      </c>
      <c r="I48" s="73">
        <f t="shared" si="50"/>
        <v>0.43541666666666617</v>
      </c>
      <c r="J48" s="73">
        <f t="shared" si="50"/>
        <v>0.47708333333333286</v>
      </c>
      <c r="K48" s="73">
        <f t="shared" si="50"/>
        <v>0.5187499999999996</v>
      </c>
      <c r="L48" s="73">
        <f t="shared" si="50"/>
        <v>0.62291666666666545</v>
      </c>
      <c r="M48" s="73">
        <f t="shared" si="50"/>
        <v>0.67499999999999871</v>
      </c>
      <c r="N48" s="73">
        <f t="shared" si="50"/>
        <v>0.71666666666666545</v>
      </c>
      <c r="O48" s="73">
        <f t="shared" si="50"/>
        <v>0.75833333333333208</v>
      </c>
      <c r="P48" s="73">
        <f t="shared" si="50"/>
        <v>0.79999999999999882</v>
      </c>
      <c r="R48" s="157" t="s">
        <v>289</v>
      </c>
    </row>
    <row r="49" spans="1:19">
      <c r="A49" s="47" t="s">
        <v>73</v>
      </c>
      <c r="B49" s="48">
        <v>1</v>
      </c>
      <c r="C49" s="67">
        <f t="shared" si="44"/>
        <v>15</v>
      </c>
      <c r="D49" s="68">
        <f t="shared" si="41"/>
        <v>3</v>
      </c>
      <c r="E49" s="40" t="str">
        <f t="shared" si="42"/>
        <v>30</v>
      </c>
      <c r="F49" s="69">
        <v>0</v>
      </c>
      <c r="G49" s="73">
        <f t="shared" ref="G49:P49" si="51">G48+TIME(0,$D49,0)+TIME(0,$F49,0)</f>
        <v>0.35416666666666624</v>
      </c>
      <c r="H49" s="73">
        <f t="shared" si="51"/>
        <v>0.39583333333333282</v>
      </c>
      <c r="I49" s="73">
        <f t="shared" si="51"/>
        <v>0.4374999999999995</v>
      </c>
      <c r="J49" s="73">
        <f t="shared" si="51"/>
        <v>0.47916666666666619</v>
      </c>
      <c r="K49" s="73">
        <f t="shared" si="51"/>
        <v>0.52083333333333293</v>
      </c>
      <c r="L49" s="73">
        <f t="shared" si="51"/>
        <v>0.62499999999999878</v>
      </c>
      <c r="M49" s="73">
        <f t="shared" si="51"/>
        <v>0.67708333333333204</v>
      </c>
      <c r="N49" s="73">
        <f t="shared" si="51"/>
        <v>0.71874999999999878</v>
      </c>
      <c r="O49" s="73">
        <f t="shared" si="51"/>
        <v>0.76041666666666541</v>
      </c>
      <c r="P49" s="73">
        <f t="shared" si="51"/>
        <v>0.80208333333333215</v>
      </c>
      <c r="R49" s="157" t="s">
        <v>287</v>
      </c>
    </row>
    <row r="50" spans="1:19">
      <c r="A50" s="47" t="s">
        <v>72</v>
      </c>
      <c r="B50" s="48">
        <v>2</v>
      </c>
      <c r="C50" s="67">
        <f t="shared" si="44"/>
        <v>17</v>
      </c>
      <c r="D50" s="68">
        <f t="shared" si="41"/>
        <v>6</v>
      </c>
      <c r="E50" s="40" t="str">
        <f t="shared" si="42"/>
        <v>30</v>
      </c>
      <c r="F50" s="69">
        <v>0</v>
      </c>
      <c r="G50" s="73">
        <f t="shared" ref="G50:P50" si="52">G49+TIME(0,$D50,0)+TIME(0,$F50,0)</f>
        <v>0.35833333333333289</v>
      </c>
      <c r="H50" s="73">
        <f t="shared" si="52"/>
        <v>0.39999999999999947</v>
      </c>
      <c r="I50" s="73">
        <f t="shared" si="52"/>
        <v>0.44166666666666615</v>
      </c>
      <c r="J50" s="73">
        <f t="shared" si="52"/>
        <v>0.48333333333333284</v>
      </c>
      <c r="K50" s="73">
        <f t="shared" si="52"/>
        <v>0.52499999999999958</v>
      </c>
      <c r="L50" s="73">
        <f t="shared" si="52"/>
        <v>0.62916666666666543</v>
      </c>
      <c r="M50" s="73">
        <f t="shared" si="52"/>
        <v>0.68124999999999869</v>
      </c>
      <c r="N50" s="73">
        <f t="shared" si="52"/>
        <v>0.72291666666666543</v>
      </c>
      <c r="O50" s="73">
        <f t="shared" si="52"/>
        <v>0.76458333333333206</v>
      </c>
      <c r="P50" s="73">
        <f t="shared" si="52"/>
        <v>0.8062499999999988</v>
      </c>
      <c r="R50" s="157" t="s">
        <v>299</v>
      </c>
      <c r="S50" s="133"/>
    </row>
    <row r="51" spans="1:19">
      <c r="A51" s="47" t="s">
        <v>71</v>
      </c>
      <c r="B51" s="48">
        <v>2</v>
      </c>
      <c r="C51" s="67">
        <f t="shared" si="44"/>
        <v>19</v>
      </c>
      <c r="D51" s="68">
        <f t="shared" si="41"/>
        <v>6</v>
      </c>
      <c r="E51" s="40" t="str">
        <f t="shared" si="42"/>
        <v>30</v>
      </c>
      <c r="F51" s="69">
        <v>0</v>
      </c>
      <c r="G51" s="73">
        <f t="shared" ref="G51:P51" si="53">G50+TIME(0,$D51,0)+TIME(0,$F51,0)</f>
        <v>0.36249999999999954</v>
      </c>
      <c r="H51" s="73">
        <f t="shared" si="53"/>
        <v>0.40416666666666612</v>
      </c>
      <c r="I51" s="73">
        <f t="shared" si="53"/>
        <v>0.4458333333333328</v>
      </c>
      <c r="J51" s="73">
        <f t="shared" si="53"/>
        <v>0.48749999999999949</v>
      </c>
      <c r="K51" s="73">
        <f t="shared" si="53"/>
        <v>0.52916666666666623</v>
      </c>
      <c r="L51" s="73">
        <f t="shared" si="53"/>
        <v>0.63333333333333208</v>
      </c>
      <c r="M51" s="73">
        <f t="shared" si="53"/>
        <v>0.68541666666666534</v>
      </c>
      <c r="N51" s="73">
        <f t="shared" si="53"/>
        <v>0.72708333333333208</v>
      </c>
      <c r="O51" s="73">
        <f t="shared" si="53"/>
        <v>0.76874999999999871</v>
      </c>
      <c r="P51" s="73">
        <f t="shared" si="53"/>
        <v>0.81041666666666545</v>
      </c>
      <c r="R51" s="157" t="s">
        <v>301</v>
      </c>
    </row>
    <row r="52" spans="1:19">
      <c r="A52" s="47" t="s">
        <v>70</v>
      </c>
      <c r="B52" s="48">
        <v>1</v>
      </c>
      <c r="C52" s="67">
        <f t="shared" si="44"/>
        <v>20</v>
      </c>
      <c r="D52" s="68">
        <f t="shared" si="41"/>
        <v>3</v>
      </c>
      <c r="E52" s="40" t="str">
        <f t="shared" si="42"/>
        <v>35</v>
      </c>
      <c r="F52" s="69">
        <v>0</v>
      </c>
      <c r="G52" s="73">
        <f t="shared" ref="G52:P52" si="54">G51+TIME(0,$D52,0)+TIME(0,$F52,0)</f>
        <v>0.36458333333333287</v>
      </c>
      <c r="H52" s="73">
        <f t="shared" si="54"/>
        <v>0.40624999999999944</v>
      </c>
      <c r="I52" s="73">
        <f t="shared" si="54"/>
        <v>0.44791666666666613</v>
      </c>
      <c r="J52" s="73">
        <f t="shared" si="54"/>
        <v>0.48958333333333282</v>
      </c>
      <c r="K52" s="73">
        <f t="shared" si="54"/>
        <v>0.53124999999999956</v>
      </c>
      <c r="L52" s="73">
        <f t="shared" si="54"/>
        <v>0.63541666666666541</v>
      </c>
      <c r="M52" s="73">
        <f t="shared" si="54"/>
        <v>0.68749999999999867</v>
      </c>
      <c r="N52" s="73">
        <f t="shared" si="54"/>
        <v>0.72916666666666541</v>
      </c>
      <c r="O52" s="73">
        <f t="shared" si="54"/>
        <v>0.77083333333333204</v>
      </c>
      <c r="P52" s="73">
        <f t="shared" si="54"/>
        <v>0.81249999999999878</v>
      </c>
      <c r="R52" s="157" t="s">
        <v>300</v>
      </c>
    </row>
    <row r="53" spans="1:19">
      <c r="A53" s="47" t="s">
        <v>69</v>
      </c>
      <c r="B53" s="48">
        <v>2</v>
      </c>
      <c r="C53" s="67">
        <f t="shared" si="44"/>
        <v>22</v>
      </c>
      <c r="D53" s="68">
        <f t="shared" si="41"/>
        <v>6</v>
      </c>
      <c r="E53" s="40" t="str">
        <f t="shared" si="42"/>
        <v>35</v>
      </c>
      <c r="F53" s="69">
        <v>0</v>
      </c>
      <c r="G53" s="73">
        <f t="shared" ref="G53:P53" si="55">G52+TIME(0,$D53,0)+TIME(0,$F53,0)</f>
        <v>0.36874999999999952</v>
      </c>
      <c r="H53" s="73">
        <f t="shared" si="55"/>
        <v>0.4104166666666661</v>
      </c>
      <c r="I53" s="73">
        <f t="shared" si="55"/>
        <v>0.45208333333333278</v>
      </c>
      <c r="J53" s="73">
        <f t="shared" si="55"/>
        <v>0.49374999999999947</v>
      </c>
      <c r="K53" s="73">
        <f t="shared" si="55"/>
        <v>0.53541666666666621</v>
      </c>
      <c r="L53" s="73">
        <f t="shared" si="55"/>
        <v>0.63958333333333206</v>
      </c>
      <c r="M53" s="73">
        <f t="shared" si="55"/>
        <v>0.69166666666666532</v>
      </c>
      <c r="N53" s="73">
        <f t="shared" si="55"/>
        <v>0.73333333333333206</v>
      </c>
      <c r="O53" s="73">
        <f t="shared" si="55"/>
        <v>0.77499999999999869</v>
      </c>
      <c r="P53" s="73">
        <f t="shared" si="55"/>
        <v>0.81666666666666543</v>
      </c>
      <c r="R53" s="157" t="s">
        <v>297</v>
      </c>
    </row>
    <row r="54" spans="1:19">
      <c r="A54" s="47" t="s">
        <v>68</v>
      </c>
      <c r="B54" s="48">
        <v>1</v>
      </c>
      <c r="C54" s="67">
        <f t="shared" si="44"/>
        <v>23</v>
      </c>
      <c r="D54" s="68">
        <f t="shared" si="41"/>
        <v>3</v>
      </c>
      <c r="E54" s="40" t="str">
        <f t="shared" si="42"/>
        <v>35</v>
      </c>
      <c r="F54" s="69">
        <v>2</v>
      </c>
      <c r="G54" s="73">
        <f t="shared" ref="G54:P54" si="56">G53+TIME(0,$D54,0)+TIME(0,$F54,0)</f>
        <v>0.37222222222222173</v>
      </c>
      <c r="H54" s="73">
        <f t="shared" si="56"/>
        <v>0.41388888888888831</v>
      </c>
      <c r="I54" s="73">
        <f t="shared" si="56"/>
        <v>0.45555555555555499</v>
      </c>
      <c r="J54" s="73">
        <f t="shared" si="56"/>
        <v>0.49722222222222168</v>
      </c>
      <c r="K54" s="73">
        <f t="shared" si="56"/>
        <v>0.53888888888888842</v>
      </c>
      <c r="L54" s="73">
        <f t="shared" si="56"/>
        <v>0.64305555555555427</v>
      </c>
      <c r="M54" s="73">
        <f t="shared" si="56"/>
        <v>0.69513888888888753</v>
      </c>
      <c r="N54" s="73">
        <f t="shared" si="56"/>
        <v>0.73680555555555427</v>
      </c>
      <c r="O54" s="73">
        <f t="shared" si="56"/>
        <v>0.7784722222222209</v>
      </c>
      <c r="P54" s="73">
        <f t="shared" si="56"/>
        <v>0.82013888888888764</v>
      </c>
      <c r="R54" s="157" t="s">
        <v>304</v>
      </c>
    </row>
    <row r="55" spans="1:19">
      <c r="A55" s="47" t="s">
        <v>67</v>
      </c>
      <c r="B55" s="48">
        <v>1</v>
      </c>
      <c r="C55" s="67">
        <f t="shared" si="44"/>
        <v>24</v>
      </c>
      <c r="D55" s="68">
        <f t="shared" si="41"/>
        <v>3</v>
      </c>
      <c r="E55" s="40" t="str">
        <f t="shared" si="42"/>
        <v>35</v>
      </c>
      <c r="F55" s="69">
        <v>0</v>
      </c>
      <c r="G55" s="73">
        <f t="shared" ref="G55:P55" si="57">G54+TIME(0,$D55,0)+TIME(0,$F55,0)</f>
        <v>0.37430555555555506</v>
      </c>
      <c r="H55" s="73">
        <f t="shared" si="57"/>
        <v>0.41597222222222163</v>
      </c>
      <c r="I55" s="73">
        <f t="shared" si="57"/>
        <v>0.45763888888888832</v>
      </c>
      <c r="J55" s="73">
        <f t="shared" si="57"/>
        <v>0.499305555555555</v>
      </c>
      <c r="K55" s="73">
        <f t="shared" si="57"/>
        <v>0.54097222222222174</v>
      </c>
      <c r="L55" s="73">
        <f t="shared" si="57"/>
        <v>0.6451388888888876</v>
      </c>
      <c r="M55" s="73">
        <f t="shared" si="57"/>
        <v>0.69722222222222086</v>
      </c>
      <c r="N55" s="73">
        <f t="shared" si="57"/>
        <v>0.7388888888888876</v>
      </c>
      <c r="O55" s="73">
        <f t="shared" si="57"/>
        <v>0.78055555555555423</v>
      </c>
      <c r="P55" s="73">
        <f t="shared" si="57"/>
        <v>0.82222222222222097</v>
      </c>
      <c r="R55" s="157" t="s">
        <v>259</v>
      </c>
      <c r="S55" s="129"/>
    </row>
    <row r="56" spans="1:19">
      <c r="A56" s="47" t="s">
        <v>66</v>
      </c>
      <c r="B56" s="48">
        <v>1</v>
      </c>
      <c r="C56" s="67">
        <f t="shared" si="44"/>
        <v>25</v>
      </c>
      <c r="D56" s="68">
        <f t="shared" si="41"/>
        <v>3</v>
      </c>
      <c r="E56" s="40" t="str">
        <f t="shared" si="42"/>
        <v>40</v>
      </c>
      <c r="F56" s="69">
        <v>0</v>
      </c>
      <c r="G56" s="73">
        <f t="shared" ref="G56:P56" si="58">G55+TIME(0,$D56,0)+TIME(0,$F56,0)</f>
        <v>0.37638888888888838</v>
      </c>
      <c r="H56" s="73">
        <f t="shared" si="58"/>
        <v>0.41805555555555496</v>
      </c>
      <c r="I56" s="73">
        <f t="shared" si="58"/>
        <v>0.45972222222222164</v>
      </c>
      <c r="J56" s="73">
        <f t="shared" si="58"/>
        <v>0.50138888888888833</v>
      </c>
      <c r="K56" s="73">
        <f t="shared" si="58"/>
        <v>0.54305555555555507</v>
      </c>
      <c r="L56" s="73">
        <f t="shared" si="58"/>
        <v>0.64722222222222092</v>
      </c>
      <c r="M56" s="73">
        <f t="shared" si="58"/>
        <v>0.69930555555555418</v>
      </c>
      <c r="N56" s="73">
        <f t="shared" si="58"/>
        <v>0.74097222222222092</v>
      </c>
      <c r="O56" s="73">
        <f t="shared" si="58"/>
        <v>0.78263888888888755</v>
      </c>
      <c r="P56" s="73">
        <f t="shared" si="58"/>
        <v>0.82430555555555429</v>
      </c>
      <c r="R56" s="157" t="s">
        <v>260</v>
      </c>
      <c r="S56" s="129"/>
    </row>
    <row r="57" spans="1:19">
      <c r="A57" s="47" t="s">
        <v>65</v>
      </c>
      <c r="B57" s="48">
        <v>1</v>
      </c>
      <c r="C57" s="67">
        <f t="shared" si="44"/>
        <v>26</v>
      </c>
      <c r="D57" s="68">
        <f t="shared" si="41"/>
        <v>3</v>
      </c>
      <c r="E57" s="40" t="str">
        <f t="shared" si="42"/>
        <v>40</v>
      </c>
      <c r="F57" s="69">
        <v>0</v>
      </c>
      <c r="G57" s="73">
        <f t="shared" ref="G57:P57" si="59">G56+TIME(0,$D57,0)+TIME(0,$F57,0)</f>
        <v>0.37847222222222171</v>
      </c>
      <c r="H57" s="73">
        <f t="shared" si="59"/>
        <v>0.42013888888888828</v>
      </c>
      <c r="I57" s="73">
        <f t="shared" si="59"/>
        <v>0.46180555555555497</v>
      </c>
      <c r="J57" s="73">
        <f t="shared" si="59"/>
        <v>0.50347222222222165</v>
      </c>
      <c r="K57" s="73">
        <f t="shared" si="59"/>
        <v>0.5451388888888884</v>
      </c>
      <c r="L57" s="73">
        <f t="shared" si="59"/>
        <v>0.64930555555555425</v>
      </c>
      <c r="M57" s="73">
        <f t="shared" si="59"/>
        <v>0.70138888888888751</v>
      </c>
      <c r="N57" s="73">
        <f t="shared" si="59"/>
        <v>0.74305555555555425</v>
      </c>
      <c r="O57" s="73">
        <f t="shared" si="59"/>
        <v>0.78472222222222088</v>
      </c>
      <c r="P57" s="73">
        <f t="shared" si="59"/>
        <v>0.82638888888888762</v>
      </c>
      <c r="R57" s="157" t="s">
        <v>261</v>
      </c>
      <c r="S57" s="129"/>
    </row>
    <row r="58" spans="1:19" s="81" customFormat="1">
      <c r="A58" s="125" t="s">
        <v>128</v>
      </c>
      <c r="B58" s="82">
        <v>1</v>
      </c>
      <c r="C58" s="67">
        <f t="shared" si="44"/>
        <v>27</v>
      </c>
      <c r="D58" s="68">
        <f t="shared" si="41"/>
        <v>3</v>
      </c>
      <c r="E58" s="40" t="str">
        <f t="shared" si="42"/>
        <v>40</v>
      </c>
      <c r="F58" s="85">
        <v>5</v>
      </c>
      <c r="G58" s="73">
        <f t="shared" ref="G58:P58" si="60">G57+TIME(0,$D58,0)+TIME(0,$F58,0)</f>
        <v>0.38402777777777725</v>
      </c>
      <c r="H58" s="73">
        <f t="shared" si="60"/>
        <v>0.42569444444444382</v>
      </c>
      <c r="I58" s="73">
        <f t="shared" si="60"/>
        <v>0.46736111111111051</v>
      </c>
      <c r="J58" s="73">
        <f t="shared" si="60"/>
        <v>0.50902777777777719</v>
      </c>
      <c r="K58" s="73">
        <f t="shared" si="60"/>
        <v>0.55069444444444393</v>
      </c>
      <c r="L58" s="73">
        <f t="shared" si="60"/>
        <v>0.65486111111110978</v>
      </c>
      <c r="M58" s="73">
        <f t="shared" si="60"/>
        <v>0.70694444444444304</v>
      </c>
      <c r="N58" s="73">
        <f t="shared" si="60"/>
        <v>0.74861111111110978</v>
      </c>
      <c r="O58" s="73">
        <f t="shared" si="60"/>
        <v>0.79027777777777641</v>
      </c>
      <c r="P58" s="73">
        <f t="shared" si="60"/>
        <v>0.83194444444444315</v>
      </c>
      <c r="R58" s="157" t="s">
        <v>194</v>
      </c>
      <c r="S58" s="128"/>
    </row>
    <row r="59" spans="1:19">
      <c r="A59" s="47" t="s">
        <v>25</v>
      </c>
      <c r="B59" s="48">
        <v>2</v>
      </c>
      <c r="C59" s="67">
        <f t="shared" si="44"/>
        <v>29</v>
      </c>
      <c r="D59" s="68">
        <f t="shared" si="41"/>
        <v>6</v>
      </c>
      <c r="E59" s="40" t="str">
        <f t="shared" si="42"/>
        <v>40</v>
      </c>
      <c r="F59" s="69">
        <v>0</v>
      </c>
      <c r="G59" s="73">
        <f t="shared" ref="G59:P59" si="61">G58+TIME(0,$D59,0)+TIME(0,$F59,0)</f>
        <v>0.3881944444444439</v>
      </c>
      <c r="H59" s="73">
        <f t="shared" si="61"/>
        <v>0.42986111111111047</v>
      </c>
      <c r="I59" s="73">
        <f t="shared" si="61"/>
        <v>0.47152777777777716</v>
      </c>
      <c r="J59" s="73">
        <f t="shared" si="61"/>
        <v>0.51319444444444384</v>
      </c>
      <c r="K59" s="73">
        <f t="shared" si="61"/>
        <v>0.55486111111111058</v>
      </c>
      <c r="L59" s="73">
        <f t="shared" si="61"/>
        <v>0.65902777777777644</v>
      </c>
      <c r="M59" s="73">
        <f t="shared" si="61"/>
        <v>0.71111111111110969</v>
      </c>
      <c r="N59" s="73">
        <f t="shared" si="61"/>
        <v>0.75277777777777644</v>
      </c>
      <c r="O59" s="73">
        <f t="shared" si="61"/>
        <v>0.79444444444444307</v>
      </c>
      <c r="P59" s="73">
        <f t="shared" si="61"/>
        <v>0.83611111111110981</v>
      </c>
      <c r="R59" s="157" t="s">
        <v>193</v>
      </c>
    </row>
    <row r="60" spans="1:19">
      <c r="A60" s="47" t="s">
        <v>24</v>
      </c>
      <c r="B60" s="48">
        <v>1</v>
      </c>
      <c r="C60" s="67">
        <f t="shared" si="44"/>
        <v>30</v>
      </c>
      <c r="D60" s="68">
        <f t="shared" si="41"/>
        <v>3</v>
      </c>
      <c r="E60" s="40" t="str">
        <f t="shared" si="42"/>
        <v>40</v>
      </c>
      <c r="F60" s="69">
        <v>0</v>
      </c>
      <c r="G60" s="73">
        <f t="shared" ref="G60:P60" si="62">G59+TIME(0,$D60,0)+TIME(0,$F60,0)</f>
        <v>0.39027777777777722</v>
      </c>
      <c r="H60" s="73">
        <f t="shared" si="62"/>
        <v>0.4319444444444438</v>
      </c>
      <c r="I60" s="73">
        <f t="shared" si="62"/>
        <v>0.47361111111111048</v>
      </c>
      <c r="J60" s="73">
        <f t="shared" si="62"/>
        <v>0.51527777777777717</v>
      </c>
      <c r="K60" s="73">
        <f t="shared" si="62"/>
        <v>0.55694444444444391</v>
      </c>
      <c r="L60" s="73">
        <f t="shared" si="62"/>
        <v>0.66111111111110976</v>
      </c>
      <c r="M60" s="73">
        <f t="shared" si="62"/>
        <v>0.71319444444444302</v>
      </c>
      <c r="N60" s="73">
        <f t="shared" si="62"/>
        <v>0.75486111111110976</v>
      </c>
      <c r="O60" s="73">
        <f t="shared" si="62"/>
        <v>0.79652777777777639</v>
      </c>
      <c r="P60" s="73">
        <f t="shared" si="62"/>
        <v>0.83819444444444313</v>
      </c>
      <c r="R60" s="157" t="s">
        <v>191</v>
      </c>
    </row>
    <row r="61" spans="1:19">
      <c r="A61" s="124" t="s">
        <v>137</v>
      </c>
      <c r="B61" s="48">
        <v>2</v>
      </c>
      <c r="C61" s="67">
        <f t="shared" si="44"/>
        <v>32</v>
      </c>
      <c r="D61" s="68">
        <f t="shared" si="41"/>
        <v>6</v>
      </c>
      <c r="E61" s="40" t="str">
        <f t="shared" si="42"/>
        <v>45</v>
      </c>
      <c r="F61" s="69">
        <v>0</v>
      </c>
      <c r="G61" s="73">
        <f t="shared" ref="G61:P61" si="63">G60+TIME(0,$D61,0)+TIME(0,$F61,0)</f>
        <v>0.39444444444444388</v>
      </c>
      <c r="H61" s="73">
        <f t="shared" si="63"/>
        <v>0.43611111111111045</v>
      </c>
      <c r="I61" s="73">
        <f t="shared" si="63"/>
        <v>0.47777777777777714</v>
      </c>
      <c r="J61" s="73">
        <f t="shared" si="63"/>
        <v>0.51944444444444382</v>
      </c>
      <c r="K61" s="73">
        <f t="shared" si="63"/>
        <v>0.56111111111111056</v>
      </c>
      <c r="L61" s="73">
        <f t="shared" si="63"/>
        <v>0.66527777777777641</v>
      </c>
      <c r="M61" s="73">
        <f t="shared" si="63"/>
        <v>0.71736111111110967</v>
      </c>
      <c r="N61" s="73">
        <f t="shared" si="63"/>
        <v>0.75902777777777641</v>
      </c>
      <c r="O61" s="73">
        <f t="shared" si="63"/>
        <v>0.80069444444444304</v>
      </c>
      <c r="P61" s="73">
        <f t="shared" si="63"/>
        <v>0.84236111111110978</v>
      </c>
      <c r="R61" s="157" t="s">
        <v>189</v>
      </c>
    </row>
    <row r="62" spans="1:19">
      <c r="A62" s="47" t="s">
        <v>23</v>
      </c>
      <c r="B62" s="48">
        <v>1</v>
      </c>
      <c r="C62" s="67">
        <f t="shared" si="44"/>
        <v>33</v>
      </c>
      <c r="D62" s="68">
        <f t="shared" si="41"/>
        <v>3</v>
      </c>
      <c r="E62" s="40" t="str">
        <f t="shared" si="42"/>
        <v>45</v>
      </c>
      <c r="F62" s="69">
        <v>0</v>
      </c>
      <c r="G62" s="73">
        <f t="shared" ref="G62:P62" si="64">G61+TIME(0,$D62,0)+TIME(0,$F62,0)</f>
        <v>0.3965277777777772</v>
      </c>
      <c r="H62" s="73">
        <f t="shared" si="64"/>
        <v>0.43819444444444378</v>
      </c>
      <c r="I62" s="73">
        <f t="shared" si="64"/>
        <v>0.47986111111111046</v>
      </c>
      <c r="J62" s="73">
        <f t="shared" si="64"/>
        <v>0.52152777777777715</v>
      </c>
      <c r="K62" s="73">
        <f t="shared" si="64"/>
        <v>0.56319444444444389</v>
      </c>
      <c r="L62" s="73">
        <f t="shared" si="64"/>
        <v>0.66736111111110974</v>
      </c>
      <c r="M62" s="73">
        <f t="shared" si="64"/>
        <v>0.719444444444443</v>
      </c>
      <c r="N62" s="73">
        <f t="shared" si="64"/>
        <v>0.76111111111110974</v>
      </c>
      <c r="O62" s="73">
        <f t="shared" si="64"/>
        <v>0.80277777777777637</v>
      </c>
      <c r="P62" s="73">
        <f t="shared" si="64"/>
        <v>0.84444444444444311</v>
      </c>
      <c r="R62" s="155" t="s">
        <v>136</v>
      </c>
    </row>
    <row r="63" spans="1:19">
      <c r="A63" s="47" t="s">
        <v>22</v>
      </c>
      <c r="B63" s="48">
        <v>1</v>
      </c>
      <c r="C63" s="67">
        <f t="shared" si="44"/>
        <v>34</v>
      </c>
      <c r="D63" s="68">
        <f t="shared" si="41"/>
        <v>3</v>
      </c>
      <c r="E63" s="40" t="str">
        <f t="shared" si="42"/>
        <v>45</v>
      </c>
      <c r="F63" s="69">
        <v>0</v>
      </c>
      <c r="G63" s="73">
        <f t="shared" ref="G63:P63" si="65">G62+TIME(0,$D63,0)+TIME(0,$F63,0)</f>
        <v>0.39861111111111053</v>
      </c>
      <c r="H63" s="73">
        <f t="shared" si="65"/>
        <v>0.4402777777777771</v>
      </c>
      <c r="I63" s="73">
        <f t="shared" si="65"/>
        <v>0.48194444444444379</v>
      </c>
      <c r="J63" s="73">
        <f t="shared" si="65"/>
        <v>0.52361111111111047</v>
      </c>
      <c r="K63" s="73">
        <f t="shared" si="65"/>
        <v>0.56527777777777721</v>
      </c>
      <c r="L63" s="73">
        <f t="shared" si="65"/>
        <v>0.66944444444444307</v>
      </c>
      <c r="M63" s="73">
        <f t="shared" si="65"/>
        <v>0.72152777777777632</v>
      </c>
      <c r="N63" s="73">
        <f t="shared" si="65"/>
        <v>0.76319444444444307</v>
      </c>
      <c r="O63" s="73">
        <f t="shared" si="65"/>
        <v>0.80486111111110969</v>
      </c>
      <c r="P63" s="73">
        <f t="shared" si="65"/>
        <v>0.84652777777777644</v>
      </c>
      <c r="R63" s="155" t="s">
        <v>135</v>
      </c>
    </row>
    <row r="64" spans="1:19">
      <c r="A64" s="47" t="s">
        <v>21</v>
      </c>
      <c r="B64" s="48">
        <v>1</v>
      </c>
      <c r="C64" s="67">
        <f t="shared" si="44"/>
        <v>35</v>
      </c>
      <c r="D64" s="68">
        <f t="shared" si="41"/>
        <v>3</v>
      </c>
      <c r="E64" s="40" t="str">
        <f t="shared" si="42"/>
        <v>45</v>
      </c>
      <c r="F64" s="69">
        <v>0</v>
      </c>
      <c r="G64" s="73">
        <f t="shared" ref="G64:P64" si="66">G63+TIME(0,$D64,0)+TIME(0,$F64,0)</f>
        <v>0.40069444444444385</v>
      </c>
      <c r="H64" s="73">
        <f t="shared" si="66"/>
        <v>0.44236111111111043</v>
      </c>
      <c r="I64" s="73">
        <f t="shared" si="66"/>
        <v>0.48402777777777711</v>
      </c>
      <c r="J64" s="73">
        <f t="shared" si="66"/>
        <v>0.5256944444444438</v>
      </c>
      <c r="K64" s="73">
        <f t="shared" si="66"/>
        <v>0.56736111111111054</v>
      </c>
      <c r="L64" s="73">
        <f t="shared" si="66"/>
        <v>0.67152777777777639</v>
      </c>
      <c r="M64" s="73">
        <f t="shared" si="66"/>
        <v>0.72361111111110965</v>
      </c>
      <c r="N64" s="73">
        <f t="shared" si="66"/>
        <v>0.76527777777777639</v>
      </c>
      <c r="O64" s="73">
        <f t="shared" si="66"/>
        <v>0.80694444444444302</v>
      </c>
      <c r="P64" s="73">
        <f t="shared" si="66"/>
        <v>0.84861111111110976</v>
      </c>
      <c r="R64" s="157" t="s">
        <v>188</v>
      </c>
    </row>
    <row r="65" spans="1:18">
      <c r="A65" s="47" t="s">
        <v>20</v>
      </c>
      <c r="B65" s="48">
        <v>2</v>
      </c>
      <c r="C65" s="67">
        <f t="shared" si="44"/>
        <v>37</v>
      </c>
      <c r="D65" s="68">
        <f t="shared" si="41"/>
        <v>6</v>
      </c>
      <c r="E65" s="40" t="str">
        <f t="shared" si="42"/>
        <v>50</v>
      </c>
      <c r="F65" s="69">
        <v>0</v>
      </c>
      <c r="G65" s="73">
        <f t="shared" ref="G65:P65" si="67">G64+TIME(0,$D65,0)+TIME(0,$F65,0)</f>
        <v>0.40486111111111051</v>
      </c>
      <c r="H65" s="73">
        <f t="shared" si="67"/>
        <v>0.44652777777777708</v>
      </c>
      <c r="I65" s="73">
        <f t="shared" si="67"/>
        <v>0.48819444444444376</v>
      </c>
      <c r="J65" s="73">
        <f t="shared" si="67"/>
        <v>0.52986111111111045</v>
      </c>
      <c r="K65" s="73">
        <f t="shared" si="67"/>
        <v>0.57152777777777719</v>
      </c>
      <c r="L65" s="73">
        <f t="shared" si="67"/>
        <v>0.67569444444444304</v>
      </c>
      <c r="M65" s="73">
        <f t="shared" si="67"/>
        <v>0.7277777777777763</v>
      </c>
      <c r="N65" s="73">
        <f t="shared" si="67"/>
        <v>0.76944444444444304</v>
      </c>
      <c r="O65" s="73">
        <f t="shared" si="67"/>
        <v>0.81111111111110967</v>
      </c>
      <c r="P65" s="73">
        <f t="shared" si="67"/>
        <v>0.85277777777777641</v>
      </c>
      <c r="R65" s="155" t="s">
        <v>187</v>
      </c>
    </row>
    <row r="66" spans="1:18">
      <c r="A66" s="47" t="s">
        <v>19</v>
      </c>
      <c r="B66" s="48">
        <v>2</v>
      </c>
      <c r="C66" s="67">
        <f t="shared" si="44"/>
        <v>39</v>
      </c>
      <c r="D66" s="68">
        <f t="shared" si="41"/>
        <v>6</v>
      </c>
      <c r="E66" s="40" t="str">
        <f t="shared" si="42"/>
        <v>50</v>
      </c>
      <c r="F66" s="69">
        <v>0</v>
      </c>
      <c r="G66" s="73">
        <f t="shared" ref="G66:P66" si="68">G65+TIME(0,$D66,0)+TIME(0,$F66,0)</f>
        <v>0.40902777777777716</v>
      </c>
      <c r="H66" s="73">
        <f t="shared" si="68"/>
        <v>0.45069444444444373</v>
      </c>
      <c r="I66" s="73">
        <f t="shared" si="68"/>
        <v>0.49236111111111042</v>
      </c>
      <c r="J66" s="73">
        <f t="shared" si="68"/>
        <v>0.5340277777777771</v>
      </c>
      <c r="K66" s="73">
        <f t="shared" si="68"/>
        <v>0.57569444444444384</v>
      </c>
      <c r="L66" s="73">
        <f t="shared" si="68"/>
        <v>0.67986111111110969</v>
      </c>
      <c r="M66" s="73">
        <f t="shared" si="68"/>
        <v>0.73194444444444295</v>
      </c>
      <c r="N66" s="73">
        <f t="shared" si="68"/>
        <v>0.77361111111110969</v>
      </c>
      <c r="O66" s="73">
        <f t="shared" si="68"/>
        <v>0.81527777777777632</v>
      </c>
      <c r="P66" s="73">
        <f t="shared" si="68"/>
        <v>0.85694444444444307</v>
      </c>
      <c r="R66" s="155" t="s">
        <v>186</v>
      </c>
    </row>
    <row r="67" spans="1:18">
      <c r="A67" s="47" t="s">
        <v>18</v>
      </c>
      <c r="B67" s="48">
        <v>2</v>
      </c>
      <c r="C67" s="67">
        <f t="shared" si="44"/>
        <v>41</v>
      </c>
      <c r="D67" s="68">
        <f t="shared" si="41"/>
        <v>6</v>
      </c>
      <c r="E67" s="40" t="str">
        <f t="shared" si="42"/>
        <v>50</v>
      </c>
      <c r="F67" s="69">
        <v>0</v>
      </c>
      <c r="G67" s="73">
        <f t="shared" ref="G67:P67" si="69">G66+TIME(0,$D67,0)+TIME(0,$F67,0)</f>
        <v>0.41319444444444381</v>
      </c>
      <c r="H67" s="73">
        <f t="shared" si="69"/>
        <v>0.45486111111111038</v>
      </c>
      <c r="I67" s="73">
        <f t="shared" si="69"/>
        <v>0.49652777777777707</v>
      </c>
      <c r="J67" s="73">
        <f t="shared" si="69"/>
        <v>0.53819444444444375</v>
      </c>
      <c r="K67" s="73">
        <f t="shared" si="69"/>
        <v>0.57986111111111049</v>
      </c>
      <c r="L67" s="73">
        <f t="shared" si="69"/>
        <v>0.68402777777777635</v>
      </c>
      <c r="M67" s="73">
        <f t="shared" si="69"/>
        <v>0.73611111111110961</v>
      </c>
      <c r="N67" s="73">
        <f t="shared" si="69"/>
        <v>0.77777777777777635</v>
      </c>
      <c r="O67" s="73">
        <f t="shared" si="69"/>
        <v>0.81944444444444298</v>
      </c>
      <c r="P67" s="73">
        <f t="shared" si="69"/>
        <v>0.86111111111110972</v>
      </c>
      <c r="R67" s="157" t="s">
        <v>183</v>
      </c>
    </row>
    <row r="68" spans="1:18">
      <c r="A68" s="47" t="s">
        <v>17</v>
      </c>
      <c r="B68" s="48">
        <v>3</v>
      </c>
      <c r="C68" s="67">
        <f t="shared" si="44"/>
        <v>44</v>
      </c>
      <c r="D68" s="68">
        <f t="shared" si="41"/>
        <v>9</v>
      </c>
      <c r="E68" s="40" t="str">
        <f t="shared" si="42"/>
        <v>55</v>
      </c>
      <c r="F68" s="69">
        <v>0</v>
      </c>
      <c r="G68" s="73">
        <f t="shared" ref="G68:P68" si="70">G67+TIME(0,$D68,0)+TIME(0,$F68,0)</f>
        <v>0.41944444444444379</v>
      </c>
      <c r="H68" s="73">
        <f t="shared" si="70"/>
        <v>0.46111111111111036</v>
      </c>
      <c r="I68" s="73">
        <f t="shared" si="70"/>
        <v>0.5027777777777771</v>
      </c>
      <c r="J68" s="73">
        <f t="shared" si="70"/>
        <v>0.54444444444444373</v>
      </c>
      <c r="K68" s="73">
        <f t="shared" si="70"/>
        <v>0.58611111111111047</v>
      </c>
      <c r="L68" s="73">
        <f t="shared" si="70"/>
        <v>0.69027777777777632</v>
      </c>
      <c r="M68" s="73">
        <f t="shared" si="70"/>
        <v>0.74236111111110958</v>
      </c>
      <c r="N68" s="73">
        <f t="shared" si="70"/>
        <v>0.78402777777777632</v>
      </c>
      <c r="O68" s="73">
        <f t="shared" si="70"/>
        <v>0.82569444444444295</v>
      </c>
      <c r="P68" s="73">
        <f t="shared" si="70"/>
        <v>0.86736111111110969</v>
      </c>
      <c r="R68" s="157" t="s">
        <v>181</v>
      </c>
    </row>
    <row r="69" spans="1:18">
      <c r="A69" s="47" t="s">
        <v>16</v>
      </c>
      <c r="B69" s="48">
        <v>3</v>
      </c>
      <c r="C69" s="67">
        <f t="shared" si="44"/>
        <v>47</v>
      </c>
      <c r="D69" s="68">
        <f t="shared" si="41"/>
        <v>9</v>
      </c>
      <c r="E69" s="40" t="str">
        <f t="shared" si="42"/>
        <v>55</v>
      </c>
      <c r="F69" s="69">
        <v>0</v>
      </c>
      <c r="G69" s="73">
        <f t="shared" ref="G69:P69" si="71">G68+TIME(0,$D69,0)+TIME(0,$F69,0)</f>
        <v>0.42569444444444376</v>
      </c>
      <c r="H69" s="73">
        <f t="shared" si="71"/>
        <v>0.46736111111111034</v>
      </c>
      <c r="I69" s="73">
        <f t="shared" si="71"/>
        <v>0.50902777777777708</v>
      </c>
      <c r="J69" s="73">
        <f t="shared" si="71"/>
        <v>0.55069444444444371</v>
      </c>
      <c r="K69" s="73">
        <f t="shared" si="71"/>
        <v>0.59236111111111045</v>
      </c>
      <c r="L69" s="73">
        <f t="shared" si="71"/>
        <v>0.6965277777777763</v>
      </c>
      <c r="M69" s="73">
        <f t="shared" si="71"/>
        <v>0.74861111111110956</v>
      </c>
      <c r="N69" s="73">
        <f t="shared" si="71"/>
        <v>0.7902777777777763</v>
      </c>
      <c r="O69" s="73">
        <f t="shared" si="71"/>
        <v>0.83194444444444293</v>
      </c>
      <c r="P69" s="73">
        <f t="shared" si="71"/>
        <v>0.87361111111110967</v>
      </c>
      <c r="R69" s="155" t="s">
        <v>133</v>
      </c>
    </row>
    <row r="70" spans="1:18">
      <c r="A70" s="47" t="s">
        <v>15</v>
      </c>
      <c r="B70" s="48">
        <v>2</v>
      </c>
      <c r="C70" s="67">
        <f t="shared" si="44"/>
        <v>49</v>
      </c>
      <c r="D70" s="68">
        <f t="shared" si="41"/>
        <v>6</v>
      </c>
      <c r="E70" s="40" t="str">
        <f t="shared" si="42"/>
        <v>60</v>
      </c>
      <c r="F70" s="69">
        <v>0</v>
      </c>
      <c r="G70" s="73">
        <f t="shared" ref="G70:P70" si="72">G69+TIME(0,$D70,0)+TIME(0,$F70,0)</f>
        <v>0.42986111111111042</v>
      </c>
      <c r="H70" s="73">
        <f t="shared" si="72"/>
        <v>0.47152777777777699</v>
      </c>
      <c r="I70" s="73">
        <f t="shared" si="72"/>
        <v>0.51319444444444373</v>
      </c>
      <c r="J70" s="73">
        <f t="shared" si="72"/>
        <v>0.55486111111111036</v>
      </c>
      <c r="K70" s="73">
        <f t="shared" si="72"/>
        <v>0.5965277777777771</v>
      </c>
      <c r="L70" s="73">
        <f t="shared" si="72"/>
        <v>0.70069444444444295</v>
      </c>
      <c r="M70" s="73">
        <f t="shared" si="72"/>
        <v>0.75277777777777621</v>
      </c>
      <c r="N70" s="73">
        <f t="shared" si="72"/>
        <v>0.79444444444444295</v>
      </c>
      <c r="O70" s="73">
        <f t="shared" si="72"/>
        <v>0.83611111111110958</v>
      </c>
      <c r="P70" s="73">
        <f t="shared" si="72"/>
        <v>0.87777777777777632</v>
      </c>
      <c r="R70" s="155" t="s">
        <v>132</v>
      </c>
    </row>
    <row r="71" spans="1:18">
      <c r="A71" s="47" t="s">
        <v>14</v>
      </c>
      <c r="B71" s="48">
        <v>1</v>
      </c>
      <c r="C71" s="67">
        <f t="shared" si="44"/>
        <v>50</v>
      </c>
      <c r="D71" s="68">
        <f t="shared" si="41"/>
        <v>3</v>
      </c>
      <c r="E71" s="40" t="str">
        <f t="shared" si="42"/>
        <v>60</v>
      </c>
      <c r="F71" s="69">
        <v>0</v>
      </c>
      <c r="G71" s="73">
        <f t="shared" ref="G71:P71" si="73">G70+TIME(0,$D71,0)+TIME(0,$F71,0)</f>
        <v>0.43194444444444374</v>
      </c>
      <c r="H71" s="73">
        <f t="shared" si="73"/>
        <v>0.47361111111111032</v>
      </c>
      <c r="I71" s="73">
        <f t="shared" si="73"/>
        <v>0.51527777777777706</v>
      </c>
      <c r="J71" s="73">
        <f t="shared" si="73"/>
        <v>0.55694444444444369</v>
      </c>
      <c r="K71" s="73">
        <f t="shared" si="73"/>
        <v>0.59861111111111043</v>
      </c>
      <c r="L71" s="73">
        <f t="shared" si="73"/>
        <v>0.70277777777777628</v>
      </c>
      <c r="M71" s="73">
        <f t="shared" si="73"/>
        <v>0.75486111111110954</v>
      </c>
      <c r="N71" s="73">
        <f t="shared" si="73"/>
        <v>0.79652777777777628</v>
      </c>
      <c r="O71" s="73">
        <f t="shared" si="73"/>
        <v>0.83819444444444291</v>
      </c>
      <c r="P71" s="73">
        <f t="shared" si="73"/>
        <v>0.87986111111110965</v>
      </c>
      <c r="R71" s="155" t="s">
        <v>177</v>
      </c>
    </row>
    <row r="72" spans="1:18">
      <c r="A72" s="47" t="s">
        <v>13</v>
      </c>
      <c r="B72" s="48">
        <v>2</v>
      </c>
      <c r="C72" s="67">
        <f t="shared" si="44"/>
        <v>52</v>
      </c>
      <c r="D72" s="68">
        <f t="shared" si="41"/>
        <v>6</v>
      </c>
      <c r="E72" s="40" t="str">
        <f t="shared" si="42"/>
        <v>60</v>
      </c>
      <c r="F72" s="69">
        <v>0</v>
      </c>
      <c r="G72" s="73">
        <f t="shared" ref="G72:P72" si="74">G71+TIME(0,$D72,0)+TIME(0,$F72,0)</f>
        <v>0.43611111111111039</v>
      </c>
      <c r="H72" s="73">
        <f t="shared" si="74"/>
        <v>0.47777777777777697</v>
      </c>
      <c r="I72" s="73">
        <f t="shared" si="74"/>
        <v>0.51944444444444371</v>
      </c>
      <c r="J72" s="73">
        <f t="shared" si="74"/>
        <v>0.56111111111111034</v>
      </c>
      <c r="K72" s="73">
        <f t="shared" si="74"/>
        <v>0.60277777777777708</v>
      </c>
      <c r="L72" s="73">
        <f t="shared" si="74"/>
        <v>0.70694444444444293</v>
      </c>
      <c r="M72" s="73">
        <f t="shared" si="74"/>
        <v>0.75902777777777619</v>
      </c>
      <c r="N72" s="73">
        <f t="shared" si="74"/>
        <v>0.80069444444444293</v>
      </c>
      <c r="O72" s="73">
        <f t="shared" si="74"/>
        <v>0.84236111111110956</v>
      </c>
      <c r="P72" s="73">
        <f t="shared" si="74"/>
        <v>0.8840277777777763</v>
      </c>
      <c r="R72" s="155" t="s">
        <v>130</v>
      </c>
    </row>
    <row r="73" spans="1:18">
      <c r="A73" s="91" t="s">
        <v>62</v>
      </c>
      <c r="B73" s="82">
        <v>1</v>
      </c>
      <c r="C73" s="67">
        <f t="shared" si="44"/>
        <v>53</v>
      </c>
      <c r="D73" s="68">
        <f t="shared" si="41"/>
        <v>3</v>
      </c>
      <c r="E73" s="40" t="str">
        <f t="shared" si="42"/>
        <v>60</v>
      </c>
      <c r="F73" s="85">
        <v>0</v>
      </c>
      <c r="G73" s="73">
        <f t="shared" ref="G73:P73" si="75">G72+TIME(0,$D73,0)+TIME(0,$F73,0)</f>
        <v>0.43819444444444372</v>
      </c>
      <c r="H73" s="73">
        <f t="shared" si="75"/>
        <v>0.47986111111111029</v>
      </c>
      <c r="I73" s="73">
        <f t="shared" si="75"/>
        <v>0.52152777777777704</v>
      </c>
      <c r="J73" s="73">
        <f t="shared" si="75"/>
        <v>0.56319444444444366</v>
      </c>
      <c r="K73" s="73">
        <f t="shared" si="75"/>
        <v>0.60486111111111041</v>
      </c>
      <c r="L73" s="73">
        <f t="shared" si="75"/>
        <v>0.70902777777777626</v>
      </c>
      <c r="M73" s="73">
        <f t="shared" si="75"/>
        <v>0.76111111111110952</v>
      </c>
      <c r="N73" s="73">
        <f t="shared" si="75"/>
        <v>0.80277777777777626</v>
      </c>
      <c r="O73" s="73">
        <f t="shared" si="75"/>
        <v>0.84444444444444289</v>
      </c>
      <c r="P73" s="73">
        <f t="shared" si="75"/>
        <v>0.88611111111110963</v>
      </c>
      <c r="R73" s="155" t="s">
        <v>129</v>
      </c>
    </row>
    <row r="75" spans="1:18">
      <c r="A75" s="86" t="s">
        <v>0</v>
      </c>
      <c r="B75" s="87"/>
      <c r="C75" s="87">
        <f>C36+C73</f>
        <v>106</v>
      </c>
      <c r="D75" s="87"/>
      <c r="E75" s="87"/>
      <c r="F75" s="87"/>
      <c r="G75" s="87">
        <f>C36+C73</f>
        <v>106</v>
      </c>
      <c r="H75" s="87">
        <f>G75</f>
        <v>106</v>
      </c>
      <c r="I75" s="87">
        <f>H75</f>
        <v>106</v>
      </c>
      <c r="J75" s="87">
        <f>I75</f>
        <v>106</v>
      </c>
      <c r="K75" s="87">
        <f>I75</f>
        <v>106</v>
      </c>
      <c r="L75" s="87">
        <f>K75*2</f>
        <v>212</v>
      </c>
      <c r="M75" s="87">
        <f t="shared" ref="M75:P75" si="76">L75</f>
        <v>212</v>
      </c>
      <c r="N75" s="87">
        <f t="shared" si="76"/>
        <v>212</v>
      </c>
      <c r="O75" s="87">
        <f t="shared" si="76"/>
        <v>212</v>
      </c>
      <c r="P75" s="87">
        <f t="shared" si="76"/>
        <v>212</v>
      </c>
      <c r="Q75" s="138">
        <f>SUM(L75:P75)</f>
        <v>1060</v>
      </c>
    </row>
  </sheetData>
  <mergeCells count="12">
    <mergeCell ref="F39:F40"/>
    <mergeCell ref="A39:A40"/>
    <mergeCell ref="B39:B40"/>
    <mergeCell ref="C39:C40"/>
    <mergeCell ref="D39:D40"/>
    <mergeCell ref="E39:E40"/>
    <mergeCell ref="F2:F3"/>
    <mergeCell ref="A2:A3"/>
    <mergeCell ref="B2:B3"/>
    <mergeCell ref="C2:C3"/>
    <mergeCell ref="D2:D3"/>
    <mergeCell ref="E2:E3"/>
  </mergeCells>
  <pageMargins left="0.24" right="0.24" top="0.47" bottom="0.57999999999999996" header="0.3" footer="0.3"/>
  <pageSetup paperSize="9" scale="78" orientation="landscape" horizontalDpi="300" verticalDpi="300" r:id="rId1"/>
  <rowBreaks count="1" manualBreakCount="1">
    <brk id="37" max="19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89"/>
  <sheetViews>
    <sheetView view="pageBreakPreview" topLeftCell="A16" zoomScale="60" zoomScaleNormal="100" workbookViewId="0">
      <selection activeCell="D89" sqref="D89"/>
    </sheetView>
  </sheetViews>
  <sheetFormatPr defaultColWidth="10" defaultRowHeight="15.75"/>
  <cols>
    <col min="1" max="1" width="21.28515625" style="60" customWidth="1"/>
    <col min="2" max="2" width="6.7109375" style="60" customWidth="1"/>
    <col min="3" max="3" width="6.140625" style="60" customWidth="1"/>
    <col min="4" max="5" width="7" style="60" customWidth="1"/>
    <col min="6" max="6" width="6" style="60" customWidth="1"/>
    <col min="7" max="7" width="7.42578125" style="60" customWidth="1"/>
    <col min="8" max="8" width="7.85546875" style="60" customWidth="1"/>
    <col min="9" max="9" width="8" style="60" bestFit="1" customWidth="1"/>
    <col min="10" max="10" width="8" style="60" customWidth="1"/>
    <col min="11" max="11" width="7.28515625" style="60" customWidth="1"/>
    <col min="12" max="12" width="7.5703125" style="60" customWidth="1"/>
    <col min="13" max="13" width="7.7109375" style="60" bestFit="1" customWidth="1"/>
    <col min="14" max="14" width="8.28515625" style="60" customWidth="1"/>
    <col min="15" max="15" width="7.42578125" style="60" bestFit="1" customWidth="1"/>
    <col min="16" max="16" width="8.28515625" style="60" customWidth="1"/>
    <col min="17" max="17" width="7.42578125" style="60" bestFit="1" customWidth="1"/>
    <col min="18" max="18" width="8.140625" style="60" customWidth="1"/>
    <col min="19" max="19" width="8.42578125" style="60" customWidth="1"/>
    <col min="20" max="20" width="24.5703125" style="161" bestFit="1" customWidth="1"/>
    <col min="21" max="16384" width="10" style="60"/>
  </cols>
  <sheetData>
    <row r="1" spans="1:20" ht="18.75">
      <c r="A1" s="61" t="s">
        <v>379</v>
      </c>
      <c r="B1" s="61"/>
      <c r="C1" s="61"/>
      <c r="D1" s="62"/>
      <c r="E1" s="62"/>
      <c r="F1" s="62"/>
      <c r="G1" s="62"/>
    </row>
    <row r="2" spans="1:20" ht="45">
      <c r="A2" s="187" t="s">
        <v>405</v>
      </c>
      <c r="B2" s="187" t="s">
        <v>0</v>
      </c>
      <c r="C2" s="187" t="s">
        <v>1</v>
      </c>
      <c r="D2" s="187" t="s">
        <v>2</v>
      </c>
      <c r="E2" s="187" t="s">
        <v>3</v>
      </c>
      <c r="F2" s="187" t="s">
        <v>4</v>
      </c>
      <c r="G2" s="89" t="s">
        <v>5</v>
      </c>
      <c r="H2" s="89" t="s">
        <v>41</v>
      </c>
      <c r="I2" s="89" t="s">
        <v>42</v>
      </c>
      <c r="J2" s="89" t="s">
        <v>43</v>
      </c>
      <c r="K2" s="89" t="s">
        <v>44</v>
      </c>
      <c r="L2" s="89" t="s">
        <v>45</v>
      </c>
      <c r="M2" s="64" t="s">
        <v>9</v>
      </c>
      <c r="N2" s="64" t="s">
        <v>10</v>
      </c>
      <c r="O2" s="64" t="s">
        <v>47</v>
      </c>
      <c r="P2" s="64" t="s">
        <v>12</v>
      </c>
      <c r="Q2" s="64" t="s">
        <v>48</v>
      </c>
      <c r="R2" s="64" t="s">
        <v>49</v>
      </c>
      <c r="T2" s="164" t="s">
        <v>156</v>
      </c>
    </row>
    <row r="3" spans="1:20" ht="36" customHeight="1">
      <c r="A3" s="188"/>
      <c r="B3" s="188"/>
      <c r="C3" s="188"/>
      <c r="D3" s="188"/>
      <c r="E3" s="188"/>
      <c r="F3" s="188"/>
      <c r="G3" s="89" t="s">
        <v>371</v>
      </c>
      <c r="H3" s="89" t="s">
        <v>489</v>
      </c>
      <c r="I3" s="89" t="s">
        <v>490</v>
      </c>
      <c r="J3" s="89" t="s">
        <v>491</v>
      </c>
      <c r="K3" s="89" t="s">
        <v>393</v>
      </c>
      <c r="L3" s="89" t="s">
        <v>492</v>
      </c>
      <c r="M3" s="89" t="str">
        <f t="shared" ref="M3:R3" si="0">G3</f>
        <v>UP65LT
 1407</v>
      </c>
      <c r="N3" s="89" t="str">
        <f>H3</f>
        <v>UP65PN
5823</v>
      </c>
      <c r="O3" s="89" t="str">
        <f t="shared" si="0"/>
        <v>UP65PN8726</v>
      </c>
      <c r="P3" s="89" t="str">
        <f t="shared" si="0"/>
        <v>UP65PN
 8717</v>
      </c>
      <c r="Q3" s="89" t="str">
        <f t="shared" si="0"/>
        <v>UP65LT
1401</v>
      </c>
      <c r="R3" s="89" t="str">
        <f t="shared" si="0"/>
        <v>UP65LT
1402</v>
      </c>
    </row>
    <row r="4" spans="1:20" ht="14.1" customHeight="1">
      <c r="A4" s="102" t="s">
        <v>62</v>
      </c>
      <c r="B4" s="67">
        <v>0</v>
      </c>
      <c r="C4" s="67">
        <f>B4</f>
        <v>0</v>
      </c>
      <c r="D4" s="68">
        <f>60/25*B4</f>
        <v>0</v>
      </c>
      <c r="E4" s="67">
        <f>D4</f>
        <v>0</v>
      </c>
      <c r="F4" s="69">
        <v>0</v>
      </c>
      <c r="G4" s="70">
        <v>0.22569444444444445</v>
      </c>
      <c r="H4" s="70">
        <v>0.25694444444444448</v>
      </c>
      <c r="I4" s="70">
        <v>0.31944444444444448</v>
      </c>
      <c r="J4" s="70">
        <v>0.3611111111111111</v>
      </c>
      <c r="K4" s="70">
        <v>0.38194444444444442</v>
      </c>
      <c r="L4" s="70">
        <v>0.41666666666666669</v>
      </c>
      <c r="M4" s="70">
        <f>G78+TIME(0,111,0)</f>
        <v>0.48611111111111055</v>
      </c>
      <c r="N4" s="70">
        <f t="shared" ref="N4:R4" si="1">H78+TIME(0,96,0)</f>
        <v>0.50694444444444386</v>
      </c>
      <c r="O4" s="70">
        <f t="shared" si="1"/>
        <v>0.56944444444444386</v>
      </c>
      <c r="P4" s="70">
        <f t="shared" si="1"/>
        <v>0.61111111111111049</v>
      </c>
      <c r="Q4" s="70">
        <f t="shared" si="1"/>
        <v>0.63194444444444375</v>
      </c>
      <c r="R4" s="70">
        <f t="shared" si="1"/>
        <v>0.66666666666666607</v>
      </c>
      <c r="S4" s="72"/>
      <c r="T4" s="160" t="s">
        <v>129</v>
      </c>
    </row>
    <row r="5" spans="1:20" ht="14.1" customHeight="1">
      <c r="A5" s="66" t="s">
        <v>13</v>
      </c>
      <c r="B5" s="67">
        <v>1</v>
      </c>
      <c r="C5" s="67">
        <f>B5</f>
        <v>1</v>
      </c>
      <c r="D5" s="68">
        <f t="shared" ref="D5:D38" si="2">60/25*B5</f>
        <v>2.4</v>
      </c>
      <c r="E5" s="40" t="str">
        <f>IF(C5&lt;=0,"0",IF(C5&lt;=3,"10",IF(C5&lt;=6,"15",IF(C5&lt;=10,"20",IF(C5&lt;=14,"25",IF(C5&lt;=19,"30",IF(C5&lt;=24,"35",IF(C5&lt;=30,"40",IF(C5&lt;=36,"45",IF(C5&lt;=42,"50",IF(C5&lt;=48,"55",IF(C5&lt;=54,"60",IF(C5&lt;=60,"65",IF(C5&lt;=66,"70"))))))))))))))</f>
        <v>10</v>
      </c>
      <c r="F5" s="69">
        <v>5</v>
      </c>
      <c r="G5" s="73">
        <f>G4+TIME(0,$D5,0)+TIME(0,$F5,0)</f>
        <v>0.23055555555555554</v>
      </c>
      <c r="H5" s="73">
        <f t="shared" ref="H5:R20" si="3">H4+TIME(0,$D5,0)+TIME(0,$F5,0)</f>
        <v>0.26180555555555557</v>
      </c>
      <c r="I5" s="73">
        <f t="shared" si="3"/>
        <v>0.32430555555555557</v>
      </c>
      <c r="J5" s="73">
        <f t="shared" si="3"/>
        <v>0.3659722222222222</v>
      </c>
      <c r="K5" s="73">
        <f t="shared" si="3"/>
        <v>0.38680555555555551</v>
      </c>
      <c r="L5" s="73">
        <f t="shared" si="3"/>
        <v>0.42152777777777778</v>
      </c>
      <c r="M5" s="73">
        <f t="shared" si="3"/>
        <v>0.49097222222222164</v>
      </c>
      <c r="N5" s="73">
        <f t="shared" si="3"/>
        <v>0.51180555555555496</v>
      </c>
      <c r="O5" s="73">
        <f t="shared" si="3"/>
        <v>0.57430555555555496</v>
      </c>
      <c r="P5" s="73">
        <f t="shared" si="3"/>
        <v>0.61597222222222159</v>
      </c>
      <c r="Q5" s="73">
        <f t="shared" si="3"/>
        <v>0.63680555555555485</v>
      </c>
      <c r="R5" s="73">
        <f t="shared" si="3"/>
        <v>0.67152777777777717</v>
      </c>
      <c r="S5" s="72"/>
      <c r="T5" s="160" t="s">
        <v>130</v>
      </c>
    </row>
    <row r="6" spans="1:20" ht="14.1" customHeight="1">
      <c r="A6" s="47" t="s">
        <v>14</v>
      </c>
      <c r="B6" s="48">
        <v>2</v>
      </c>
      <c r="C6" s="67">
        <f>B6+C5</f>
        <v>3</v>
      </c>
      <c r="D6" s="68">
        <f t="shared" si="2"/>
        <v>4.8</v>
      </c>
      <c r="E6" s="40" t="str">
        <f t="shared" ref="E6:E38" si="4">IF(C6&lt;=0,"0",IF(C6&lt;=3,"10",IF(C6&lt;=6,"15",IF(C6&lt;=10,"20",IF(C6&lt;=14,"25",IF(C6&lt;=19,"30",IF(C6&lt;=24,"35",IF(C6&lt;=30,"40",IF(C6&lt;=36,"45",IF(C6&lt;=42,"50",IF(C6&lt;=48,"55",IF(C6&lt;=54,"60",IF(C6&lt;=60,"65",IF(C6&lt;=66,"70"))))))))))))))</f>
        <v>10</v>
      </c>
      <c r="F6" s="69">
        <v>0</v>
      </c>
      <c r="G6" s="73">
        <f t="shared" ref="G6:R21" si="5">G5+TIME(0,$D6,0)+TIME(0,$F6,0)</f>
        <v>0.23333333333333331</v>
      </c>
      <c r="H6" s="73">
        <f t="shared" si="3"/>
        <v>0.26458333333333334</v>
      </c>
      <c r="I6" s="73">
        <f t="shared" si="3"/>
        <v>0.32708333333333334</v>
      </c>
      <c r="J6" s="73">
        <f t="shared" si="3"/>
        <v>0.36874999999999997</v>
      </c>
      <c r="K6" s="73">
        <f t="shared" si="3"/>
        <v>0.38958333333333328</v>
      </c>
      <c r="L6" s="73">
        <f t="shared" si="3"/>
        <v>0.42430555555555555</v>
      </c>
      <c r="M6" s="73">
        <f t="shared" si="3"/>
        <v>0.49374999999999941</v>
      </c>
      <c r="N6" s="73">
        <f t="shared" si="3"/>
        <v>0.51458333333333273</v>
      </c>
      <c r="O6" s="73">
        <f t="shared" si="3"/>
        <v>0.57708333333333273</v>
      </c>
      <c r="P6" s="73">
        <f t="shared" si="3"/>
        <v>0.61874999999999936</v>
      </c>
      <c r="Q6" s="73">
        <f t="shared" si="3"/>
        <v>0.63958333333333262</v>
      </c>
      <c r="R6" s="73">
        <f t="shared" si="3"/>
        <v>0.67430555555555494</v>
      </c>
      <c r="T6" s="160" t="s">
        <v>131</v>
      </c>
    </row>
    <row r="7" spans="1:20" ht="14.1" customHeight="1">
      <c r="A7" s="47" t="s">
        <v>15</v>
      </c>
      <c r="B7" s="48">
        <v>1</v>
      </c>
      <c r="C7" s="67">
        <f t="shared" ref="C7:C38" si="6">B7+C6</f>
        <v>4</v>
      </c>
      <c r="D7" s="68">
        <f t="shared" si="2"/>
        <v>2.4</v>
      </c>
      <c r="E7" s="40" t="str">
        <f t="shared" si="4"/>
        <v>15</v>
      </c>
      <c r="F7" s="69">
        <v>0</v>
      </c>
      <c r="G7" s="73">
        <f t="shared" si="5"/>
        <v>0.23472222222222219</v>
      </c>
      <c r="H7" s="73">
        <f t="shared" si="3"/>
        <v>0.26597222222222222</v>
      </c>
      <c r="I7" s="73">
        <f t="shared" si="3"/>
        <v>0.32847222222222222</v>
      </c>
      <c r="J7" s="73">
        <f t="shared" si="3"/>
        <v>0.37013888888888885</v>
      </c>
      <c r="K7" s="73">
        <f t="shared" si="3"/>
        <v>0.39097222222222217</v>
      </c>
      <c r="L7" s="73">
        <f t="shared" si="3"/>
        <v>0.42569444444444443</v>
      </c>
      <c r="M7" s="73">
        <f t="shared" si="3"/>
        <v>0.4951388888888883</v>
      </c>
      <c r="N7" s="73">
        <f t="shared" si="3"/>
        <v>0.51597222222222161</v>
      </c>
      <c r="O7" s="73">
        <f t="shared" si="3"/>
        <v>0.57847222222222161</v>
      </c>
      <c r="P7" s="73">
        <f t="shared" si="3"/>
        <v>0.62013888888888824</v>
      </c>
      <c r="Q7" s="73">
        <f t="shared" si="3"/>
        <v>0.6409722222222215</v>
      </c>
      <c r="R7" s="73">
        <f t="shared" si="3"/>
        <v>0.67569444444444382</v>
      </c>
      <c r="T7" s="160" t="s">
        <v>178</v>
      </c>
    </row>
    <row r="8" spans="1:20" ht="14.1" customHeight="1">
      <c r="A8" s="47" t="s">
        <v>16</v>
      </c>
      <c r="B8" s="48">
        <v>2</v>
      </c>
      <c r="C8" s="67">
        <f t="shared" si="6"/>
        <v>6</v>
      </c>
      <c r="D8" s="68">
        <f t="shared" si="2"/>
        <v>4.8</v>
      </c>
      <c r="E8" s="40" t="str">
        <f t="shared" si="4"/>
        <v>15</v>
      </c>
      <c r="F8" s="69">
        <v>0</v>
      </c>
      <c r="G8" s="73">
        <f t="shared" si="5"/>
        <v>0.23749999999999996</v>
      </c>
      <c r="H8" s="73">
        <f t="shared" si="3"/>
        <v>0.26874999999999999</v>
      </c>
      <c r="I8" s="73">
        <f t="shared" si="3"/>
        <v>0.33124999999999999</v>
      </c>
      <c r="J8" s="73">
        <f t="shared" si="3"/>
        <v>0.37291666666666662</v>
      </c>
      <c r="K8" s="73">
        <f t="shared" si="3"/>
        <v>0.39374999999999993</v>
      </c>
      <c r="L8" s="73">
        <f t="shared" si="3"/>
        <v>0.4284722222222222</v>
      </c>
      <c r="M8" s="73">
        <f t="shared" si="3"/>
        <v>0.49791666666666606</v>
      </c>
      <c r="N8" s="73">
        <f t="shared" si="3"/>
        <v>0.51874999999999938</v>
      </c>
      <c r="O8" s="73">
        <f t="shared" si="3"/>
        <v>0.58124999999999938</v>
      </c>
      <c r="P8" s="73">
        <f t="shared" si="3"/>
        <v>0.62291666666666601</v>
      </c>
      <c r="Q8" s="73">
        <f t="shared" si="3"/>
        <v>0.64374999999999927</v>
      </c>
      <c r="R8" s="73">
        <f t="shared" si="3"/>
        <v>0.67847222222222159</v>
      </c>
      <c r="T8" s="160" t="s">
        <v>179</v>
      </c>
    </row>
    <row r="9" spans="1:20" ht="14.1" customHeight="1">
      <c r="A9" s="47" t="s">
        <v>17</v>
      </c>
      <c r="B9" s="48">
        <v>3</v>
      </c>
      <c r="C9" s="67">
        <f t="shared" si="6"/>
        <v>9</v>
      </c>
      <c r="D9" s="68">
        <f t="shared" si="2"/>
        <v>7.1999999999999993</v>
      </c>
      <c r="E9" s="40" t="str">
        <f t="shared" si="4"/>
        <v>20</v>
      </c>
      <c r="F9" s="69">
        <v>0</v>
      </c>
      <c r="G9" s="73">
        <f t="shared" si="5"/>
        <v>0.24236111111111108</v>
      </c>
      <c r="H9" s="73">
        <f t="shared" si="3"/>
        <v>0.27361111111111108</v>
      </c>
      <c r="I9" s="73">
        <f t="shared" si="3"/>
        <v>0.33611111111111108</v>
      </c>
      <c r="J9" s="73">
        <f t="shared" si="3"/>
        <v>0.37777777777777771</v>
      </c>
      <c r="K9" s="73">
        <f t="shared" si="3"/>
        <v>0.39861111111111103</v>
      </c>
      <c r="L9" s="73">
        <f t="shared" si="3"/>
        <v>0.43333333333333329</v>
      </c>
      <c r="M9" s="73">
        <f t="shared" si="3"/>
        <v>0.50277777777777721</v>
      </c>
      <c r="N9" s="73">
        <f t="shared" si="3"/>
        <v>0.52361111111111047</v>
      </c>
      <c r="O9" s="73">
        <f t="shared" si="3"/>
        <v>0.58611111111111047</v>
      </c>
      <c r="P9" s="73">
        <f t="shared" si="3"/>
        <v>0.6277777777777771</v>
      </c>
      <c r="Q9" s="73">
        <f t="shared" si="3"/>
        <v>0.64861111111111036</v>
      </c>
      <c r="R9" s="73">
        <f t="shared" si="3"/>
        <v>0.68333333333333268</v>
      </c>
      <c r="T9" s="160" t="s">
        <v>180</v>
      </c>
    </row>
    <row r="10" spans="1:20" ht="14.1" customHeight="1">
      <c r="A10" s="47" t="s">
        <v>18</v>
      </c>
      <c r="B10" s="48">
        <v>3</v>
      </c>
      <c r="C10" s="67">
        <f t="shared" si="6"/>
        <v>12</v>
      </c>
      <c r="D10" s="68">
        <f t="shared" si="2"/>
        <v>7.1999999999999993</v>
      </c>
      <c r="E10" s="40" t="str">
        <f t="shared" si="4"/>
        <v>25</v>
      </c>
      <c r="F10" s="69">
        <v>0</v>
      </c>
      <c r="G10" s="73">
        <f t="shared" si="5"/>
        <v>0.2472222222222222</v>
      </c>
      <c r="H10" s="73">
        <f t="shared" si="3"/>
        <v>0.27847222222222218</v>
      </c>
      <c r="I10" s="73">
        <f t="shared" si="3"/>
        <v>0.34097222222222218</v>
      </c>
      <c r="J10" s="73">
        <f t="shared" si="3"/>
        <v>0.38263888888888881</v>
      </c>
      <c r="K10" s="73">
        <f t="shared" si="3"/>
        <v>0.40347222222222212</v>
      </c>
      <c r="L10" s="73">
        <f t="shared" si="3"/>
        <v>0.43819444444444439</v>
      </c>
      <c r="M10" s="73">
        <f t="shared" si="3"/>
        <v>0.50763888888888831</v>
      </c>
      <c r="N10" s="73">
        <f t="shared" si="3"/>
        <v>0.52847222222222157</v>
      </c>
      <c r="O10" s="73">
        <f t="shared" si="3"/>
        <v>0.59097222222222157</v>
      </c>
      <c r="P10" s="73">
        <f t="shared" si="3"/>
        <v>0.6326388888888882</v>
      </c>
      <c r="Q10" s="73">
        <f t="shared" si="3"/>
        <v>0.65347222222222145</v>
      </c>
      <c r="R10" s="73">
        <f t="shared" si="3"/>
        <v>0.68819444444444378</v>
      </c>
      <c r="T10" s="160" t="s">
        <v>182</v>
      </c>
    </row>
    <row r="11" spans="1:20" ht="14.1" customHeight="1">
      <c r="A11" s="47" t="s">
        <v>19</v>
      </c>
      <c r="B11" s="48">
        <v>2</v>
      </c>
      <c r="C11" s="67">
        <f t="shared" si="6"/>
        <v>14</v>
      </c>
      <c r="D11" s="68">
        <f t="shared" si="2"/>
        <v>4.8</v>
      </c>
      <c r="E11" s="40" t="str">
        <f t="shared" si="4"/>
        <v>25</v>
      </c>
      <c r="F11" s="69">
        <v>0</v>
      </c>
      <c r="G11" s="73">
        <f t="shared" si="5"/>
        <v>0.24999999999999997</v>
      </c>
      <c r="H11" s="73">
        <f t="shared" si="3"/>
        <v>0.28124999999999994</v>
      </c>
      <c r="I11" s="73">
        <f t="shared" si="3"/>
        <v>0.34374999999999994</v>
      </c>
      <c r="J11" s="73">
        <f t="shared" si="3"/>
        <v>0.38541666666666657</v>
      </c>
      <c r="K11" s="73">
        <f t="shared" si="3"/>
        <v>0.40624999999999989</v>
      </c>
      <c r="L11" s="73">
        <f t="shared" si="3"/>
        <v>0.44097222222222215</v>
      </c>
      <c r="M11" s="73">
        <f t="shared" si="3"/>
        <v>0.51041666666666607</v>
      </c>
      <c r="N11" s="73">
        <f t="shared" si="3"/>
        <v>0.53124999999999933</v>
      </c>
      <c r="O11" s="73">
        <f t="shared" si="3"/>
        <v>0.59374999999999933</v>
      </c>
      <c r="P11" s="73">
        <f t="shared" si="3"/>
        <v>0.63541666666666596</v>
      </c>
      <c r="Q11" s="73">
        <f t="shared" si="3"/>
        <v>0.65624999999999922</v>
      </c>
      <c r="R11" s="73">
        <f t="shared" si="3"/>
        <v>0.69097222222222154</v>
      </c>
      <c r="T11" s="160" t="s">
        <v>134</v>
      </c>
    </row>
    <row r="12" spans="1:20" ht="14.1" customHeight="1">
      <c r="A12" s="47" t="s">
        <v>20</v>
      </c>
      <c r="B12" s="48">
        <v>2</v>
      </c>
      <c r="C12" s="67">
        <f t="shared" si="6"/>
        <v>16</v>
      </c>
      <c r="D12" s="68">
        <f t="shared" si="2"/>
        <v>4.8</v>
      </c>
      <c r="E12" s="40" t="str">
        <f t="shared" si="4"/>
        <v>30</v>
      </c>
      <c r="F12" s="69">
        <v>0</v>
      </c>
      <c r="G12" s="73">
        <f t="shared" si="5"/>
        <v>0.25277777777777777</v>
      </c>
      <c r="H12" s="73">
        <f t="shared" si="3"/>
        <v>0.28402777777777771</v>
      </c>
      <c r="I12" s="73">
        <f t="shared" si="3"/>
        <v>0.34652777777777771</v>
      </c>
      <c r="J12" s="73">
        <f t="shared" si="3"/>
        <v>0.38819444444444434</v>
      </c>
      <c r="K12" s="73">
        <f t="shared" si="3"/>
        <v>0.40902777777777766</v>
      </c>
      <c r="L12" s="73">
        <f t="shared" si="3"/>
        <v>0.44374999999999992</v>
      </c>
      <c r="M12" s="73">
        <f t="shared" si="3"/>
        <v>0.51319444444444384</v>
      </c>
      <c r="N12" s="73">
        <f t="shared" si="3"/>
        <v>0.5340277777777771</v>
      </c>
      <c r="O12" s="73">
        <f t="shared" si="3"/>
        <v>0.5965277777777771</v>
      </c>
      <c r="P12" s="73">
        <f t="shared" si="3"/>
        <v>0.63819444444444373</v>
      </c>
      <c r="Q12" s="73">
        <f t="shared" si="3"/>
        <v>0.65902777777777699</v>
      </c>
      <c r="R12" s="73">
        <f t="shared" si="3"/>
        <v>0.69374999999999931</v>
      </c>
      <c r="T12" s="160" t="s">
        <v>184</v>
      </c>
    </row>
    <row r="13" spans="1:20" ht="14.1" customHeight="1">
      <c r="A13" s="47" t="s">
        <v>21</v>
      </c>
      <c r="B13" s="48">
        <v>2</v>
      </c>
      <c r="C13" s="67">
        <f t="shared" si="6"/>
        <v>18</v>
      </c>
      <c r="D13" s="68">
        <f t="shared" si="2"/>
        <v>4.8</v>
      </c>
      <c r="E13" s="40" t="str">
        <f t="shared" si="4"/>
        <v>30</v>
      </c>
      <c r="F13" s="69">
        <v>0</v>
      </c>
      <c r="G13" s="73">
        <f t="shared" si="5"/>
        <v>0.25555555555555554</v>
      </c>
      <c r="H13" s="73">
        <f t="shared" si="3"/>
        <v>0.28680555555555548</v>
      </c>
      <c r="I13" s="73">
        <f t="shared" si="3"/>
        <v>0.34930555555555548</v>
      </c>
      <c r="J13" s="73">
        <f t="shared" si="3"/>
        <v>0.39097222222222211</v>
      </c>
      <c r="K13" s="73">
        <f t="shared" si="3"/>
        <v>0.41180555555555542</v>
      </c>
      <c r="L13" s="73">
        <f t="shared" si="3"/>
        <v>0.44652777777777769</v>
      </c>
      <c r="M13" s="73">
        <f t="shared" si="3"/>
        <v>0.51597222222222161</v>
      </c>
      <c r="N13" s="73">
        <f t="shared" si="3"/>
        <v>0.53680555555555487</v>
      </c>
      <c r="O13" s="73">
        <f t="shared" si="3"/>
        <v>0.59930555555555487</v>
      </c>
      <c r="P13" s="73">
        <f t="shared" si="3"/>
        <v>0.6409722222222215</v>
      </c>
      <c r="Q13" s="73">
        <f t="shared" si="3"/>
        <v>0.66180555555555476</v>
      </c>
      <c r="R13" s="73">
        <f t="shared" si="3"/>
        <v>0.69652777777777708</v>
      </c>
      <c r="T13" s="160" t="s">
        <v>185</v>
      </c>
    </row>
    <row r="14" spans="1:20" ht="14.1" customHeight="1">
      <c r="A14" s="47" t="s">
        <v>22</v>
      </c>
      <c r="B14" s="48">
        <v>1</v>
      </c>
      <c r="C14" s="67">
        <f t="shared" si="6"/>
        <v>19</v>
      </c>
      <c r="D14" s="68">
        <f t="shared" si="2"/>
        <v>2.4</v>
      </c>
      <c r="E14" s="40" t="str">
        <f t="shared" si="4"/>
        <v>30</v>
      </c>
      <c r="F14" s="69">
        <v>0</v>
      </c>
      <c r="G14" s="73">
        <f t="shared" si="5"/>
        <v>0.25694444444444442</v>
      </c>
      <c r="H14" s="73">
        <f t="shared" si="3"/>
        <v>0.28819444444444436</v>
      </c>
      <c r="I14" s="73">
        <f t="shared" si="3"/>
        <v>0.35069444444444436</v>
      </c>
      <c r="J14" s="73">
        <f t="shared" si="3"/>
        <v>0.39236111111111099</v>
      </c>
      <c r="K14" s="73">
        <f t="shared" si="3"/>
        <v>0.41319444444444431</v>
      </c>
      <c r="L14" s="73">
        <f t="shared" si="3"/>
        <v>0.44791666666666657</v>
      </c>
      <c r="M14" s="73">
        <f t="shared" si="3"/>
        <v>0.51736111111111049</v>
      </c>
      <c r="N14" s="73">
        <f t="shared" si="3"/>
        <v>0.53819444444444375</v>
      </c>
      <c r="O14" s="73">
        <f t="shared" si="3"/>
        <v>0.60069444444444375</v>
      </c>
      <c r="P14" s="73">
        <f t="shared" si="3"/>
        <v>0.64236111111111038</v>
      </c>
      <c r="Q14" s="73">
        <f t="shared" si="3"/>
        <v>0.66319444444444364</v>
      </c>
      <c r="R14" s="73">
        <f t="shared" si="3"/>
        <v>0.69791666666666596</v>
      </c>
      <c r="T14" s="160" t="s">
        <v>135</v>
      </c>
    </row>
    <row r="15" spans="1:20" ht="14.1" customHeight="1">
      <c r="A15" s="47" t="s">
        <v>23</v>
      </c>
      <c r="B15" s="48">
        <v>1</v>
      </c>
      <c r="C15" s="67">
        <f t="shared" si="6"/>
        <v>20</v>
      </c>
      <c r="D15" s="68">
        <f t="shared" si="2"/>
        <v>2.4</v>
      </c>
      <c r="E15" s="40" t="str">
        <f t="shared" si="4"/>
        <v>35</v>
      </c>
      <c r="F15" s="69">
        <v>0</v>
      </c>
      <c r="G15" s="73">
        <f t="shared" si="5"/>
        <v>0.2583333333333333</v>
      </c>
      <c r="H15" s="73">
        <f t="shared" si="3"/>
        <v>0.28958333333333325</v>
      </c>
      <c r="I15" s="73">
        <f t="shared" si="3"/>
        <v>0.35208333333333325</v>
      </c>
      <c r="J15" s="73">
        <f t="shared" si="3"/>
        <v>0.39374999999999988</v>
      </c>
      <c r="K15" s="73">
        <f t="shared" si="3"/>
        <v>0.41458333333333319</v>
      </c>
      <c r="L15" s="73">
        <f t="shared" si="3"/>
        <v>0.44930555555555546</v>
      </c>
      <c r="M15" s="73">
        <f t="shared" si="3"/>
        <v>0.51874999999999938</v>
      </c>
      <c r="N15" s="73">
        <f t="shared" si="3"/>
        <v>0.53958333333333264</v>
      </c>
      <c r="O15" s="73">
        <f t="shared" si="3"/>
        <v>0.60208333333333264</v>
      </c>
      <c r="P15" s="73">
        <f t="shared" si="3"/>
        <v>0.64374999999999927</v>
      </c>
      <c r="Q15" s="73">
        <f t="shared" si="3"/>
        <v>0.66458333333333253</v>
      </c>
      <c r="R15" s="73">
        <f t="shared" si="3"/>
        <v>0.69930555555555485</v>
      </c>
      <c r="T15" s="160" t="s">
        <v>136</v>
      </c>
    </row>
    <row r="16" spans="1:20" ht="14.1" customHeight="1">
      <c r="A16" s="124" t="s">
        <v>137</v>
      </c>
      <c r="B16" s="48">
        <v>1</v>
      </c>
      <c r="C16" s="67">
        <f t="shared" si="6"/>
        <v>21</v>
      </c>
      <c r="D16" s="68">
        <f t="shared" si="2"/>
        <v>2.4</v>
      </c>
      <c r="E16" s="40" t="str">
        <f t="shared" si="4"/>
        <v>35</v>
      </c>
      <c r="F16" s="69">
        <v>0</v>
      </c>
      <c r="G16" s="73">
        <f t="shared" si="5"/>
        <v>0.25972222222222219</v>
      </c>
      <c r="H16" s="73">
        <f t="shared" si="3"/>
        <v>0.29097222222222213</v>
      </c>
      <c r="I16" s="73">
        <f t="shared" si="3"/>
        <v>0.35347222222222213</v>
      </c>
      <c r="J16" s="73">
        <f t="shared" si="3"/>
        <v>0.39513888888888876</v>
      </c>
      <c r="K16" s="73">
        <f t="shared" si="3"/>
        <v>0.41597222222222208</v>
      </c>
      <c r="L16" s="73">
        <f t="shared" si="3"/>
        <v>0.45069444444444434</v>
      </c>
      <c r="M16" s="73">
        <f t="shared" si="3"/>
        <v>0.52013888888888826</v>
      </c>
      <c r="N16" s="73">
        <f t="shared" si="3"/>
        <v>0.54097222222222152</v>
      </c>
      <c r="O16" s="73">
        <f t="shared" si="3"/>
        <v>0.60347222222222152</v>
      </c>
      <c r="P16" s="73">
        <f t="shared" si="3"/>
        <v>0.64513888888888815</v>
      </c>
      <c r="Q16" s="73">
        <f t="shared" si="3"/>
        <v>0.66597222222222141</v>
      </c>
      <c r="R16" s="73">
        <f t="shared" si="3"/>
        <v>0.70069444444444373</v>
      </c>
      <c r="T16" s="160" t="s">
        <v>190</v>
      </c>
    </row>
    <row r="17" spans="1:20" ht="14.1" customHeight="1">
      <c r="A17" s="47" t="s">
        <v>24</v>
      </c>
      <c r="B17" s="48">
        <v>2</v>
      </c>
      <c r="C17" s="67">
        <f t="shared" si="6"/>
        <v>23</v>
      </c>
      <c r="D17" s="68">
        <f t="shared" si="2"/>
        <v>4.8</v>
      </c>
      <c r="E17" s="40" t="str">
        <f t="shared" si="4"/>
        <v>35</v>
      </c>
      <c r="F17" s="69">
        <v>0</v>
      </c>
      <c r="G17" s="73">
        <f t="shared" si="5"/>
        <v>0.26249999999999996</v>
      </c>
      <c r="H17" s="73">
        <f t="shared" si="3"/>
        <v>0.2937499999999999</v>
      </c>
      <c r="I17" s="73">
        <f t="shared" si="3"/>
        <v>0.3562499999999999</v>
      </c>
      <c r="J17" s="73">
        <f t="shared" si="3"/>
        <v>0.39791666666666653</v>
      </c>
      <c r="K17" s="73">
        <f t="shared" si="3"/>
        <v>0.41874999999999984</v>
      </c>
      <c r="L17" s="73">
        <f t="shared" si="3"/>
        <v>0.45347222222222211</v>
      </c>
      <c r="M17" s="73">
        <f t="shared" si="3"/>
        <v>0.52291666666666603</v>
      </c>
      <c r="N17" s="73">
        <f t="shared" si="3"/>
        <v>0.54374999999999929</v>
      </c>
      <c r="O17" s="73">
        <f t="shared" si="3"/>
        <v>0.60624999999999929</v>
      </c>
      <c r="P17" s="73">
        <f t="shared" si="3"/>
        <v>0.64791666666666592</v>
      </c>
      <c r="Q17" s="73">
        <f t="shared" si="3"/>
        <v>0.66874999999999918</v>
      </c>
      <c r="R17" s="73">
        <f t="shared" si="3"/>
        <v>0.7034722222222215</v>
      </c>
      <c r="T17" s="160" t="s">
        <v>149</v>
      </c>
    </row>
    <row r="18" spans="1:20" ht="14.1" customHeight="1">
      <c r="A18" s="47" t="s">
        <v>25</v>
      </c>
      <c r="B18" s="48">
        <v>1</v>
      </c>
      <c r="C18" s="67">
        <f t="shared" si="6"/>
        <v>24</v>
      </c>
      <c r="D18" s="68">
        <f t="shared" si="2"/>
        <v>2.4</v>
      </c>
      <c r="E18" s="40" t="str">
        <f t="shared" si="4"/>
        <v>35</v>
      </c>
      <c r="F18" s="69">
        <v>0</v>
      </c>
      <c r="G18" s="73">
        <f t="shared" si="5"/>
        <v>0.26388888888888884</v>
      </c>
      <c r="H18" s="73">
        <f t="shared" si="3"/>
        <v>0.29513888888888878</v>
      </c>
      <c r="I18" s="73">
        <f t="shared" si="3"/>
        <v>0.35763888888888878</v>
      </c>
      <c r="J18" s="73">
        <f t="shared" si="3"/>
        <v>0.39930555555555541</v>
      </c>
      <c r="K18" s="73">
        <f t="shared" si="3"/>
        <v>0.42013888888888873</v>
      </c>
      <c r="L18" s="73">
        <f t="shared" si="3"/>
        <v>0.45486111111111099</v>
      </c>
      <c r="M18" s="73">
        <f t="shared" si="3"/>
        <v>0.52430555555555491</v>
      </c>
      <c r="N18" s="73">
        <f t="shared" si="3"/>
        <v>0.54513888888888817</v>
      </c>
      <c r="O18" s="73">
        <f t="shared" si="3"/>
        <v>0.60763888888888817</v>
      </c>
      <c r="P18" s="73">
        <f t="shared" si="3"/>
        <v>0.6493055555555548</v>
      </c>
      <c r="Q18" s="73">
        <f t="shared" si="3"/>
        <v>0.67013888888888806</v>
      </c>
      <c r="R18" s="73">
        <f t="shared" si="3"/>
        <v>0.70486111111111038</v>
      </c>
      <c r="T18" s="160" t="s">
        <v>192</v>
      </c>
    </row>
    <row r="19" spans="1:20" s="81" customFormat="1" ht="14.1" customHeight="1">
      <c r="A19" s="4" t="s">
        <v>128</v>
      </c>
      <c r="B19" s="82">
        <v>2</v>
      </c>
      <c r="C19" s="67">
        <f t="shared" si="6"/>
        <v>26</v>
      </c>
      <c r="D19" s="83">
        <f t="shared" si="2"/>
        <v>4.8</v>
      </c>
      <c r="E19" s="84" t="str">
        <f t="shared" si="4"/>
        <v>40</v>
      </c>
      <c r="F19" s="85">
        <v>7</v>
      </c>
      <c r="G19" s="71">
        <f t="shared" si="5"/>
        <v>0.2715277777777777</v>
      </c>
      <c r="H19" s="71">
        <f t="shared" si="3"/>
        <v>0.30277777777777765</v>
      </c>
      <c r="I19" s="71">
        <f t="shared" si="3"/>
        <v>0.36527777777777765</v>
      </c>
      <c r="J19" s="71">
        <f t="shared" si="3"/>
        <v>0.40694444444444428</v>
      </c>
      <c r="K19" s="71">
        <f t="shared" si="3"/>
        <v>0.42777777777777759</v>
      </c>
      <c r="L19" s="71">
        <f t="shared" si="3"/>
        <v>0.46249999999999986</v>
      </c>
      <c r="M19" s="71">
        <f t="shared" si="3"/>
        <v>0.53194444444444378</v>
      </c>
      <c r="N19" s="71">
        <f t="shared" si="3"/>
        <v>0.55277777777777704</v>
      </c>
      <c r="O19" s="71">
        <f t="shared" si="3"/>
        <v>0.61527777777777704</v>
      </c>
      <c r="P19" s="71">
        <f t="shared" si="3"/>
        <v>0.65694444444444366</v>
      </c>
      <c r="Q19" s="71">
        <f t="shared" si="3"/>
        <v>0.67777777777777692</v>
      </c>
      <c r="R19" s="71">
        <f t="shared" si="3"/>
        <v>0.71249999999999925</v>
      </c>
      <c r="T19" s="160" t="s">
        <v>160</v>
      </c>
    </row>
    <row r="20" spans="1:20" ht="14.1" customHeight="1">
      <c r="A20" s="47" t="s">
        <v>65</v>
      </c>
      <c r="B20" s="48">
        <v>1</v>
      </c>
      <c r="C20" s="67">
        <f t="shared" si="6"/>
        <v>27</v>
      </c>
      <c r="D20" s="68">
        <f t="shared" si="2"/>
        <v>2.4</v>
      </c>
      <c r="E20" s="40" t="str">
        <f t="shared" si="4"/>
        <v>40</v>
      </c>
      <c r="F20" s="69">
        <v>0</v>
      </c>
      <c r="G20" s="73">
        <f t="shared" si="5"/>
        <v>0.27291666666666659</v>
      </c>
      <c r="H20" s="73">
        <f t="shared" si="3"/>
        <v>0.30416666666666653</v>
      </c>
      <c r="I20" s="73">
        <f t="shared" si="3"/>
        <v>0.36666666666666653</v>
      </c>
      <c r="J20" s="73">
        <f t="shared" si="3"/>
        <v>0.40833333333333316</v>
      </c>
      <c r="K20" s="73">
        <f t="shared" si="3"/>
        <v>0.42916666666666647</v>
      </c>
      <c r="L20" s="73">
        <f t="shared" si="3"/>
        <v>0.46388888888888874</v>
      </c>
      <c r="M20" s="73">
        <f t="shared" si="3"/>
        <v>0.53333333333333266</v>
      </c>
      <c r="N20" s="73">
        <f t="shared" si="3"/>
        <v>0.55416666666666592</v>
      </c>
      <c r="O20" s="73">
        <f t="shared" si="3"/>
        <v>0.61666666666666592</v>
      </c>
      <c r="P20" s="73">
        <f t="shared" si="3"/>
        <v>0.65833333333333255</v>
      </c>
      <c r="Q20" s="73">
        <f t="shared" si="3"/>
        <v>0.67916666666666581</v>
      </c>
      <c r="R20" s="73">
        <f t="shared" si="3"/>
        <v>0.71388888888888813</v>
      </c>
      <c r="T20" s="161" t="s">
        <v>225</v>
      </c>
    </row>
    <row r="21" spans="1:20" ht="14.1" customHeight="1">
      <c r="A21" s="47" t="s">
        <v>66</v>
      </c>
      <c r="B21" s="48">
        <v>1</v>
      </c>
      <c r="C21" s="67">
        <f t="shared" si="6"/>
        <v>28</v>
      </c>
      <c r="D21" s="68">
        <f t="shared" si="2"/>
        <v>2.4</v>
      </c>
      <c r="E21" s="40" t="str">
        <f>IF(C21&lt;=0,"0",IF(C21&lt;=3,"10",IF(C21&lt;=6,"15",IF(C21&lt;=10,"20",IF(C21&lt;=14,"25",IF(C21&lt;=19,"30",IF(C21&lt;=24,"35",IF(C21&lt;=30,"40",IF(C21&lt;=36,"45",IF(C21&lt;=42,"50",IF(C21&lt;=48,"55",IF(C21&lt;=54,"60",IF(C21&lt;=60,"65",IF(C21&lt;=66,"70"))))))))))))))</f>
        <v>40</v>
      </c>
      <c r="F21" s="69">
        <v>0</v>
      </c>
      <c r="G21" s="73">
        <f t="shared" si="5"/>
        <v>0.27430555555555547</v>
      </c>
      <c r="H21" s="73">
        <f t="shared" si="5"/>
        <v>0.30555555555555541</v>
      </c>
      <c r="I21" s="73">
        <f t="shared" si="5"/>
        <v>0.36805555555555541</v>
      </c>
      <c r="J21" s="73">
        <f t="shared" si="5"/>
        <v>0.40972222222222204</v>
      </c>
      <c r="K21" s="73">
        <f t="shared" si="5"/>
        <v>0.43055555555555536</v>
      </c>
      <c r="L21" s="73">
        <f t="shared" si="5"/>
        <v>0.46527777777777762</v>
      </c>
      <c r="M21" s="73">
        <f t="shared" si="5"/>
        <v>0.53472222222222154</v>
      </c>
      <c r="N21" s="73">
        <f t="shared" si="5"/>
        <v>0.5555555555555548</v>
      </c>
      <c r="O21" s="73">
        <f t="shared" si="5"/>
        <v>0.6180555555555548</v>
      </c>
      <c r="P21" s="73">
        <f t="shared" si="5"/>
        <v>0.65972222222222143</v>
      </c>
      <c r="Q21" s="73">
        <f t="shared" si="5"/>
        <v>0.68055555555555469</v>
      </c>
      <c r="R21" s="73">
        <f t="shared" si="5"/>
        <v>0.71527777777777701</v>
      </c>
      <c r="T21" s="161" t="s">
        <v>226</v>
      </c>
    </row>
    <row r="22" spans="1:20" ht="14.1" customHeight="1">
      <c r="A22" s="47" t="s">
        <v>67</v>
      </c>
      <c r="B22" s="48">
        <v>1</v>
      </c>
      <c r="C22" s="67">
        <f t="shared" si="6"/>
        <v>29</v>
      </c>
      <c r="D22" s="68">
        <f t="shared" si="2"/>
        <v>2.4</v>
      </c>
      <c r="E22" s="40" t="str">
        <f t="shared" si="4"/>
        <v>40</v>
      </c>
      <c r="F22" s="69">
        <v>0</v>
      </c>
      <c r="G22" s="73">
        <f t="shared" ref="G22:R37" si="7">G21+TIME(0,$D22,0)+TIME(0,$F22,0)</f>
        <v>0.27569444444444435</v>
      </c>
      <c r="H22" s="73">
        <f t="shared" si="7"/>
        <v>0.3069444444444443</v>
      </c>
      <c r="I22" s="73">
        <f t="shared" si="7"/>
        <v>0.3694444444444443</v>
      </c>
      <c r="J22" s="73">
        <f t="shared" si="7"/>
        <v>0.41111111111111093</v>
      </c>
      <c r="K22" s="73">
        <f t="shared" si="7"/>
        <v>0.43194444444444424</v>
      </c>
      <c r="L22" s="73">
        <f t="shared" si="7"/>
        <v>0.46666666666666651</v>
      </c>
      <c r="M22" s="73">
        <f t="shared" si="7"/>
        <v>0.53611111111111043</v>
      </c>
      <c r="N22" s="73">
        <f t="shared" si="7"/>
        <v>0.55694444444444369</v>
      </c>
      <c r="O22" s="73">
        <f t="shared" si="7"/>
        <v>0.61944444444444369</v>
      </c>
      <c r="P22" s="73">
        <f t="shared" si="7"/>
        <v>0.66111111111111032</v>
      </c>
      <c r="Q22" s="73">
        <f t="shared" si="7"/>
        <v>0.68194444444444358</v>
      </c>
      <c r="R22" s="73">
        <f t="shared" si="7"/>
        <v>0.7166666666666659</v>
      </c>
      <c r="T22" s="161" t="s">
        <v>227</v>
      </c>
    </row>
    <row r="23" spans="1:20" ht="14.1" customHeight="1">
      <c r="A23" s="47" t="s">
        <v>68</v>
      </c>
      <c r="B23" s="48">
        <v>1</v>
      </c>
      <c r="C23" s="67">
        <f t="shared" si="6"/>
        <v>30</v>
      </c>
      <c r="D23" s="68">
        <f t="shared" si="2"/>
        <v>2.4</v>
      </c>
      <c r="E23" s="40" t="str">
        <f t="shared" si="4"/>
        <v>40</v>
      </c>
      <c r="F23" s="69">
        <v>0</v>
      </c>
      <c r="G23" s="73">
        <f t="shared" si="7"/>
        <v>0.27708333333333324</v>
      </c>
      <c r="H23" s="73">
        <f t="shared" si="7"/>
        <v>0.30833333333333318</v>
      </c>
      <c r="I23" s="73">
        <f t="shared" si="7"/>
        <v>0.37083333333333318</v>
      </c>
      <c r="J23" s="73">
        <f t="shared" si="7"/>
        <v>0.41249999999999981</v>
      </c>
      <c r="K23" s="73">
        <f t="shared" si="7"/>
        <v>0.43333333333333313</v>
      </c>
      <c r="L23" s="73">
        <f t="shared" si="7"/>
        <v>0.46805555555555539</v>
      </c>
      <c r="M23" s="73">
        <f t="shared" si="7"/>
        <v>0.53749999999999931</v>
      </c>
      <c r="N23" s="73">
        <f t="shared" si="7"/>
        <v>0.55833333333333257</v>
      </c>
      <c r="O23" s="73">
        <f t="shared" si="7"/>
        <v>0.62083333333333257</v>
      </c>
      <c r="P23" s="73">
        <f t="shared" si="7"/>
        <v>0.6624999999999992</v>
      </c>
      <c r="Q23" s="73">
        <f t="shared" si="7"/>
        <v>0.68333333333333246</v>
      </c>
      <c r="R23" s="73">
        <f t="shared" si="7"/>
        <v>0.71805555555555478</v>
      </c>
      <c r="T23" s="161" t="s">
        <v>228</v>
      </c>
    </row>
    <row r="24" spans="1:20" ht="14.1" customHeight="1">
      <c r="A24" s="47" t="s">
        <v>79</v>
      </c>
      <c r="B24" s="48">
        <v>1</v>
      </c>
      <c r="C24" s="67">
        <f t="shared" si="6"/>
        <v>31</v>
      </c>
      <c r="D24" s="68">
        <f t="shared" si="2"/>
        <v>2.4</v>
      </c>
      <c r="E24" s="40" t="str">
        <f t="shared" si="4"/>
        <v>45</v>
      </c>
      <c r="F24" s="69">
        <v>0</v>
      </c>
      <c r="G24" s="73">
        <f t="shared" si="7"/>
        <v>0.27847222222222212</v>
      </c>
      <c r="H24" s="73">
        <f t="shared" si="7"/>
        <v>0.30972222222222207</v>
      </c>
      <c r="I24" s="73">
        <f t="shared" si="7"/>
        <v>0.37222222222222207</v>
      </c>
      <c r="J24" s="73">
        <f t="shared" si="7"/>
        <v>0.4138888888888887</v>
      </c>
      <c r="K24" s="73">
        <f t="shared" si="7"/>
        <v>0.43472222222222201</v>
      </c>
      <c r="L24" s="73">
        <f t="shared" si="7"/>
        <v>0.46944444444444428</v>
      </c>
      <c r="M24" s="73">
        <f t="shared" si="7"/>
        <v>0.5388888888888882</v>
      </c>
      <c r="N24" s="73">
        <f t="shared" si="7"/>
        <v>0.55972222222222145</v>
      </c>
      <c r="O24" s="73">
        <f t="shared" si="7"/>
        <v>0.62222222222222145</v>
      </c>
      <c r="P24" s="73">
        <f t="shared" si="7"/>
        <v>0.66388888888888808</v>
      </c>
      <c r="Q24" s="73">
        <f t="shared" si="7"/>
        <v>0.68472222222222134</v>
      </c>
      <c r="R24" s="73">
        <f t="shared" si="7"/>
        <v>0.71944444444444366</v>
      </c>
      <c r="T24" s="161" t="s">
        <v>229</v>
      </c>
    </row>
    <row r="25" spans="1:20" ht="14.1" customHeight="1">
      <c r="A25" s="47" t="s">
        <v>80</v>
      </c>
      <c r="B25" s="48">
        <v>2</v>
      </c>
      <c r="C25" s="67">
        <f t="shared" si="6"/>
        <v>33</v>
      </c>
      <c r="D25" s="68">
        <f t="shared" si="2"/>
        <v>4.8</v>
      </c>
      <c r="E25" s="40" t="str">
        <f t="shared" si="4"/>
        <v>45</v>
      </c>
      <c r="F25" s="69">
        <v>0</v>
      </c>
      <c r="G25" s="73">
        <f t="shared" si="7"/>
        <v>0.28124999999999989</v>
      </c>
      <c r="H25" s="73">
        <f t="shared" si="7"/>
        <v>0.31249999999999983</v>
      </c>
      <c r="I25" s="73">
        <f t="shared" si="7"/>
        <v>0.37499999999999983</v>
      </c>
      <c r="J25" s="73">
        <f t="shared" si="7"/>
        <v>0.41666666666666646</v>
      </c>
      <c r="K25" s="73">
        <f t="shared" si="7"/>
        <v>0.43749999999999978</v>
      </c>
      <c r="L25" s="73">
        <f t="shared" si="7"/>
        <v>0.47222222222222204</v>
      </c>
      <c r="M25" s="73">
        <f t="shared" si="7"/>
        <v>0.54166666666666596</v>
      </c>
      <c r="N25" s="73">
        <f t="shared" si="7"/>
        <v>0.56249999999999922</v>
      </c>
      <c r="O25" s="73">
        <f t="shared" si="7"/>
        <v>0.62499999999999922</v>
      </c>
      <c r="P25" s="73">
        <f t="shared" si="7"/>
        <v>0.66666666666666585</v>
      </c>
      <c r="Q25" s="73">
        <f t="shared" si="7"/>
        <v>0.68749999999999911</v>
      </c>
      <c r="R25" s="73">
        <f t="shared" si="7"/>
        <v>0.72222222222222143</v>
      </c>
      <c r="T25" s="161" t="s">
        <v>230</v>
      </c>
    </row>
    <row r="26" spans="1:20" ht="14.1" customHeight="1">
      <c r="A26" s="47" t="s">
        <v>399</v>
      </c>
      <c r="B26" s="48">
        <v>1</v>
      </c>
      <c r="C26" s="67">
        <f t="shared" si="6"/>
        <v>34</v>
      </c>
      <c r="D26" s="68">
        <f t="shared" si="2"/>
        <v>2.4</v>
      </c>
      <c r="E26" s="40" t="str">
        <f t="shared" si="4"/>
        <v>45</v>
      </c>
      <c r="F26" s="69">
        <v>0</v>
      </c>
      <c r="G26" s="73">
        <f t="shared" si="7"/>
        <v>0.28263888888888877</v>
      </c>
      <c r="H26" s="73">
        <f t="shared" si="7"/>
        <v>0.31388888888888872</v>
      </c>
      <c r="I26" s="73">
        <f t="shared" si="7"/>
        <v>0.37638888888888872</v>
      </c>
      <c r="J26" s="73">
        <f t="shared" si="7"/>
        <v>0.41805555555555535</v>
      </c>
      <c r="K26" s="73">
        <f t="shared" si="7"/>
        <v>0.43888888888888866</v>
      </c>
      <c r="L26" s="73">
        <f t="shared" si="7"/>
        <v>0.47361111111111093</v>
      </c>
      <c r="M26" s="73">
        <f t="shared" si="7"/>
        <v>0.54305555555555485</v>
      </c>
      <c r="N26" s="73">
        <f t="shared" si="7"/>
        <v>0.56388888888888811</v>
      </c>
      <c r="O26" s="73">
        <f t="shared" si="7"/>
        <v>0.62638888888888811</v>
      </c>
      <c r="P26" s="73">
        <f t="shared" si="7"/>
        <v>0.66805555555555474</v>
      </c>
      <c r="Q26" s="73">
        <f t="shared" si="7"/>
        <v>0.688888888888888</v>
      </c>
      <c r="R26" s="73">
        <f t="shared" si="7"/>
        <v>0.72361111111111032</v>
      </c>
      <c r="T26" s="161" t="s">
        <v>232</v>
      </c>
    </row>
    <row r="27" spans="1:20" ht="14.1" customHeight="1">
      <c r="A27" s="47" t="s">
        <v>82</v>
      </c>
      <c r="B27" s="48">
        <v>2</v>
      </c>
      <c r="C27" s="67">
        <f t="shared" si="6"/>
        <v>36</v>
      </c>
      <c r="D27" s="68">
        <f t="shared" si="2"/>
        <v>4.8</v>
      </c>
      <c r="E27" s="40" t="str">
        <f t="shared" si="4"/>
        <v>45</v>
      </c>
      <c r="F27" s="69">
        <v>0</v>
      </c>
      <c r="G27" s="73">
        <f t="shared" si="7"/>
        <v>0.28541666666666654</v>
      </c>
      <c r="H27" s="73">
        <f t="shared" si="7"/>
        <v>0.31666666666666649</v>
      </c>
      <c r="I27" s="73">
        <f t="shared" si="7"/>
        <v>0.37916666666666649</v>
      </c>
      <c r="J27" s="73">
        <f t="shared" si="7"/>
        <v>0.42083333333333311</v>
      </c>
      <c r="K27" s="73">
        <f t="shared" si="7"/>
        <v>0.44166666666666643</v>
      </c>
      <c r="L27" s="73">
        <f t="shared" si="7"/>
        <v>0.4763888888888887</v>
      </c>
      <c r="M27" s="73">
        <f t="shared" si="7"/>
        <v>0.54583333333333262</v>
      </c>
      <c r="N27" s="73">
        <f t="shared" si="7"/>
        <v>0.56666666666666587</v>
      </c>
      <c r="O27" s="73">
        <f t="shared" si="7"/>
        <v>0.62916666666666587</v>
      </c>
      <c r="P27" s="73">
        <f t="shared" si="7"/>
        <v>0.6708333333333325</v>
      </c>
      <c r="Q27" s="73">
        <f t="shared" si="7"/>
        <v>0.69166666666666576</v>
      </c>
      <c r="R27" s="73">
        <f t="shared" si="7"/>
        <v>0.72638888888888808</v>
      </c>
      <c r="T27" s="161" t="s">
        <v>236</v>
      </c>
    </row>
    <row r="28" spans="1:20" ht="14.1" customHeight="1">
      <c r="A28" s="47" t="s">
        <v>83</v>
      </c>
      <c r="B28" s="48">
        <v>2</v>
      </c>
      <c r="C28" s="67">
        <f t="shared" si="6"/>
        <v>38</v>
      </c>
      <c r="D28" s="68">
        <f t="shared" si="2"/>
        <v>4.8</v>
      </c>
      <c r="E28" s="40" t="str">
        <f t="shared" si="4"/>
        <v>50</v>
      </c>
      <c r="F28" s="69">
        <v>0</v>
      </c>
      <c r="G28" s="73">
        <f t="shared" si="7"/>
        <v>0.28819444444444431</v>
      </c>
      <c r="H28" s="73">
        <f t="shared" si="7"/>
        <v>0.31944444444444425</v>
      </c>
      <c r="I28" s="73">
        <f t="shared" si="7"/>
        <v>0.38194444444444425</v>
      </c>
      <c r="J28" s="73">
        <f t="shared" si="7"/>
        <v>0.42361111111111088</v>
      </c>
      <c r="K28" s="73">
        <f t="shared" si="7"/>
        <v>0.4444444444444442</v>
      </c>
      <c r="L28" s="73">
        <f t="shared" si="7"/>
        <v>0.47916666666666646</v>
      </c>
      <c r="M28" s="73">
        <f t="shared" si="7"/>
        <v>0.54861111111111038</v>
      </c>
      <c r="N28" s="73">
        <f t="shared" si="7"/>
        <v>0.56944444444444364</v>
      </c>
      <c r="O28" s="73">
        <f t="shared" si="7"/>
        <v>0.63194444444444364</v>
      </c>
      <c r="P28" s="73">
        <f t="shared" si="7"/>
        <v>0.67361111111111027</v>
      </c>
      <c r="Q28" s="73">
        <f t="shared" si="7"/>
        <v>0.69444444444444353</v>
      </c>
      <c r="R28" s="73">
        <f t="shared" si="7"/>
        <v>0.72916666666666585</v>
      </c>
      <c r="T28" s="161" t="s">
        <v>237</v>
      </c>
    </row>
    <row r="29" spans="1:20" ht="14.1" customHeight="1">
      <c r="A29" s="47" t="s">
        <v>84</v>
      </c>
      <c r="B29" s="48">
        <v>2</v>
      </c>
      <c r="C29" s="67">
        <f t="shared" si="6"/>
        <v>40</v>
      </c>
      <c r="D29" s="68">
        <f t="shared" si="2"/>
        <v>4.8</v>
      </c>
      <c r="E29" s="40" t="str">
        <f t="shared" si="4"/>
        <v>50</v>
      </c>
      <c r="F29" s="69">
        <v>0</v>
      </c>
      <c r="G29" s="73">
        <f t="shared" si="7"/>
        <v>0.29097222222222208</v>
      </c>
      <c r="H29" s="73">
        <f t="shared" si="7"/>
        <v>0.32222222222222202</v>
      </c>
      <c r="I29" s="73">
        <f t="shared" si="7"/>
        <v>0.38472222222222202</v>
      </c>
      <c r="J29" s="73">
        <f t="shared" si="7"/>
        <v>0.42638888888888865</v>
      </c>
      <c r="K29" s="73">
        <f t="shared" si="7"/>
        <v>0.44722222222222197</v>
      </c>
      <c r="L29" s="73">
        <f t="shared" si="7"/>
        <v>0.48194444444444423</v>
      </c>
      <c r="M29" s="73">
        <f t="shared" si="7"/>
        <v>0.55138888888888815</v>
      </c>
      <c r="N29" s="73">
        <f t="shared" si="7"/>
        <v>0.57222222222222141</v>
      </c>
      <c r="O29" s="73">
        <f t="shared" si="7"/>
        <v>0.63472222222222141</v>
      </c>
      <c r="P29" s="73">
        <f t="shared" si="7"/>
        <v>0.67638888888888804</v>
      </c>
      <c r="Q29" s="73">
        <f t="shared" si="7"/>
        <v>0.6972222222222213</v>
      </c>
      <c r="R29" s="73">
        <f t="shared" si="7"/>
        <v>0.73194444444444362</v>
      </c>
      <c r="T29" s="161" t="s">
        <v>239</v>
      </c>
    </row>
    <row r="30" spans="1:20" ht="14.1" customHeight="1">
      <c r="A30" s="47" t="s">
        <v>85</v>
      </c>
      <c r="B30" s="48">
        <v>1</v>
      </c>
      <c r="C30" s="67">
        <f t="shared" si="6"/>
        <v>41</v>
      </c>
      <c r="D30" s="68">
        <f t="shared" si="2"/>
        <v>2.4</v>
      </c>
      <c r="E30" s="40" t="str">
        <f t="shared" si="4"/>
        <v>50</v>
      </c>
      <c r="F30" s="69">
        <v>0</v>
      </c>
      <c r="G30" s="73">
        <f t="shared" si="7"/>
        <v>0.29236111111111096</v>
      </c>
      <c r="H30" s="73">
        <f t="shared" si="7"/>
        <v>0.32361111111111091</v>
      </c>
      <c r="I30" s="73">
        <f t="shared" si="7"/>
        <v>0.38611111111111091</v>
      </c>
      <c r="J30" s="73">
        <f t="shared" si="7"/>
        <v>0.42777777777777753</v>
      </c>
      <c r="K30" s="73">
        <f t="shared" si="7"/>
        <v>0.44861111111111085</v>
      </c>
      <c r="L30" s="73">
        <f t="shared" si="7"/>
        <v>0.48333333333333311</v>
      </c>
      <c r="M30" s="73">
        <f t="shared" si="7"/>
        <v>0.55277777777777704</v>
      </c>
      <c r="N30" s="73">
        <f t="shared" si="7"/>
        <v>0.57361111111111029</v>
      </c>
      <c r="O30" s="73">
        <f t="shared" si="7"/>
        <v>0.63611111111111029</v>
      </c>
      <c r="P30" s="73">
        <f t="shared" si="7"/>
        <v>0.67777777777777692</v>
      </c>
      <c r="Q30" s="73">
        <f t="shared" si="7"/>
        <v>0.69861111111111018</v>
      </c>
      <c r="R30" s="73">
        <f t="shared" si="7"/>
        <v>0.7333333333333325</v>
      </c>
      <c r="T30" s="161" t="s">
        <v>241</v>
      </c>
    </row>
    <row r="31" spans="1:20" ht="14.1" customHeight="1">
      <c r="A31" s="47" t="s">
        <v>86</v>
      </c>
      <c r="B31" s="48">
        <v>2</v>
      </c>
      <c r="C31" s="67">
        <f t="shared" si="6"/>
        <v>43</v>
      </c>
      <c r="D31" s="68">
        <f t="shared" si="2"/>
        <v>4.8</v>
      </c>
      <c r="E31" s="40" t="str">
        <f t="shared" si="4"/>
        <v>55</v>
      </c>
      <c r="F31" s="69">
        <v>0</v>
      </c>
      <c r="G31" s="73">
        <f t="shared" si="7"/>
        <v>0.29513888888888873</v>
      </c>
      <c r="H31" s="73">
        <f t="shared" si="7"/>
        <v>0.32638888888888867</v>
      </c>
      <c r="I31" s="73">
        <f t="shared" si="7"/>
        <v>0.38888888888888867</v>
      </c>
      <c r="J31" s="73">
        <f t="shared" si="7"/>
        <v>0.4305555555555553</v>
      </c>
      <c r="K31" s="73">
        <f t="shared" si="7"/>
        <v>0.45138888888888862</v>
      </c>
      <c r="L31" s="73">
        <f t="shared" si="7"/>
        <v>0.48611111111111088</v>
      </c>
      <c r="M31" s="73">
        <f t="shared" si="7"/>
        <v>0.5555555555555548</v>
      </c>
      <c r="N31" s="73">
        <f t="shared" si="7"/>
        <v>0.57638888888888806</v>
      </c>
      <c r="O31" s="73">
        <f t="shared" si="7"/>
        <v>0.63888888888888806</v>
      </c>
      <c r="P31" s="73">
        <f t="shared" si="7"/>
        <v>0.68055555555555469</v>
      </c>
      <c r="Q31" s="73">
        <f t="shared" si="7"/>
        <v>0.70138888888888795</v>
      </c>
      <c r="R31" s="73">
        <f t="shared" si="7"/>
        <v>0.73611111111111027</v>
      </c>
      <c r="T31" s="161" t="s">
        <v>243</v>
      </c>
    </row>
    <row r="32" spans="1:20" ht="14.1" customHeight="1">
      <c r="A32" s="47" t="s">
        <v>87</v>
      </c>
      <c r="B32" s="48">
        <v>2</v>
      </c>
      <c r="C32" s="67">
        <f t="shared" si="6"/>
        <v>45</v>
      </c>
      <c r="D32" s="68">
        <f t="shared" si="2"/>
        <v>4.8</v>
      </c>
      <c r="E32" s="40" t="str">
        <f t="shared" si="4"/>
        <v>55</v>
      </c>
      <c r="F32" s="69">
        <v>0</v>
      </c>
      <c r="G32" s="73">
        <f t="shared" si="7"/>
        <v>0.2979166666666665</v>
      </c>
      <c r="H32" s="73">
        <f t="shared" si="7"/>
        <v>0.32916666666666644</v>
      </c>
      <c r="I32" s="73">
        <f t="shared" si="7"/>
        <v>0.39166666666666644</v>
      </c>
      <c r="J32" s="73">
        <f t="shared" si="7"/>
        <v>0.43333333333333307</v>
      </c>
      <c r="K32" s="73">
        <f t="shared" si="7"/>
        <v>0.45416666666666639</v>
      </c>
      <c r="L32" s="73">
        <f t="shared" si="7"/>
        <v>0.48888888888888865</v>
      </c>
      <c r="M32" s="73">
        <f t="shared" si="7"/>
        <v>0.55833333333333257</v>
      </c>
      <c r="N32" s="73">
        <f t="shared" si="7"/>
        <v>0.57916666666666583</v>
      </c>
      <c r="O32" s="73">
        <f t="shared" si="7"/>
        <v>0.64166666666666583</v>
      </c>
      <c r="P32" s="73">
        <f t="shared" si="7"/>
        <v>0.68333333333333246</v>
      </c>
      <c r="Q32" s="73">
        <f t="shared" si="7"/>
        <v>0.70416666666666572</v>
      </c>
      <c r="R32" s="73">
        <f t="shared" si="7"/>
        <v>0.73888888888888804</v>
      </c>
      <c r="T32" s="161" t="s">
        <v>245</v>
      </c>
    </row>
    <row r="33" spans="1:20" ht="14.1" customHeight="1">
      <c r="A33" s="49" t="s">
        <v>88</v>
      </c>
      <c r="B33" s="48">
        <v>2</v>
      </c>
      <c r="C33" s="67">
        <f t="shared" si="6"/>
        <v>47</v>
      </c>
      <c r="D33" s="68">
        <f t="shared" si="2"/>
        <v>4.8</v>
      </c>
      <c r="E33" s="40" t="str">
        <f t="shared" si="4"/>
        <v>55</v>
      </c>
      <c r="F33" s="69">
        <v>2</v>
      </c>
      <c r="G33" s="73">
        <f t="shared" si="7"/>
        <v>0.30208333333333315</v>
      </c>
      <c r="H33" s="73">
        <f t="shared" si="7"/>
        <v>0.33333333333333309</v>
      </c>
      <c r="I33" s="73">
        <f t="shared" si="7"/>
        <v>0.39583333333333309</v>
      </c>
      <c r="J33" s="73">
        <f t="shared" si="7"/>
        <v>0.43749999999999972</v>
      </c>
      <c r="K33" s="73">
        <f t="shared" si="7"/>
        <v>0.45833333333333304</v>
      </c>
      <c r="L33" s="73">
        <f t="shared" si="7"/>
        <v>0.4930555555555553</v>
      </c>
      <c r="M33" s="73">
        <f t="shared" si="7"/>
        <v>0.56249999999999922</v>
      </c>
      <c r="N33" s="73">
        <f t="shared" si="7"/>
        <v>0.58333333333333248</v>
      </c>
      <c r="O33" s="73">
        <f t="shared" si="7"/>
        <v>0.64583333333333248</v>
      </c>
      <c r="P33" s="73">
        <f t="shared" si="7"/>
        <v>0.68749999999999911</v>
      </c>
      <c r="Q33" s="73">
        <f t="shared" si="7"/>
        <v>0.70833333333333237</v>
      </c>
      <c r="R33" s="73">
        <f t="shared" si="7"/>
        <v>0.74305555555555469</v>
      </c>
      <c r="T33" s="161" t="s">
        <v>247</v>
      </c>
    </row>
    <row r="34" spans="1:20" ht="14.1" customHeight="1">
      <c r="A34" s="47" t="s">
        <v>89</v>
      </c>
      <c r="B34" s="48">
        <v>2</v>
      </c>
      <c r="C34" s="67">
        <f t="shared" si="6"/>
        <v>49</v>
      </c>
      <c r="D34" s="68">
        <f t="shared" si="2"/>
        <v>4.8</v>
      </c>
      <c r="E34" s="40" t="str">
        <f t="shared" si="4"/>
        <v>60</v>
      </c>
      <c r="F34" s="69">
        <v>0</v>
      </c>
      <c r="G34" s="73">
        <f t="shared" si="7"/>
        <v>0.30486111111111092</v>
      </c>
      <c r="H34" s="73">
        <f t="shared" si="7"/>
        <v>0.33611111111111086</v>
      </c>
      <c r="I34" s="73">
        <f t="shared" si="7"/>
        <v>0.39861111111111086</v>
      </c>
      <c r="J34" s="73">
        <f t="shared" si="7"/>
        <v>0.44027777777777749</v>
      </c>
      <c r="K34" s="73">
        <f t="shared" si="7"/>
        <v>0.46111111111111081</v>
      </c>
      <c r="L34" s="73">
        <f t="shared" si="7"/>
        <v>0.49583333333333307</v>
      </c>
      <c r="M34" s="73">
        <f t="shared" si="7"/>
        <v>0.56527777777777699</v>
      </c>
      <c r="N34" s="73">
        <f t="shared" si="7"/>
        <v>0.58611111111111025</v>
      </c>
      <c r="O34" s="73">
        <f t="shared" si="7"/>
        <v>0.64861111111111025</v>
      </c>
      <c r="P34" s="73">
        <f t="shared" si="7"/>
        <v>0.69027777777777688</v>
      </c>
      <c r="Q34" s="73">
        <f t="shared" si="7"/>
        <v>0.71111111111111014</v>
      </c>
      <c r="R34" s="73">
        <f t="shared" si="7"/>
        <v>0.74583333333333246</v>
      </c>
      <c r="T34" s="161" t="s">
        <v>249</v>
      </c>
    </row>
    <row r="35" spans="1:20" ht="14.1" customHeight="1">
      <c r="A35" s="47" t="s">
        <v>90</v>
      </c>
      <c r="B35" s="48">
        <v>2</v>
      </c>
      <c r="C35" s="67">
        <f t="shared" si="6"/>
        <v>51</v>
      </c>
      <c r="D35" s="68">
        <f t="shared" si="2"/>
        <v>4.8</v>
      </c>
      <c r="E35" s="40" t="str">
        <f t="shared" si="4"/>
        <v>60</v>
      </c>
      <c r="F35" s="69">
        <v>0</v>
      </c>
      <c r="G35" s="73">
        <f t="shared" si="7"/>
        <v>0.30763888888888868</v>
      </c>
      <c r="H35" s="73">
        <f t="shared" si="7"/>
        <v>0.33888888888888863</v>
      </c>
      <c r="I35" s="73">
        <f t="shared" si="7"/>
        <v>0.40138888888888863</v>
      </c>
      <c r="J35" s="73">
        <f t="shared" si="7"/>
        <v>0.44305555555555526</v>
      </c>
      <c r="K35" s="73">
        <f t="shared" si="7"/>
        <v>0.46388888888888857</v>
      </c>
      <c r="L35" s="73">
        <f t="shared" si="7"/>
        <v>0.49861111111111084</v>
      </c>
      <c r="M35" s="73">
        <f t="shared" si="7"/>
        <v>0.56805555555555476</v>
      </c>
      <c r="N35" s="73">
        <f t="shared" si="7"/>
        <v>0.58888888888888802</v>
      </c>
      <c r="O35" s="73">
        <f t="shared" si="7"/>
        <v>0.65138888888888802</v>
      </c>
      <c r="P35" s="73">
        <f t="shared" si="7"/>
        <v>0.69305555555555465</v>
      </c>
      <c r="Q35" s="73">
        <f t="shared" si="7"/>
        <v>0.71388888888888791</v>
      </c>
      <c r="R35" s="73">
        <f t="shared" si="7"/>
        <v>0.74861111111111023</v>
      </c>
      <c r="T35" s="161" t="s">
        <v>251</v>
      </c>
    </row>
    <row r="36" spans="1:20" ht="14.1" customHeight="1">
      <c r="A36" s="47" t="s">
        <v>91</v>
      </c>
      <c r="B36" s="48">
        <v>3</v>
      </c>
      <c r="C36" s="67">
        <f t="shared" si="6"/>
        <v>54</v>
      </c>
      <c r="D36" s="68">
        <f t="shared" si="2"/>
        <v>7.1999999999999993</v>
      </c>
      <c r="E36" s="40" t="str">
        <f t="shared" si="4"/>
        <v>60</v>
      </c>
      <c r="F36" s="69">
        <v>0</v>
      </c>
      <c r="G36" s="73">
        <f t="shared" si="7"/>
        <v>0.31249999999999978</v>
      </c>
      <c r="H36" s="73">
        <f t="shared" si="7"/>
        <v>0.34374999999999972</v>
      </c>
      <c r="I36" s="73">
        <f t="shared" si="7"/>
        <v>0.40624999999999972</v>
      </c>
      <c r="J36" s="73">
        <f t="shared" si="7"/>
        <v>0.44791666666666635</v>
      </c>
      <c r="K36" s="73">
        <f t="shared" si="7"/>
        <v>0.46874999999999967</v>
      </c>
      <c r="L36" s="73">
        <f t="shared" si="7"/>
        <v>0.50347222222222199</v>
      </c>
      <c r="M36" s="73">
        <f t="shared" si="7"/>
        <v>0.57291666666666585</v>
      </c>
      <c r="N36" s="73">
        <f t="shared" si="7"/>
        <v>0.59374999999999911</v>
      </c>
      <c r="O36" s="73">
        <f t="shared" si="7"/>
        <v>0.65624999999999911</v>
      </c>
      <c r="P36" s="73">
        <f t="shared" si="7"/>
        <v>0.69791666666666574</v>
      </c>
      <c r="Q36" s="73">
        <f t="shared" si="7"/>
        <v>0.718749999999999</v>
      </c>
      <c r="R36" s="73">
        <f t="shared" si="7"/>
        <v>0.75347222222222132</v>
      </c>
      <c r="T36" s="161" t="s">
        <v>256</v>
      </c>
    </row>
    <row r="37" spans="1:20" ht="14.1" customHeight="1">
      <c r="A37" s="47" t="s">
        <v>92</v>
      </c>
      <c r="B37" s="48">
        <v>2</v>
      </c>
      <c r="C37" s="67">
        <f t="shared" si="6"/>
        <v>56</v>
      </c>
      <c r="D37" s="68">
        <f t="shared" si="2"/>
        <v>4.8</v>
      </c>
      <c r="E37" s="40" t="str">
        <f t="shared" si="4"/>
        <v>65</v>
      </c>
      <c r="F37" s="69">
        <v>0</v>
      </c>
      <c r="G37" s="73">
        <f t="shared" si="7"/>
        <v>0.31527777777777755</v>
      </c>
      <c r="H37" s="73">
        <f t="shared" si="7"/>
        <v>0.34652777777777749</v>
      </c>
      <c r="I37" s="73">
        <f t="shared" si="7"/>
        <v>0.40902777777777749</v>
      </c>
      <c r="J37" s="73">
        <f t="shared" si="7"/>
        <v>0.45069444444444412</v>
      </c>
      <c r="K37" s="73">
        <f t="shared" si="7"/>
        <v>0.47152777777777743</v>
      </c>
      <c r="L37" s="73">
        <f t="shared" si="7"/>
        <v>0.50624999999999976</v>
      </c>
      <c r="M37" s="73">
        <f t="shared" si="7"/>
        <v>0.57569444444444362</v>
      </c>
      <c r="N37" s="73">
        <f t="shared" si="7"/>
        <v>0.59652777777777688</v>
      </c>
      <c r="O37" s="73">
        <f t="shared" si="7"/>
        <v>0.65902777777777688</v>
      </c>
      <c r="P37" s="73">
        <f t="shared" si="7"/>
        <v>0.70069444444444351</v>
      </c>
      <c r="Q37" s="73">
        <f t="shared" si="7"/>
        <v>0.72152777777777677</v>
      </c>
      <c r="R37" s="73">
        <f t="shared" si="7"/>
        <v>0.75624999999999909</v>
      </c>
      <c r="T37" s="161" t="s">
        <v>254</v>
      </c>
    </row>
    <row r="38" spans="1:20" ht="14.1" customHeight="1">
      <c r="A38" s="97" t="s">
        <v>93</v>
      </c>
      <c r="B38" s="48">
        <v>1</v>
      </c>
      <c r="C38" s="67">
        <f t="shared" si="6"/>
        <v>57</v>
      </c>
      <c r="D38" s="68">
        <f t="shared" si="2"/>
        <v>2.4</v>
      </c>
      <c r="E38" s="40" t="str">
        <f t="shared" si="4"/>
        <v>65</v>
      </c>
      <c r="F38" s="69">
        <v>0</v>
      </c>
      <c r="G38" s="71">
        <f t="shared" ref="G38:R38" si="8">G37+TIME(0,$D38,0)+TIME(0,$F38,0)</f>
        <v>0.31666666666666643</v>
      </c>
      <c r="H38" s="71">
        <f t="shared" si="8"/>
        <v>0.34791666666666637</v>
      </c>
      <c r="I38" s="71">
        <f t="shared" si="8"/>
        <v>0.41041666666666637</v>
      </c>
      <c r="J38" s="71">
        <f t="shared" si="8"/>
        <v>0.452083333333333</v>
      </c>
      <c r="K38" s="71">
        <f t="shared" si="8"/>
        <v>0.47291666666666632</v>
      </c>
      <c r="L38" s="71">
        <f t="shared" si="8"/>
        <v>0.50763888888888864</v>
      </c>
      <c r="M38" s="71">
        <f t="shared" si="8"/>
        <v>0.5770833333333325</v>
      </c>
      <c r="N38" s="71">
        <f t="shared" si="8"/>
        <v>0.59791666666666576</v>
      </c>
      <c r="O38" s="71">
        <f t="shared" si="8"/>
        <v>0.66041666666666576</v>
      </c>
      <c r="P38" s="71">
        <f t="shared" si="8"/>
        <v>0.70208333333333239</v>
      </c>
      <c r="Q38" s="71">
        <f t="shared" si="8"/>
        <v>0.72291666666666565</v>
      </c>
      <c r="R38" s="71">
        <f t="shared" si="8"/>
        <v>0.75763888888888797</v>
      </c>
      <c r="T38" s="161" t="s">
        <v>253</v>
      </c>
    </row>
    <row r="39" spans="1:20" ht="14.1" customHeight="1">
      <c r="A39" s="74"/>
      <c r="B39" s="75"/>
      <c r="C39" s="76"/>
      <c r="D39" s="77"/>
      <c r="E39" s="77"/>
      <c r="F39" s="78"/>
      <c r="G39" s="79"/>
      <c r="H39" s="79"/>
      <c r="I39" s="79"/>
      <c r="J39" s="79"/>
      <c r="K39" s="79"/>
      <c r="L39" s="79"/>
      <c r="M39" s="98"/>
      <c r="N39" s="98"/>
      <c r="O39" s="98"/>
      <c r="P39" s="98"/>
    </row>
    <row r="40" spans="1:20" ht="14.1" customHeight="1">
      <c r="A40" s="74"/>
      <c r="B40" s="75"/>
      <c r="C40" s="76"/>
      <c r="D40" s="77"/>
      <c r="E40" s="77"/>
      <c r="F40" s="78"/>
      <c r="G40" s="79"/>
      <c r="H40" s="79"/>
      <c r="I40" s="79"/>
      <c r="J40" s="79"/>
      <c r="K40" s="79"/>
      <c r="L40" s="79"/>
      <c r="M40" s="98"/>
      <c r="N40" s="98"/>
      <c r="O40" s="98"/>
      <c r="P40" s="98"/>
    </row>
    <row r="41" spans="1:20" ht="21.75" customHeight="1">
      <c r="A41" s="61" t="s">
        <v>380</v>
      </c>
      <c r="B41" s="61"/>
      <c r="C41" s="61"/>
      <c r="D41" s="62"/>
      <c r="E41" s="62"/>
      <c r="F41" s="62"/>
      <c r="G41" s="62"/>
    </row>
    <row r="42" spans="1:20" ht="45">
      <c r="A42" s="187" t="s">
        <v>405</v>
      </c>
      <c r="B42" s="187" t="s">
        <v>0</v>
      </c>
      <c r="C42" s="187" t="s">
        <v>1</v>
      </c>
      <c r="D42" s="187" t="s">
        <v>2</v>
      </c>
      <c r="E42" s="187" t="s">
        <v>3</v>
      </c>
      <c r="F42" s="187" t="s">
        <v>4</v>
      </c>
      <c r="G42" s="89" t="s">
        <v>5</v>
      </c>
      <c r="H42" s="89" t="s">
        <v>41</v>
      </c>
      <c r="I42" s="89" t="s">
        <v>42</v>
      </c>
      <c r="J42" s="89" t="s">
        <v>43</v>
      </c>
      <c r="K42" s="89" t="s">
        <v>44</v>
      </c>
      <c r="L42" s="89" t="s">
        <v>45</v>
      </c>
      <c r="M42" s="64" t="s">
        <v>9</v>
      </c>
      <c r="N42" s="64" t="s">
        <v>10</v>
      </c>
      <c r="O42" s="64" t="s">
        <v>47</v>
      </c>
      <c r="P42" s="64" t="s">
        <v>12</v>
      </c>
      <c r="Q42" s="64" t="s">
        <v>48</v>
      </c>
      <c r="R42" s="64" t="s">
        <v>49</v>
      </c>
    </row>
    <row r="43" spans="1:20" ht="34.5" customHeight="1">
      <c r="A43" s="188"/>
      <c r="B43" s="188"/>
      <c r="C43" s="188"/>
      <c r="D43" s="188"/>
      <c r="E43" s="188"/>
      <c r="F43" s="188"/>
      <c r="G43" s="89" t="str">
        <f>G3</f>
        <v>UP65LT
 1407</v>
      </c>
      <c r="H43" s="89" t="str">
        <f t="shared" ref="H43:R43" si="9">H3</f>
        <v>UP65PN
5823</v>
      </c>
      <c r="I43" s="89" t="str">
        <f t="shared" si="9"/>
        <v>UP65PN8726</v>
      </c>
      <c r="J43" s="89" t="str">
        <f t="shared" si="9"/>
        <v>UP65PN
 8717</v>
      </c>
      <c r="K43" s="89" t="str">
        <f t="shared" si="9"/>
        <v>UP65LT
1401</v>
      </c>
      <c r="L43" s="89" t="str">
        <f t="shared" si="9"/>
        <v>UP65LT
1402</v>
      </c>
      <c r="M43" s="89" t="str">
        <f t="shared" si="9"/>
        <v>UP65LT
 1407</v>
      </c>
      <c r="N43" s="89" t="str">
        <f t="shared" si="9"/>
        <v>UP65PN
5823</v>
      </c>
      <c r="O43" s="89" t="str">
        <f t="shared" si="9"/>
        <v>UP65PN8726</v>
      </c>
      <c r="P43" s="89" t="str">
        <f t="shared" si="9"/>
        <v>UP65PN
 8717</v>
      </c>
      <c r="Q43" s="89" t="str">
        <f t="shared" si="9"/>
        <v>UP65LT
1401</v>
      </c>
      <c r="R43" s="89" t="str">
        <f t="shared" si="9"/>
        <v>UP65LT
1402</v>
      </c>
    </row>
    <row r="44" spans="1:20" ht="12" customHeight="1">
      <c r="A44" s="97" t="s">
        <v>93</v>
      </c>
      <c r="B44" s="48">
        <v>0</v>
      </c>
      <c r="C44" s="67">
        <f>B44</f>
        <v>0</v>
      </c>
      <c r="D44" s="68">
        <f>60/25*B44</f>
        <v>0</v>
      </c>
      <c r="E44" s="67">
        <f>D44</f>
        <v>0</v>
      </c>
      <c r="F44" s="69">
        <v>9</v>
      </c>
      <c r="G44" s="56">
        <f>G38+TIME(0,$D44,0)+TIME(0,$F44,0)</f>
        <v>0.32291666666666641</v>
      </c>
      <c r="H44" s="56">
        <f t="shared" ref="H44:L44" si="10">H38+TIME(0,$D44,0)+TIME(0,$F44,0)</f>
        <v>0.35416666666666635</v>
      </c>
      <c r="I44" s="56">
        <f t="shared" si="10"/>
        <v>0.41666666666666635</v>
      </c>
      <c r="J44" s="56">
        <f t="shared" si="10"/>
        <v>0.45833333333333298</v>
      </c>
      <c r="K44" s="56">
        <f t="shared" si="10"/>
        <v>0.4791666666666663</v>
      </c>
      <c r="L44" s="56">
        <f t="shared" si="10"/>
        <v>0.51388888888888862</v>
      </c>
      <c r="M44" s="56">
        <f>M38+TIME(0,$D44,0)+TIME(0,$F44,0)</f>
        <v>0.58333333333333248</v>
      </c>
      <c r="N44" s="56">
        <f t="shared" ref="N44:R44" si="11">N38+TIME(0,$D44,0)+TIME(0,$F44,0)</f>
        <v>0.60416666666666574</v>
      </c>
      <c r="O44" s="56">
        <f t="shared" si="11"/>
        <v>0.66666666666666574</v>
      </c>
      <c r="P44" s="56">
        <f t="shared" si="11"/>
        <v>0.70833333333333237</v>
      </c>
      <c r="Q44" s="56">
        <f t="shared" si="11"/>
        <v>0.72916666666666563</v>
      </c>
      <c r="R44" s="56">
        <f t="shared" si="11"/>
        <v>0.76388888888888795</v>
      </c>
      <c r="T44" s="161" t="s">
        <v>253</v>
      </c>
    </row>
    <row r="45" spans="1:20" ht="12" customHeight="1">
      <c r="A45" s="47" t="s">
        <v>92</v>
      </c>
      <c r="B45" s="48">
        <v>1</v>
      </c>
      <c r="C45" s="67">
        <f>B45+C44</f>
        <v>1</v>
      </c>
      <c r="D45" s="68">
        <f t="shared" ref="D45:D78" si="12">60/25*B45</f>
        <v>2.4</v>
      </c>
      <c r="E45" s="40" t="str">
        <f>IF(C45&lt;=0,"0",IF(C45&lt;=3,"10",IF(C45&lt;=6,"15",IF(C45&lt;=10,"20",IF(C45&lt;=14,"25",IF(C45&lt;=19,"30",IF(C45&lt;=24,"35",IF(C45&lt;=30,"40",IF(C45&lt;=36,"45",IF(C45&lt;=42,"50",IF(C45&lt;=48,"55",IF(C45&lt;=54,"60",IF(C45&lt;=60,"65",IF(C45&lt;=66,"70"))))))))))))))</f>
        <v>10</v>
      </c>
      <c r="F45" s="69">
        <v>0</v>
      </c>
      <c r="G45" s="80">
        <f t="shared" ref="G45:R60" si="13">G44+TIME(0,$D45,0)+TIME(0,$F45,0)</f>
        <v>0.32430555555555529</v>
      </c>
      <c r="H45" s="80">
        <f t="shared" si="13"/>
        <v>0.35555555555555524</v>
      </c>
      <c r="I45" s="80">
        <f t="shared" si="13"/>
        <v>0.41805555555555524</v>
      </c>
      <c r="J45" s="80">
        <f t="shared" si="13"/>
        <v>0.45972222222222187</v>
      </c>
      <c r="K45" s="80">
        <f t="shared" si="13"/>
        <v>0.48055555555555518</v>
      </c>
      <c r="L45" s="80">
        <f t="shared" si="13"/>
        <v>0.5152777777777775</v>
      </c>
      <c r="M45" s="80">
        <f t="shared" si="13"/>
        <v>0.58472222222222137</v>
      </c>
      <c r="N45" s="80">
        <f t="shared" si="13"/>
        <v>0.60555555555555463</v>
      </c>
      <c r="O45" s="80">
        <f t="shared" si="13"/>
        <v>0.66805555555555463</v>
      </c>
      <c r="P45" s="80">
        <f t="shared" si="13"/>
        <v>0.70972222222222126</v>
      </c>
      <c r="Q45" s="80">
        <f t="shared" si="13"/>
        <v>0.73055555555555451</v>
      </c>
      <c r="R45" s="80">
        <f t="shared" si="13"/>
        <v>0.76527777777777684</v>
      </c>
      <c r="T45" s="161" t="s">
        <v>254</v>
      </c>
    </row>
    <row r="46" spans="1:20" ht="12" customHeight="1">
      <c r="A46" s="47" t="s">
        <v>91</v>
      </c>
      <c r="B46" s="48">
        <v>2</v>
      </c>
      <c r="C46" s="67">
        <f t="shared" ref="C46:C78" si="14">B46+C45</f>
        <v>3</v>
      </c>
      <c r="D46" s="68">
        <f t="shared" si="12"/>
        <v>4.8</v>
      </c>
      <c r="E46" s="40" t="str">
        <f t="shared" ref="E46:E78" si="15">IF(C46&lt;=0,"0",IF(C46&lt;=3,"10",IF(C46&lt;=6,"15",IF(C46&lt;=10,"20",IF(C46&lt;=14,"25",IF(C46&lt;=19,"30",IF(C46&lt;=24,"35",IF(C46&lt;=30,"40",IF(C46&lt;=36,"45",IF(C46&lt;=42,"50",IF(C46&lt;=48,"55",IF(C46&lt;=54,"60",IF(C46&lt;=60,"65",IF(C46&lt;=66,"70"))))))))))))))</f>
        <v>10</v>
      </c>
      <c r="F46" s="69">
        <v>0</v>
      </c>
      <c r="G46" s="80">
        <f t="shared" si="13"/>
        <v>0.32708333333333306</v>
      </c>
      <c r="H46" s="80">
        <f t="shared" si="13"/>
        <v>0.358333333333333</v>
      </c>
      <c r="I46" s="80">
        <f t="shared" si="13"/>
        <v>0.420833333333333</v>
      </c>
      <c r="J46" s="80">
        <f t="shared" si="13"/>
        <v>0.46249999999999963</v>
      </c>
      <c r="K46" s="80">
        <f t="shared" si="13"/>
        <v>0.48333333333333295</v>
      </c>
      <c r="L46" s="80">
        <f t="shared" si="13"/>
        <v>0.51805555555555527</v>
      </c>
      <c r="M46" s="80">
        <f t="shared" si="13"/>
        <v>0.58749999999999913</v>
      </c>
      <c r="N46" s="80">
        <f t="shared" si="13"/>
        <v>0.60833333333333239</v>
      </c>
      <c r="O46" s="80">
        <f t="shared" si="13"/>
        <v>0.67083333333333239</v>
      </c>
      <c r="P46" s="80">
        <f t="shared" si="13"/>
        <v>0.71249999999999902</v>
      </c>
      <c r="Q46" s="80">
        <f t="shared" si="13"/>
        <v>0.73333333333333228</v>
      </c>
      <c r="R46" s="80">
        <f t="shared" si="13"/>
        <v>0.7680555555555546</v>
      </c>
      <c r="T46" s="161" t="s">
        <v>255</v>
      </c>
    </row>
    <row r="47" spans="1:20" ht="12" customHeight="1">
      <c r="A47" s="47" t="s">
        <v>90</v>
      </c>
      <c r="B47" s="48">
        <v>3</v>
      </c>
      <c r="C47" s="67">
        <f t="shared" si="14"/>
        <v>6</v>
      </c>
      <c r="D47" s="68">
        <f t="shared" si="12"/>
        <v>7.1999999999999993</v>
      </c>
      <c r="E47" s="40" t="str">
        <f t="shared" si="15"/>
        <v>15</v>
      </c>
      <c r="F47" s="69">
        <v>0</v>
      </c>
      <c r="G47" s="80">
        <f t="shared" si="13"/>
        <v>0.33194444444444415</v>
      </c>
      <c r="H47" s="80">
        <f t="shared" si="13"/>
        <v>0.3631944444444441</v>
      </c>
      <c r="I47" s="80">
        <f t="shared" si="13"/>
        <v>0.4256944444444441</v>
      </c>
      <c r="J47" s="80">
        <f t="shared" si="13"/>
        <v>0.46736111111111073</v>
      </c>
      <c r="K47" s="80">
        <f t="shared" si="13"/>
        <v>0.48819444444444404</v>
      </c>
      <c r="L47" s="80">
        <f t="shared" si="13"/>
        <v>0.52291666666666636</v>
      </c>
      <c r="M47" s="80">
        <f t="shared" si="13"/>
        <v>0.59236111111111023</v>
      </c>
      <c r="N47" s="80">
        <f t="shared" si="13"/>
        <v>0.61319444444444349</v>
      </c>
      <c r="O47" s="80">
        <f t="shared" si="13"/>
        <v>0.67569444444444349</v>
      </c>
      <c r="P47" s="80">
        <f t="shared" si="13"/>
        <v>0.71736111111111012</v>
      </c>
      <c r="Q47" s="80">
        <f t="shared" si="13"/>
        <v>0.73819444444444338</v>
      </c>
      <c r="R47" s="80">
        <f t="shared" si="13"/>
        <v>0.7729166666666657</v>
      </c>
      <c r="T47" s="161" t="s">
        <v>252</v>
      </c>
    </row>
    <row r="48" spans="1:20" ht="12" customHeight="1">
      <c r="A48" s="47" t="s">
        <v>89</v>
      </c>
      <c r="B48" s="48">
        <v>2</v>
      </c>
      <c r="C48" s="67">
        <f t="shared" si="14"/>
        <v>8</v>
      </c>
      <c r="D48" s="68">
        <f t="shared" si="12"/>
        <v>4.8</v>
      </c>
      <c r="E48" s="40" t="str">
        <f t="shared" si="15"/>
        <v>20</v>
      </c>
      <c r="F48" s="69">
        <v>0</v>
      </c>
      <c r="G48" s="80">
        <f t="shared" si="13"/>
        <v>0.33472222222222192</v>
      </c>
      <c r="H48" s="80">
        <f t="shared" si="13"/>
        <v>0.36597222222222187</v>
      </c>
      <c r="I48" s="80">
        <f t="shared" si="13"/>
        <v>0.42847222222222187</v>
      </c>
      <c r="J48" s="80">
        <f t="shared" si="13"/>
        <v>0.4701388888888885</v>
      </c>
      <c r="K48" s="80">
        <f t="shared" si="13"/>
        <v>0.49097222222222181</v>
      </c>
      <c r="L48" s="80">
        <f t="shared" si="13"/>
        <v>0.52569444444444413</v>
      </c>
      <c r="M48" s="80">
        <f t="shared" si="13"/>
        <v>0.595138888888888</v>
      </c>
      <c r="N48" s="80">
        <f t="shared" si="13"/>
        <v>0.61597222222222126</v>
      </c>
      <c r="O48" s="80">
        <f t="shared" si="13"/>
        <v>0.67847222222222126</v>
      </c>
      <c r="P48" s="80">
        <f t="shared" si="13"/>
        <v>0.72013888888888788</v>
      </c>
      <c r="Q48" s="80">
        <f t="shared" si="13"/>
        <v>0.74097222222222114</v>
      </c>
      <c r="R48" s="80">
        <f t="shared" si="13"/>
        <v>0.77569444444444346</v>
      </c>
      <c r="T48" s="161" t="s">
        <v>250</v>
      </c>
    </row>
    <row r="49" spans="1:20" ht="12" customHeight="1">
      <c r="A49" s="49" t="s">
        <v>88</v>
      </c>
      <c r="B49" s="48">
        <v>2</v>
      </c>
      <c r="C49" s="67">
        <f t="shared" si="14"/>
        <v>10</v>
      </c>
      <c r="D49" s="68">
        <f t="shared" si="12"/>
        <v>4.8</v>
      </c>
      <c r="E49" s="40" t="str">
        <f t="shared" si="15"/>
        <v>20</v>
      </c>
      <c r="F49" s="69">
        <v>2</v>
      </c>
      <c r="G49" s="80">
        <f t="shared" si="13"/>
        <v>0.33888888888888857</v>
      </c>
      <c r="H49" s="80">
        <f t="shared" si="13"/>
        <v>0.37013888888888852</v>
      </c>
      <c r="I49" s="80">
        <f t="shared" si="13"/>
        <v>0.43263888888888852</v>
      </c>
      <c r="J49" s="80">
        <f t="shared" si="13"/>
        <v>0.47430555555555515</v>
      </c>
      <c r="K49" s="80">
        <f t="shared" si="13"/>
        <v>0.49513888888888846</v>
      </c>
      <c r="L49" s="80">
        <f t="shared" si="13"/>
        <v>0.52986111111111078</v>
      </c>
      <c r="M49" s="80">
        <f t="shared" si="13"/>
        <v>0.59930555555555465</v>
      </c>
      <c r="N49" s="80">
        <f t="shared" si="13"/>
        <v>0.62013888888888791</v>
      </c>
      <c r="O49" s="80">
        <f t="shared" si="13"/>
        <v>0.68263888888888791</v>
      </c>
      <c r="P49" s="80">
        <f t="shared" si="13"/>
        <v>0.72430555555555454</v>
      </c>
      <c r="Q49" s="80">
        <f t="shared" si="13"/>
        <v>0.7451388888888878</v>
      </c>
      <c r="R49" s="80">
        <f t="shared" si="13"/>
        <v>0.77986111111111012</v>
      </c>
      <c r="T49" s="161" t="s">
        <v>248</v>
      </c>
    </row>
    <row r="50" spans="1:20" ht="12" customHeight="1">
      <c r="A50" s="47" t="s">
        <v>87</v>
      </c>
      <c r="B50" s="48">
        <v>2</v>
      </c>
      <c r="C50" s="67">
        <f t="shared" si="14"/>
        <v>12</v>
      </c>
      <c r="D50" s="68">
        <f t="shared" si="12"/>
        <v>4.8</v>
      </c>
      <c r="E50" s="40" t="str">
        <f t="shared" si="15"/>
        <v>25</v>
      </c>
      <c r="F50" s="69">
        <v>0</v>
      </c>
      <c r="G50" s="80">
        <f t="shared" si="13"/>
        <v>0.34166666666666634</v>
      </c>
      <c r="H50" s="80">
        <f t="shared" si="13"/>
        <v>0.37291666666666629</v>
      </c>
      <c r="I50" s="80">
        <f t="shared" si="13"/>
        <v>0.43541666666666629</v>
      </c>
      <c r="J50" s="80">
        <f t="shared" si="13"/>
        <v>0.47708333333333292</v>
      </c>
      <c r="K50" s="80">
        <f t="shared" si="13"/>
        <v>0.49791666666666623</v>
      </c>
      <c r="L50" s="80">
        <f t="shared" si="13"/>
        <v>0.53263888888888855</v>
      </c>
      <c r="M50" s="80">
        <f t="shared" si="13"/>
        <v>0.60208333333333242</v>
      </c>
      <c r="N50" s="80">
        <f t="shared" si="13"/>
        <v>0.62291666666666567</v>
      </c>
      <c r="O50" s="80">
        <f t="shared" si="13"/>
        <v>0.68541666666666567</v>
      </c>
      <c r="P50" s="80">
        <f t="shared" si="13"/>
        <v>0.7270833333333323</v>
      </c>
      <c r="Q50" s="80">
        <f t="shared" si="13"/>
        <v>0.74791666666666556</v>
      </c>
      <c r="R50" s="80">
        <f t="shared" si="13"/>
        <v>0.78263888888888788</v>
      </c>
      <c r="T50" s="161" t="s">
        <v>246</v>
      </c>
    </row>
    <row r="51" spans="1:20">
      <c r="A51" s="47" t="s">
        <v>86</v>
      </c>
      <c r="B51" s="48">
        <v>2</v>
      </c>
      <c r="C51" s="67">
        <f t="shared" si="14"/>
        <v>14</v>
      </c>
      <c r="D51" s="68">
        <f t="shared" si="12"/>
        <v>4.8</v>
      </c>
      <c r="E51" s="40" t="str">
        <f t="shared" si="15"/>
        <v>25</v>
      </c>
      <c r="F51" s="69">
        <v>0</v>
      </c>
      <c r="G51" s="80">
        <f t="shared" si="13"/>
        <v>0.34444444444444411</v>
      </c>
      <c r="H51" s="80">
        <f t="shared" si="13"/>
        <v>0.37569444444444405</v>
      </c>
      <c r="I51" s="80">
        <f t="shared" si="13"/>
        <v>0.43819444444444405</v>
      </c>
      <c r="J51" s="80">
        <f t="shared" si="13"/>
        <v>0.47986111111111068</v>
      </c>
      <c r="K51" s="80">
        <f t="shared" si="13"/>
        <v>0.500694444444444</v>
      </c>
      <c r="L51" s="80">
        <f t="shared" si="13"/>
        <v>0.53541666666666632</v>
      </c>
      <c r="M51" s="80">
        <f t="shared" si="13"/>
        <v>0.60486111111111018</v>
      </c>
      <c r="N51" s="80">
        <f t="shared" si="13"/>
        <v>0.62569444444444344</v>
      </c>
      <c r="O51" s="80">
        <f t="shared" si="13"/>
        <v>0.68819444444444344</v>
      </c>
      <c r="P51" s="80">
        <f t="shared" si="13"/>
        <v>0.72986111111111007</v>
      </c>
      <c r="Q51" s="80">
        <f t="shared" si="13"/>
        <v>0.75069444444444333</v>
      </c>
      <c r="R51" s="80">
        <f t="shared" si="13"/>
        <v>0.78541666666666565</v>
      </c>
      <c r="T51" s="161" t="s">
        <v>244</v>
      </c>
    </row>
    <row r="52" spans="1:20">
      <c r="A52" s="47" t="s">
        <v>85</v>
      </c>
      <c r="B52" s="48">
        <v>2</v>
      </c>
      <c r="C52" s="67">
        <f t="shared" si="14"/>
        <v>16</v>
      </c>
      <c r="D52" s="68">
        <f t="shared" si="12"/>
        <v>4.8</v>
      </c>
      <c r="E52" s="40" t="str">
        <f t="shared" si="15"/>
        <v>30</v>
      </c>
      <c r="F52" s="69">
        <v>0</v>
      </c>
      <c r="G52" s="80">
        <f t="shared" si="13"/>
        <v>0.34722222222222188</v>
      </c>
      <c r="H52" s="80">
        <f t="shared" si="13"/>
        <v>0.37847222222222182</v>
      </c>
      <c r="I52" s="80">
        <f t="shared" si="13"/>
        <v>0.44097222222222182</v>
      </c>
      <c r="J52" s="80">
        <f t="shared" si="13"/>
        <v>0.48263888888888845</v>
      </c>
      <c r="K52" s="80">
        <f t="shared" si="13"/>
        <v>0.50347222222222177</v>
      </c>
      <c r="L52" s="80">
        <f t="shared" si="13"/>
        <v>0.53819444444444409</v>
      </c>
      <c r="M52" s="80">
        <f t="shared" si="13"/>
        <v>0.60763888888888795</v>
      </c>
      <c r="N52" s="80">
        <f t="shared" si="13"/>
        <v>0.62847222222222121</v>
      </c>
      <c r="O52" s="80">
        <f t="shared" si="13"/>
        <v>0.69097222222222121</v>
      </c>
      <c r="P52" s="80">
        <f t="shared" si="13"/>
        <v>0.73263888888888784</v>
      </c>
      <c r="Q52" s="80">
        <f t="shared" si="13"/>
        <v>0.7534722222222211</v>
      </c>
      <c r="R52" s="80">
        <f t="shared" si="13"/>
        <v>0.78819444444444342</v>
      </c>
      <c r="T52" s="161" t="s">
        <v>242</v>
      </c>
    </row>
    <row r="53" spans="1:20">
      <c r="A53" s="47" t="s">
        <v>84</v>
      </c>
      <c r="B53" s="48">
        <v>1</v>
      </c>
      <c r="C53" s="67">
        <f t="shared" si="14"/>
        <v>17</v>
      </c>
      <c r="D53" s="68">
        <f t="shared" si="12"/>
        <v>2.4</v>
      </c>
      <c r="E53" s="40" t="str">
        <f t="shared" si="15"/>
        <v>30</v>
      </c>
      <c r="F53" s="69">
        <v>0</v>
      </c>
      <c r="G53" s="80">
        <f t="shared" si="13"/>
        <v>0.34861111111111076</v>
      </c>
      <c r="H53" s="80">
        <f t="shared" si="13"/>
        <v>0.37986111111111071</v>
      </c>
      <c r="I53" s="80">
        <f t="shared" si="13"/>
        <v>0.44236111111111071</v>
      </c>
      <c r="J53" s="80">
        <f t="shared" si="13"/>
        <v>0.48402777777777733</v>
      </c>
      <c r="K53" s="80">
        <f t="shared" si="13"/>
        <v>0.50486111111111065</v>
      </c>
      <c r="L53" s="80">
        <f t="shared" si="13"/>
        <v>0.53958333333333297</v>
      </c>
      <c r="M53" s="80">
        <f t="shared" si="13"/>
        <v>0.60902777777777684</v>
      </c>
      <c r="N53" s="80">
        <f t="shared" si="13"/>
        <v>0.62986111111111009</v>
      </c>
      <c r="O53" s="80">
        <f t="shared" si="13"/>
        <v>0.69236111111111009</v>
      </c>
      <c r="P53" s="80">
        <f t="shared" si="13"/>
        <v>0.73402777777777672</v>
      </c>
      <c r="Q53" s="80">
        <f t="shared" si="13"/>
        <v>0.75486111111110998</v>
      </c>
      <c r="R53" s="80">
        <f t="shared" si="13"/>
        <v>0.7895833333333323</v>
      </c>
      <c r="T53" s="161" t="s">
        <v>240</v>
      </c>
    </row>
    <row r="54" spans="1:20">
      <c r="A54" s="47" t="s">
        <v>83</v>
      </c>
      <c r="B54" s="48">
        <v>2</v>
      </c>
      <c r="C54" s="67">
        <f t="shared" si="14"/>
        <v>19</v>
      </c>
      <c r="D54" s="68">
        <f t="shared" si="12"/>
        <v>4.8</v>
      </c>
      <c r="E54" s="40" t="str">
        <f t="shared" si="15"/>
        <v>30</v>
      </c>
      <c r="F54" s="69">
        <v>0</v>
      </c>
      <c r="G54" s="80">
        <f t="shared" si="13"/>
        <v>0.35138888888888853</v>
      </c>
      <c r="H54" s="80">
        <f t="shared" si="13"/>
        <v>0.38263888888888847</v>
      </c>
      <c r="I54" s="80">
        <f t="shared" si="13"/>
        <v>0.44513888888888847</v>
      </c>
      <c r="J54" s="80">
        <f t="shared" si="13"/>
        <v>0.4868055555555551</v>
      </c>
      <c r="K54" s="80">
        <f t="shared" si="13"/>
        <v>0.50763888888888842</v>
      </c>
      <c r="L54" s="80">
        <f t="shared" si="13"/>
        <v>0.54236111111111074</v>
      </c>
      <c r="M54" s="80">
        <f t="shared" si="13"/>
        <v>0.6118055555555546</v>
      </c>
      <c r="N54" s="80">
        <f t="shared" si="13"/>
        <v>0.63263888888888786</v>
      </c>
      <c r="O54" s="80">
        <f t="shared" si="13"/>
        <v>0.69513888888888786</v>
      </c>
      <c r="P54" s="80">
        <f t="shared" si="13"/>
        <v>0.73680555555555449</v>
      </c>
      <c r="Q54" s="80">
        <f t="shared" si="13"/>
        <v>0.75763888888888775</v>
      </c>
      <c r="R54" s="80">
        <f t="shared" si="13"/>
        <v>0.79236111111111007</v>
      </c>
      <c r="T54" s="161" t="s">
        <v>238</v>
      </c>
    </row>
    <row r="55" spans="1:20">
      <c r="A55" s="47" t="s">
        <v>82</v>
      </c>
      <c r="B55" s="48">
        <v>2</v>
      </c>
      <c r="C55" s="67">
        <f t="shared" si="14"/>
        <v>21</v>
      </c>
      <c r="D55" s="68">
        <f t="shared" si="12"/>
        <v>4.8</v>
      </c>
      <c r="E55" s="40" t="str">
        <f t="shared" si="15"/>
        <v>35</v>
      </c>
      <c r="F55" s="69">
        <v>0</v>
      </c>
      <c r="G55" s="80">
        <f t="shared" si="13"/>
        <v>0.3541666666666663</v>
      </c>
      <c r="H55" s="80">
        <f t="shared" si="13"/>
        <v>0.38541666666666624</v>
      </c>
      <c r="I55" s="80">
        <f t="shared" si="13"/>
        <v>0.44791666666666624</v>
      </c>
      <c r="J55" s="80">
        <f t="shared" si="13"/>
        <v>0.48958333333333287</v>
      </c>
      <c r="K55" s="80">
        <f t="shared" si="13"/>
        <v>0.51041666666666619</v>
      </c>
      <c r="L55" s="80">
        <f t="shared" si="13"/>
        <v>0.54513888888888851</v>
      </c>
      <c r="M55" s="80">
        <f t="shared" si="13"/>
        <v>0.61458333333333237</v>
      </c>
      <c r="N55" s="80">
        <f t="shared" si="13"/>
        <v>0.63541666666666563</v>
      </c>
      <c r="O55" s="80">
        <f t="shared" si="13"/>
        <v>0.69791666666666563</v>
      </c>
      <c r="P55" s="80">
        <f t="shared" si="13"/>
        <v>0.73958333333333226</v>
      </c>
      <c r="Q55" s="80">
        <f t="shared" si="13"/>
        <v>0.76041666666666552</v>
      </c>
      <c r="R55" s="80">
        <f t="shared" si="13"/>
        <v>0.79513888888888784</v>
      </c>
      <c r="T55" s="161" t="s">
        <v>236</v>
      </c>
    </row>
    <row r="56" spans="1:20">
      <c r="A56" s="47" t="s">
        <v>81</v>
      </c>
      <c r="B56" s="48">
        <v>2</v>
      </c>
      <c r="C56" s="67">
        <f t="shared" si="14"/>
        <v>23</v>
      </c>
      <c r="D56" s="68">
        <f t="shared" si="12"/>
        <v>4.8</v>
      </c>
      <c r="E56" s="40" t="str">
        <f t="shared" si="15"/>
        <v>35</v>
      </c>
      <c r="F56" s="69">
        <v>0</v>
      </c>
      <c r="G56" s="80">
        <f t="shared" si="13"/>
        <v>0.35694444444444406</v>
      </c>
      <c r="H56" s="80">
        <f t="shared" si="13"/>
        <v>0.38819444444444401</v>
      </c>
      <c r="I56" s="80">
        <f t="shared" si="13"/>
        <v>0.45069444444444401</v>
      </c>
      <c r="J56" s="80">
        <f t="shared" si="13"/>
        <v>0.49236111111111064</v>
      </c>
      <c r="K56" s="80">
        <f t="shared" si="13"/>
        <v>0.51319444444444395</v>
      </c>
      <c r="L56" s="80">
        <f t="shared" si="13"/>
        <v>0.54791666666666627</v>
      </c>
      <c r="M56" s="80">
        <f t="shared" si="13"/>
        <v>0.61736111111111014</v>
      </c>
      <c r="N56" s="80">
        <f t="shared" si="13"/>
        <v>0.6381944444444434</v>
      </c>
      <c r="O56" s="80">
        <f t="shared" si="13"/>
        <v>0.7006944444444434</v>
      </c>
      <c r="P56" s="80">
        <f t="shared" si="13"/>
        <v>0.74236111111111003</v>
      </c>
      <c r="Q56" s="80">
        <f t="shared" si="13"/>
        <v>0.76319444444444329</v>
      </c>
      <c r="R56" s="80">
        <f t="shared" si="13"/>
        <v>0.79791666666666561</v>
      </c>
      <c r="T56" s="161" t="s">
        <v>233</v>
      </c>
    </row>
    <row r="57" spans="1:20">
      <c r="A57" s="47" t="s">
        <v>80</v>
      </c>
      <c r="B57" s="48">
        <v>1</v>
      </c>
      <c r="C57" s="67">
        <f t="shared" si="14"/>
        <v>24</v>
      </c>
      <c r="D57" s="68">
        <f t="shared" si="12"/>
        <v>2.4</v>
      </c>
      <c r="E57" s="40" t="str">
        <f t="shared" si="15"/>
        <v>35</v>
      </c>
      <c r="F57" s="69">
        <v>0</v>
      </c>
      <c r="G57" s="80">
        <f t="shared" si="13"/>
        <v>0.35833333333333295</v>
      </c>
      <c r="H57" s="80">
        <f t="shared" si="13"/>
        <v>0.38958333333333289</v>
      </c>
      <c r="I57" s="80">
        <f t="shared" si="13"/>
        <v>0.45208333333333289</v>
      </c>
      <c r="J57" s="80">
        <f t="shared" si="13"/>
        <v>0.49374999999999952</v>
      </c>
      <c r="K57" s="80">
        <f t="shared" si="13"/>
        <v>0.51458333333333284</v>
      </c>
      <c r="L57" s="80">
        <f t="shared" si="13"/>
        <v>0.54930555555555516</v>
      </c>
      <c r="M57" s="80">
        <f t="shared" si="13"/>
        <v>0.61874999999999902</v>
      </c>
      <c r="N57" s="80">
        <f t="shared" si="13"/>
        <v>0.63958333333333228</v>
      </c>
      <c r="O57" s="80">
        <f t="shared" si="13"/>
        <v>0.70208333333333228</v>
      </c>
      <c r="P57" s="80">
        <f t="shared" si="13"/>
        <v>0.74374999999999891</v>
      </c>
      <c r="Q57" s="80">
        <f t="shared" si="13"/>
        <v>0.76458333333333217</v>
      </c>
      <c r="R57" s="80">
        <f t="shared" si="13"/>
        <v>0.79930555555555449</v>
      </c>
      <c r="T57" s="161" t="s">
        <v>231</v>
      </c>
    </row>
    <row r="58" spans="1:20">
      <c r="A58" s="47" t="s">
        <v>79</v>
      </c>
      <c r="B58" s="48">
        <v>2</v>
      </c>
      <c r="C58" s="67">
        <f t="shared" si="14"/>
        <v>26</v>
      </c>
      <c r="D58" s="68">
        <f t="shared" si="12"/>
        <v>4.8</v>
      </c>
      <c r="E58" s="40" t="str">
        <f t="shared" si="15"/>
        <v>40</v>
      </c>
      <c r="F58" s="69">
        <v>0</v>
      </c>
      <c r="G58" s="80">
        <f t="shared" si="13"/>
        <v>0.36111111111111072</v>
      </c>
      <c r="H58" s="80">
        <f t="shared" si="13"/>
        <v>0.39236111111111066</v>
      </c>
      <c r="I58" s="80">
        <f t="shared" si="13"/>
        <v>0.45486111111111066</v>
      </c>
      <c r="J58" s="80">
        <f t="shared" si="13"/>
        <v>0.49652777777777729</v>
      </c>
      <c r="K58" s="80">
        <f t="shared" si="13"/>
        <v>0.51736111111111061</v>
      </c>
      <c r="L58" s="80">
        <f t="shared" si="13"/>
        <v>0.55208333333333293</v>
      </c>
      <c r="M58" s="80">
        <f t="shared" si="13"/>
        <v>0.62152777777777679</v>
      </c>
      <c r="N58" s="80">
        <f t="shared" si="13"/>
        <v>0.64236111111111005</v>
      </c>
      <c r="O58" s="80">
        <f t="shared" si="13"/>
        <v>0.70486111111111005</v>
      </c>
      <c r="P58" s="80">
        <f t="shared" si="13"/>
        <v>0.74652777777777668</v>
      </c>
      <c r="Q58" s="80">
        <f t="shared" si="13"/>
        <v>0.76736111111110994</v>
      </c>
      <c r="R58" s="80">
        <f t="shared" si="13"/>
        <v>0.80208333333333226</v>
      </c>
      <c r="T58" s="161" t="s">
        <v>257</v>
      </c>
    </row>
    <row r="59" spans="1:20">
      <c r="A59" s="47" t="s">
        <v>68</v>
      </c>
      <c r="B59" s="48">
        <v>1</v>
      </c>
      <c r="C59" s="67">
        <f t="shared" si="14"/>
        <v>27</v>
      </c>
      <c r="D59" s="68">
        <f t="shared" si="12"/>
        <v>2.4</v>
      </c>
      <c r="E59" s="40" t="str">
        <f t="shared" si="15"/>
        <v>40</v>
      </c>
      <c r="F59" s="69">
        <v>0</v>
      </c>
      <c r="G59" s="80">
        <f t="shared" si="13"/>
        <v>0.3624999999999996</v>
      </c>
      <c r="H59" s="80">
        <f t="shared" si="13"/>
        <v>0.39374999999999954</v>
      </c>
      <c r="I59" s="80">
        <f t="shared" si="13"/>
        <v>0.45624999999999954</v>
      </c>
      <c r="J59" s="80">
        <f t="shared" si="13"/>
        <v>0.49791666666666617</v>
      </c>
      <c r="K59" s="80">
        <f t="shared" si="13"/>
        <v>0.51874999999999949</v>
      </c>
      <c r="L59" s="80">
        <f t="shared" si="13"/>
        <v>0.55347222222222181</v>
      </c>
      <c r="M59" s="80">
        <f t="shared" si="13"/>
        <v>0.62291666666666567</v>
      </c>
      <c r="N59" s="80">
        <f t="shared" si="13"/>
        <v>0.64374999999999893</v>
      </c>
      <c r="O59" s="80">
        <f t="shared" si="13"/>
        <v>0.70624999999999893</v>
      </c>
      <c r="P59" s="80">
        <f t="shared" si="13"/>
        <v>0.74791666666666556</v>
      </c>
      <c r="Q59" s="80">
        <f t="shared" si="13"/>
        <v>0.76874999999999882</v>
      </c>
      <c r="R59" s="80">
        <f t="shared" si="13"/>
        <v>0.80347222222222114</v>
      </c>
      <c r="T59" s="161" t="s">
        <v>258</v>
      </c>
    </row>
    <row r="60" spans="1:20">
      <c r="A60" s="47" t="s">
        <v>67</v>
      </c>
      <c r="B60" s="48">
        <v>1</v>
      </c>
      <c r="C60" s="67">
        <f t="shared" si="14"/>
        <v>28</v>
      </c>
      <c r="D60" s="68">
        <f t="shared" si="12"/>
        <v>2.4</v>
      </c>
      <c r="E60" s="40" t="str">
        <f t="shared" si="15"/>
        <v>40</v>
      </c>
      <c r="F60" s="69">
        <v>0</v>
      </c>
      <c r="G60" s="80">
        <f t="shared" si="13"/>
        <v>0.36388888888888848</v>
      </c>
      <c r="H60" s="80">
        <f t="shared" si="13"/>
        <v>0.39513888888888843</v>
      </c>
      <c r="I60" s="80">
        <f t="shared" si="13"/>
        <v>0.45763888888888843</v>
      </c>
      <c r="J60" s="80">
        <f t="shared" si="13"/>
        <v>0.49930555555555506</v>
      </c>
      <c r="K60" s="80">
        <f t="shared" si="13"/>
        <v>0.52013888888888837</v>
      </c>
      <c r="L60" s="80">
        <f t="shared" si="13"/>
        <v>0.55486111111111069</v>
      </c>
      <c r="M60" s="80">
        <f t="shared" si="13"/>
        <v>0.62430555555555456</v>
      </c>
      <c r="N60" s="80">
        <f t="shared" si="13"/>
        <v>0.64513888888888782</v>
      </c>
      <c r="O60" s="80">
        <f t="shared" si="13"/>
        <v>0.70763888888888782</v>
      </c>
      <c r="P60" s="80">
        <f t="shared" si="13"/>
        <v>0.74930555555555445</v>
      </c>
      <c r="Q60" s="80">
        <f t="shared" si="13"/>
        <v>0.77013888888888771</v>
      </c>
      <c r="R60" s="80">
        <f t="shared" si="13"/>
        <v>0.80486111111111003</v>
      </c>
      <c r="T60" s="161" t="s">
        <v>259</v>
      </c>
    </row>
    <row r="61" spans="1:20">
      <c r="A61" s="47" t="s">
        <v>66</v>
      </c>
      <c r="B61" s="48">
        <v>1</v>
      </c>
      <c r="C61" s="67">
        <f t="shared" si="14"/>
        <v>29</v>
      </c>
      <c r="D61" s="68">
        <f t="shared" si="12"/>
        <v>2.4</v>
      </c>
      <c r="E61" s="40" t="str">
        <f t="shared" si="15"/>
        <v>40</v>
      </c>
      <c r="F61" s="69">
        <v>0</v>
      </c>
      <c r="G61" s="80">
        <f t="shared" ref="G61:R76" si="16">G60+TIME(0,$D61,0)+TIME(0,$F61,0)</f>
        <v>0.36527777777777737</v>
      </c>
      <c r="H61" s="80">
        <f t="shared" si="16"/>
        <v>0.39652777777777731</v>
      </c>
      <c r="I61" s="80">
        <f t="shared" si="16"/>
        <v>0.45902777777777731</v>
      </c>
      <c r="J61" s="80">
        <f t="shared" si="16"/>
        <v>0.500694444444444</v>
      </c>
      <c r="K61" s="80">
        <f t="shared" si="16"/>
        <v>0.52152777777777726</v>
      </c>
      <c r="L61" s="80">
        <f t="shared" si="16"/>
        <v>0.55624999999999958</v>
      </c>
      <c r="M61" s="80">
        <f t="shared" si="16"/>
        <v>0.62569444444444344</v>
      </c>
      <c r="N61" s="80">
        <f t="shared" si="16"/>
        <v>0.6465277777777767</v>
      </c>
      <c r="O61" s="80">
        <f t="shared" si="16"/>
        <v>0.7090277777777767</v>
      </c>
      <c r="P61" s="80">
        <f t="shared" si="16"/>
        <v>0.75069444444444333</v>
      </c>
      <c r="Q61" s="80">
        <f t="shared" si="16"/>
        <v>0.77152777777777659</v>
      </c>
      <c r="R61" s="80">
        <f t="shared" si="16"/>
        <v>0.80624999999999891</v>
      </c>
      <c r="T61" s="161" t="s">
        <v>260</v>
      </c>
    </row>
    <row r="62" spans="1:20">
      <c r="A62" s="47" t="s">
        <v>65</v>
      </c>
      <c r="B62" s="48">
        <v>1</v>
      </c>
      <c r="C62" s="67">
        <f t="shared" si="14"/>
        <v>30</v>
      </c>
      <c r="D62" s="68">
        <f t="shared" si="12"/>
        <v>2.4</v>
      </c>
      <c r="E62" s="40" t="str">
        <f t="shared" si="15"/>
        <v>40</v>
      </c>
      <c r="F62" s="69">
        <v>0</v>
      </c>
      <c r="G62" s="80">
        <f t="shared" si="16"/>
        <v>0.36666666666666625</v>
      </c>
      <c r="H62" s="80">
        <f t="shared" si="16"/>
        <v>0.3979166666666662</v>
      </c>
      <c r="I62" s="80">
        <f t="shared" si="16"/>
        <v>0.4604166666666662</v>
      </c>
      <c r="J62" s="80">
        <f t="shared" si="16"/>
        <v>0.50208333333333288</v>
      </c>
      <c r="K62" s="80">
        <f t="shared" si="16"/>
        <v>0.52291666666666614</v>
      </c>
      <c r="L62" s="80">
        <f t="shared" si="16"/>
        <v>0.55763888888888846</v>
      </c>
      <c r="M62" s="80">
        <f t="shared" si="16"/>
        <v>0.62708333333333233</v>
      </c>
      <c r="N62" s="80">
        <f t="shared" si="16"/>
        <v>0.64791666666666559</v>
      </c>
      <c r="O62" s="80">
        <f t="shared" si="16"/>
        <v>0.71041666666666559</v>
      </c>
      <c r="P62" s="80">
        <f t="shared" si="16"/>
        <v>0.75208333333333222</v>
      </c>
      <c r="Q62" s="80">
        <f t="shared" si="16"/>
        <v>0.77291666666666548</v>
      </c>
      <c r="R62" s="80">
        <f t="shared" si="16"/>
        <v>0.8076388888888878</v>
      </c>
      <c r="T62" s="161" t="s">
        <v>261</v>
      </c>
    </row>
    <row r="63" spans="1:20" s="81" customFormat="1">
      <c r="A63" s="125" t="s">
        <v>128</v>
      </c>
      <c r="B63" s="82">
        <v>1</v>
      </c>
      <c r="C63" s="67">
        <f t="shared" si="14"/>
        <v>31</v>
      </c>
      <c r="D63" s="83">
        <f t="shared" si="12"/>
        <v>2.4</v>
      </c>
      <c r="E63" s="84" t="str">
        <f t="shared" si="15"/>
        <v>45</v>
      </c>
      <c r="F63" s="85">
        <v>5</v>
      </c>
      <c r="G63" s="56">
        <f t="shared" si="16"/>
        <v>0.37152777777777735</v>
      </c>
      <c r="H63" s="56">
        <f t="shared" si="16"/>
        <v>0.40277777777777729</v>
      </c>
      <c r="I63" s="56">
        <f t="shared" si="16"/>
        <v>0.46527777777777729</v>
      </c>
      <c r="J63" s="56">
        <f t="shared" si="16"/>
        <v>0.50694444444444398</v>
      </c>
      <c r="K63" s="56">
        <f t="shared" si="16"/>
        <v>0.52777777777777724</v>
      </c>
      <c r="L63" s="56">
        <f t="shared" si="16"/>
        <v>0.56249999999999956</v>
      </c>
      <c r="M63" s="56">
        <f t="shared" si="16"/>
        <v>0.63194444444444342</v>
      </c>
      <c r="N63" s="56">
        <f t="shared" si="16"/>
        <v>0.65277777777777668</v>
      </c>
      <c r="O63" s="56">
        <f t="shared" si="16"/>
        <v>0.71527777777777668</v>
      </c>
      <c r="P63" s="56">
        <f t="shared" si="16"/>
        <v>0.75694444444444331</v>
      </c>
      <c r="Q63" s="56">
        <f t="shared" si="16"/>
        <v>0.77777777777777657</v>
      </c>
      <c r="R63" s="56">
        <f t="shared" si="16"/>
        <v>0.81249999999999889</v>
      </c>
      <c r="T63" s="161" t="s">
        <v>194</v>
      </c>
    </row>
    <row r="64" spans="1:20">
      <c r="A64" s="47" t="s">
        <v>25</v>
      </c>
      <c r="B64" s="48">
        <v>2</v>
      </c>
      <c r="C64" s="67">
        <f t="shared" si="14"/>
        <v>33</v>
      </c>
      <c r="D64" s="68">
        <f t="shared" si="12"/>
        <v>4.8</v>
      </c>
      <c r="E64" s="40" t="str">
        <f t="shared" si="15"/>
        <v>45</v>
      </c>
      <c r="F64" s="69">
        <v>0</v>
      </c>
      <c r="G64" s="80">
        <f t="shared" si="16"/>
        <v>0.37430555555555511</v>
      </c>
      <c r="H64" s="80">
        <f t="shared" si="16"/>
        <v>0.40555555555555506</v>
      </c>
      <c r="I64" s="80">
        <f t="shared" si="16"/>
        <v>0.46805555555555506</v>
      </c>
      <c r="J64" s="80">
        <f t="shared" si="16"/>
        <v>0.50972222222222174</v>
      </c>
      <c r="K64" s="80">
        <f t="shared" si="16"/>
        <v>0.530555555555555</v>
      </c>
      <c r="L64" s="80">
        <f t="shared" si="16"/>
        <v>0.56527777777777732</v>
      </c>
      <c r="M64" s="80">
        <f t="shared" si="16"/>
        <v>0.63472222222222119</v>
      </c>
      <c r="N64" s="80">
        <f t="shared" si="16"/>
        <v>0.65555555555555445</v>
      </c>
      <c r="O64" s="80">
        <f t="shared" si="16"/>
        <v>0.71805555555555445</v>
      </c>
      <c r="P64" s="80">
        <f t="shared" si="16"/>
        <v>0.75972222222222108</v>
      </c>
      <c r="Q64" s="80">
        <f t="shared" si="16"/>
        <v>0.78055555555555434</v>
      </c>
      <c r="R64" s="80">
        <f t="shared" si="16"/>
        <v>0.81527777777777666</v>
      </c>
      <c r="T64" s="161" t="s">
        <v>193</v>
      </c>
    </row>
    <row r="65" spans="1:20">
      <c r="A65" s="47" t="s">
        <v>24</v>
      </c>
      <c r="B65" s="48">
        <v>1</v>
      </c>
      <c r="C65" s="67">
        <f t="shared" si="14"/>
        <v>34</v>
      </c>
      <c r="D65" s="68">
        <f t="shared" si="12"/>
        <v>2.4</v>
      </c>
      <c r="E65" s="40" t="str">
        <f t="shared" si="15"/>
        <v>45</v>
      </c>
      <c r="F65" s="69">
        <v>0</v>
      </c>
      <c r="G65" s="80">
        <f t="shared" si="16"/>
        <v>0.375694444444444</v>
      </c>
      <c r="H65" s="80">
        <f t="shared" si="16"/>
        <v>0.40694444444444394</v>
      </c>
      <c r="I65" s="80">
        <f t="shared" si="16"/>
        <v>0.46944444444444394</v>
      </c>
      <c r="J65" s="80">
        <f t="shared" si="16"/>
        <v>0.51111111111111063</v>
      </c>
      <c r="K65" s="80">
        <f t="shared" si="16"/>
        <v>0.53194444444444389</v>
      </c>
      <c r="L65" s="80">
        <f t="shared" si="16"/>
        <v>0.56666666666666621</v>
      </c>
      <c r="M65" s="80">
        <f t="shared" si="16"/>
        <v>0.63611111111111007</v>
      </c>
      <c r="N65" s="80">
        <f t="shared" si="16"/>
        <v>0.65694444444444333</v>
      </c>
      <c r="O65" s="80">
        <f t="shared" si="16"/>
        <v>0.71944444444444333</v>
      </c>
      <c r="P65" s="80">
        <f t="shared" si="16"/>
        <v>0.76111111111110996</v>
      </c>
      <c r="Q65" s="80">
        <f t="shared" si="16"/>
        <v>0.78194444444444322</v>
      </c>
      <c r="R65" s="80">
        <f t="shared" si="16"/>
        <v>0.81666666666666554</v>
      </c>
      <c r="T65" s="161" t="s">
        <v>191</v>
      </c>
    </row>
    <row r="66" spans="1:20">
      <c r="A66" s="124" t="s">
        <v>137</v>
      </c>
      <c r="B66" s="48">
        <v>2</v>
      </c>
      <c r="C66" s="67">
        <f t="shared" si="14"/>
        <v>36</v>
      </c>
      <c r="D66" s="68">
        <f t="shared" si="12"/>
        <v>4.8</v>
      </c>
      <c r="E66" s="40" t="str">
        <f t="shared" si="15"/>
        <v>45</v>
      </c>
      <c r="F66" s="69">
        <v>0</v>
      </c>
      <c r="G66" s="80">
        <f t="shared" si="16"/>
        <v>0.37847222222222177</v>
      </c>
      <c r="H66" s="80">
        <f t="shared" si="16"/>
        <v>0.40972222222222171</v>
      </c>
      <c r="I66" s="80">
        <f t="shared" si="16"/>
        <v>0.47222222222222171</v>
      </c>
      <c r="J66" s="80">
        <f t="shared" si="16"/>
        <v>0.5138888888888884</v>
      </c>
      <c r="K66" s="80">
        <f t="shared" si="16"/>
        <v>0.53472222222222165</v>
      </c>
      <c r="L66" s="80">
        <f t="shared" si="16"/>
        <v>0.56944444444444398</v>
      </c>
      <c r="M66" s="80">
        <f t="shared" si="16"/>
        <v>0.63888888888888784</v>
      </c>
      <c r="N66" s="80">
        <f t="shared" si="16"/>
        <v>0.6597222222222211</v>
      </c>
      <c r="O66" s="80">
        <f t="shared" si="16"/>
        <v>0.7222222222222211</v>
      </c>
      <c r="P66" s="80">
        <f t="shared" si="16"/>
        <v>0.76388888888888773</v>
      </c>
      <c r="Q66" s="80">
        <f t="shared" si="16"/>
        <v>0.78472222222222099</v>
      </c>
      <c r="R66" s="80">
        <f t="shared" si="16"/>
        <v>0.81944444444444331</v>
      </c>
      <c r="T66" s="161" t="s">
        <v>189</v>
      </c>
    </row>
    <row r="67" spans="1:20">
      <c r="A67" s="47" t="s">
        <v>23</v>
      </c>
      <c r="B67" s="48">
        <v>1</v>
      </c>
      <c r="C67" s="67">
        <f t="shared" si="14"/>
        <v>37</v>
      </c>
      <c r="D67" s="68">
        <f t="shared" si="12"/>
        <v>2.4</v>
      </c>
      <c r="E67" s="40" t="str">
        <f t="shared" si="15"/>
        <v>50</v>
      </c>
      <c r="F67" s="69">
        <v>0</v>
      </c>
      <c r="G67" s="80">
        <f t="shared" si="16"/>
        <v>0.37986111111111065</v>
      </c>
      <c r="H67" s="80">
        <f t="shared" si="16"/>
        <v>0.41111111111111059</v>
      </c>
      <c r="I67" s="80">
        <f t="shared" si="16"/>
        <v>0.47361111111111059</v>
      </c>
      <c r="J67" s="80">
        <f t="shared" si="16"/>
        <v>0.51527777777777728</v>
      </c>
      <c r="K67" s="80">
        <f t="shared" si="16"/>
        <v>0.53611111111111054</v>
      </c>
      <c r="L67" s="80">
        <f t="shared" si="16"/>
        <v>0.57083333333333286</v>
      </c>
      <c r="M67" s="80">
        <f t="shared" si="16"/>
        <v>0.64027777777777672</v>
      </c>
      <c r="N67" s="80">
        <f t="shared" si="16"/>
        <v>0.66111111111110998</v>
      </c>
      <c r="O67" s="80">
        <f t="shared" si="16"/>
        <v>0.72361111111110998</v>
      </c>
      <c r="P67" s="80">
        <f t="shared" si="16"/>
        <v>0.76527777777777661</v>
      </c>
      <c r="Q67" s="80">
        <f t="shared" si="16"/>
        <v>0.78611111111110987</v>
      </c>
      <c r="R67" s="80">
        <f t="shared" si="16"/>
        <v>0.82083333333333219</v>
      </c>
      <c r="T67" s="160" t="s">
        <v>136</v>
      </c>
    </row>
    <row r="68" spans="1:20">
      <c r="A68" s="47" t="s">
        <v>22</v>
      </c>
      <c r="B68" s="48">
        <v>1</v>
      </c>
      <c r="C68" s="67">
        <f t="shared" si="14"/>
        <v>38</v>
      </c>
      <c r="D68" s="68">
        <f t="shared" si="12"/>
        <v>2.4</v>
      </c>
      <c r="E68" s="40" t="str">
        <f t="shared" si="15"/>
        <v>50</v>
      </c>
      <c r="F68" s="69">
        <v>0</v>
      </c>
      <c r="G68" s="80">
        <f t="shared" si="16"/>
        <v>0.38124999999999953</v>
      </c>
      <c r="H68" s="80">
        <f t="shared" si="16"/>
        <v>0.41249999999999948</v>
      </c>
      <c r="I68" s="80">
        <f t="shared" si="16"/>
        <v>0.47499999999999948</v>
      </c>
      <c r="J68" s="80">
        <f t="shared" si="16"/>
        <v>0.51666666666666616</v>
      </c>
      <c r="K68" s="80">
        <f t="shared" si="16"/>
        <v>0.53749999999999942</v>
      </c>
      <c r="L68" s="80">
        <f t="shared" si="16"/>
        <v>0.57222222222222174</v>
      </c>
      <c r="M68" s="80">
        <f t="shared" si="16"/>
        <v>0.64166666666666561</v>
      </c>
      <c r="N68" s="80">
        <f t="shared" si="16"/>
        <v>0.66249999999999887</v>
      </c>
      <c r="O68" s="80">
        <f t="shared" si="16"/>
        <v>0.72499999999999887</v>
      </c>
      <c r="P68" s="80">
        <f t="shared" si="16"/>
        <v>0.7666666666666655</v>
      </c>
      <c r="Q68" s="80">
        <f t="shared" si="16"/>
        <v>0.78749999999999876</v>
      </c>
      <c r="R68" s="80">
        <f t="shared" si="16"/>
        <v>0.82222222222222108</v>
      </c>
      <c r="T68" s="160" t="s">
        <v>135</v>
      </c>
    </row>
    <row r="69" spans="1:20">
      <c r="A69" s="47" t="s">
        <v>21</v>
      </c>
      <c r="B69" s="48">
        <v>1</v>
      </c>
      <c r="C69" s="67">
        <f t="shared" si="14"/>
        <v>39</v>
      </c>
      <c r="D69" s="68">
        <f t="shared" si="12"/>
        <v>2.4</v>
      </c>
      <c r="E69" s="40" t="str">
        <f t="shared" si="15"/>
        <v>50</v>
      </c>
      <c r="F69" s="69">
        <v>0</v>
      </c>
      <c r="G69" s="80">
        <f t="shared" si="16"/>
        <v>0.38263888888888842</v>
      </c>
      <c r="H69" s="80">
        <f t="shared" si="16"/>
        <v>0.41388888888888836</v>
      </c>
      <c r="I69" s="80">
        <f t="shared" si="16"/>
        <v>0.47638888888888836</v>
      </c>
      <c r="J69" s="80">
        <f t="shared" si="16"/>
        <v>0.51805555555555505</v>
      </c>
      <c r="K69" s="80">
        <f t="shared" si="16"/>
        <v>0.53888888888888831</v>
      </c>
      <c r="L69" s="80">
        <f t="shared" si="16"/>
        <v>0.57361111111111063</v>
      </c>
      <c r="M69" s="80">
        <f t="shared" si="16"/>
        <v>0.64305555555555449</v>
      </c>
      <c r="N69" s="80">
        <f t="shared" si="16"/>
        <v>0.66388888888888775</v>
      </c>
      <c r="O69" s="80">
        <f t="shared" si="16"/>
        <v>0.72638888888888775</v>
      </c>
      <c r="P69" s="80">
        <f t="shared" si="16"/>
        <v>0.76805555555555438</v>
      </c>
      <c r="Q69" s="80">
        <f t="shared" si="16"/>
        <v>0.78888888888888764</v>
      </c>
      <c r="R69" s="80">
        <f t="shared" si="16"/>
        <v>0.82361111111110996</v>
      </c>
      <c r="T69" s="161" t="s">
        <v>188</v>
      </c>
    </row>
    <row r="70" spans="1:20">
      <c r="A70" s="47" t="s">
        <v>20</v>
      </c>
      <c r="B70" s="48">
        <v>2</v>
      </c>
      <c r="C70" s="67">
        <f t="shared" si="14"/>
        <v>41</v>
      </c>
      <c r="D70" s="68">
        <f t="shared" si="12"/>
        <v>4.8</v>
      </c>
      <c r="E70" s="40" t="str">
        <f t="shared" si="15"/>
        <v>50</v>
      </c>
      <c r="F70" s="69">
        <v>0</v>
      </c>
      <c r="G70" s="80">
        <f t="shared" si="16"/>
        <v>0.38541666666666619</v>
      </c>
      <c r="H70" s="80">
        <f t="shared" si="16"/>
        <v>0.41666666666666613</v>
      </c>
      <c r="I70" s="80">
        <f t="shared" si="16"/>
        <v>0.47916666666666613</v>
      </c>
      <c r="J70" s="80">
        <f t="shared" si="16"/>
        <v>0.52083333333333282</v>
      </c>
      <c r="K70" s="80">
        <f t="shared" si="16"/>
        <v>0.54166666666666607</v>
      </c>
      <c r="L70" s="80">
        <f t="shared" si="16"/>
        <v>0.5763888888888884</v>
      </c>
      <c r="M70" s="80">
        <f t="shared" si="16"/>
        <v>0.64583333333333226</v>
      </c>
      <c r="N70" s="80">
        <f t="shared" si="16"/>
        <v>0.66666666666666552</v>
      </c>
      <c r="O70" s="80">
        <f t="shared" si="16"/>
        <v>0.72916666666666552</v>
      </c>
      <c r="P70" s="80">
        <f t="shared" si="16"/>
        <v>0.77083333333333215</v>
      </c>
      <c r="Q70" s="80">
        <f t="shared" si="16"/>
        <v>0.79166666666666541</v>
      </c>
      <c r="R70" s="80">
        <f t="shared" si="16"/>
        <v>0.82638888888888773</v>
      </c>
      <c r="T70" s="160" t="s">
        <v>187</v>
      </c>
    </row>
    <row r="71" spans="1:20">
      <c r="A71" s="47" t="s">
        <v>19</v>
      </c>
      <c r="B71" s="48">
        <v>2</v>
      </c>
      <c r="C71" s="67">
        <f t="shared" si="14"/>
        <v>43</v>
      </c>
      <c r="D71" s="68">
        <f t="shared" si="12"/>
        <v>4.8</v>
      </c>
      <c r="E71" s="40" t="str">
        <f t="shared" si="15"/>
        <v>55</v>
      </c>
      <c r="F71" s="69">
        <v>0</v>
      </c>
      <c r="G71" s="80">
        <f t="shared" si="16"/>
        <v>0.38819444444444395</v>
      </c>
      <c r="H71" s="80">
        <f t="shared" si="16"/>
        <v>0.4194444444444439</v>
      </c>
      <c r="I71" s="80">
        <f t="shared" si="16"/>
        <v>0.4819444444444439</v>
      </c>
      <c r="J71" s="80">
        <f t="shared" si="16"/>
        <v>0.52361111111111058</v>
      </c>
      <c r="K71" s="80">
        <f t="shared" si="16"/>
        <v>0.54444444444444384</v>
      </c>
      <c r="L71" s="80">
        <f t="shared" si="16"/>
        <v>0.57916666666666616</v>
      </c>
      <c r="M71" s="80">
        <f t="shared" si="16"/>
        <v>0.64861111111111003</v>
      </c>
      <c r="N71" s="80">
        <f t="shared" si="16"/>
        <v>0.66944444444444329</v>
      </c>
      <c r="O71" s="80">
        <f t="shared" si="16"/>
        <v>0.73194444444444329</v>
      </c>
      <c r="P71" s="80">
        <f t="shared" si="16"/>
        <v>0.77361111111110992</v>
      </c>
      <c r="Q71" s="80">
        <f t="shared" si="16"/>
        <v>0.79444444444444318</v>
      </c>
      <c r="R71" s="80">
        <f t="shared" si="16"/>
        <v>0.8291666666666655</v>
      </c>
      <c r="T71" s="160" t="s">
        <v>186</v>
      </c>
    </row>
    <row r="72" spans="1:20">
      <c r="A72" s="47" t="s">
        <v>18</v>
      </c>
      <c r="B72" s="48">
        <v>2</v>
      </c>
      <c r="C72" s="67">
        <f t="shared" si="14"/>
        <v>45</v>
      </c>
      <c r="D72" s="68">
        <f t="shared" si="12"/>
        <v>4.8</v>
      </c>
      <c r="E72" s="40" t="str">
        <f t="shared" si="15"/>
        <v>55</v>
      </c>
      <c r="F72" s="69">
        <v>0</v>
      </c>
      <c r="G72" s="80">
        <f t="shared" si="16"/>
        <v>0.39097222222222172</v>
      </c>
      <c r="H72" s="80">
        <f t="shared" si="16"/>
        <v>0.42222222222222167</v>
      </c>
      <c r="I72" s="80">
        <f t="shared" si="16"/>
        <v>0.48472222222222167</v>
      </c>
      <c r="J72" s="80">
        <f t="shared" si="16"/>
        <v>0.52638888888888835</v>
      </c>
      <c r="K72" s="80">
        <f t="shared" si="16"/>
        <v>0.54722222222222161</v>
      </c>
      <c r="L72" s="80">
        <f t="shared" si="16"/>
        <v>0.58194444444444393</v>
      </c>
      <c r="M72" s="80">
        <f t="shared" si="16"/>
        <v>0.6513888888888878</v>
      </c>
      <c r="N72" s="80">
        <f t="shared" si="16"/>
        <v>0.67222222222222106</v>
      </c>
      <c r="O72" s="80">
        <f t="shared" si="16"/>
        <v>0.73472222222222106</v>
      </c>
      <c r="P72" s="80">
        <f t="shared" si="16"/>
        <v>0.77638888888888768</v>
      </c>
      <c r="Q72" s="80">
        <f t="shared" si="16"/>
        <v>0.79722222222222094</v>
      </c>
      <c r="R72" s="80">
        <f t="shared" si="16"/>
        <v>0.83194444444444327</v>
      </c>
      <c r="T72" s="161" t="s">
        <v>183</v>
      </c>
    </row>
    <row r="73" spans="1:20">
      <c r="A73" s="47" t="s">
        <v>17</v>
      </c>
      <c r="B73" s="48">
        <v>3</v>
      </c>
      <c r="C73" s="67">
        <f t="shared" si="14"/>
        <v>48</v>
      </c>
      <c r="D73" s="68">
        <f t="shared" si="12"/>
        <v>7.1999999999999993</v>
      </c>
      <c r="E73" s="40" t="str">
        <f t="shared" si="15"/>
        <v>55</v>
      </c>
      <c r="F73" s="69">
        <v>0</v>
      </c>
      <c r="G73" s="80">
        <f t="shared" si="16"/>
        <v>0.39583333333333282</v>
      </c>
      <c r="H73" s="80">
        <f t="shared" si="16"/>
        <v>0.42708333333333276</v>
      </c>
      <c r="I73" s="80">
        <f t="shared" si="16"/>
        <v>0.48958333333333276</v>
      </c>
      <c r="J73" s="80">
        <f t="shared" si="16"/>
        <v>0.53124999999999944</v>
      </c>
      <c r="K73" s="80">
        <f t="shared" si="16"/>
        <v>0.5520833333333327</v>
      </c>
      <c r="L73" s="80">
        <f t="shared" si="16"/>
        <v>0.58680555555555503</v>
      </c>
      <c r="M73" s="80">
        <f t="shared" si="16"/>
        <v>0.65624999999999889</v>
      </c>
      <c r="N73" s="80">
        <f t="shared" si="16"/>
        <v>0.67708333333333215</v>
      </c>
      <c r="O73" s="80">
        <f t="shared" si="16"/>
        <v>0.73958333333333215</v>
      </c>
      <c r="P73" s="80">
        <f t="shared" si="16"/>
        <v>0.78124999999999878</v>
      </c>
      <c r="Q73" s="80">
        <f t="shared" si="16"/>
        <v>0.80208333333333204</v>
      </c>
      <c r="R73" s="80">
        <f t="shared" si="16"/>
        <v>0.83680555555555436</v>
      </c>
      <c r="T73" s="161" t="s">
        <v>181</v>
      </c>
    </row>
    <row r="74" spans="1:20">
      <c r="A74" s="47" t="s">
        <v>16</v>
      </c>
      <c r="B74" s="48">
        <v>3</v>
      </c>
      <c r="C74" s="67">
        <f t="shared" si="14"/>
        <v>51</v>
      </c>
      <c r="D74" s="68">
        <f t="shared" si="12"/>
        <v>7.1999999999999993</v>
      </c>
      <c r="E74" s="40" t="str">
        <f t="shared" si="15"/>
        <v>60</v>
      </c>
      <c r="F74" s="69">
        <v>0</v>
      </c>
      <c r="G74" s="80">
        <f t="shared" si="16"/>
        <v>0.40069444444444391</v>
      </c>
      <c r="H74" s="80">
        <f t="shared" si="16"/>
        <v>0.43194444444444385</v>
      </c>
      <c r="I74" s="80">
        <f t="shared" si="16"/>
        <v>0.49444444444444385</v>
      </c>
      <c r="J74" s="80">
        <f t="shared" si="16"/>
        <v>0.53611111111111054</v>
      </c>
      <c r="K74" s="80">
        <f t="shared" si="16"/>
        <v>0.5569444444444438</v>
      </c>
      <c r="L74" s="80">
        <f t="shared" si="16"/>
        <v>0.59166666666666612</v>
      </c>
      <c r="M74" s="80">
        <f t="shared" si="16"/>
        <v>0.66111111111110998</v>
      </c>
      <c r="N74" s="80">
        <f t="shared" si="16"/>
        <v>0.68194444444444324</v>
      </c>
      <c r="O74" s="80">
        <f t="shared" si="16"/>
        <v>0.74444444444444324</v>
      </c>
      <c r="P74" s="80">
        <f t="shared" si="16"/>
        <v>0.78611111111110987</v>
      </c>
      <c r="Q74" s="80">
        <f t="shared" si="16"/>
        <v>0.80694444444444313</v>
      </c>
      <c r="R74" s="80">
        <f t="shared" si="16"/>
        <v>0.84166666666666545</v>
      </c>
      <c r="T74" s="160" t="s">
        <v>133</v>
      </c>
    </row>
    <row r="75" spans="1:20">
      <c r="A75" s="47" t="s">
        <v>15</v>
      </c>
      <c r="B75" s="48">
        <v>2</v>
      </c>
      <c r="C75" s="67">
        <f t="shared" si="14"/>
        <v>53</v>
      </c>
      <c r="D75" s="68">
        <f t="shared" si="12"/>
        <v>4.8</v>
      </c>
      <c r="E75" s="40" t="str">
        <f t="shared" si="15"/>
        <v>60</v>
      </c>
      <c r="F75" s="69">
        <v>0</v>
      </c>
      <c r="G75" s="80">
        <f t="shared" si="16"/>
        <v>0.40347222222222168</v>
      </c>
      <c r="H75" s="80">
        <f t="shared" si="16"/>
        <v>0.43472222222222162</v>
      </c>
      <c r="I75" s="80">
        <f t="shared" si="16"/>
        <v>0.49722222222222162</v>
      </c>
      <c r="J75" s="80">
        <f t="shared" si="16"/>
        <v>0.53888888888888831</v>
      </c>
      <c r="K75" s="80">
        <f t="shared" si="16"/>
        <v>0.55972222222222157</v>
      </c>
      <c r="L75" s="80">
        <f t="shared" si="16"/>
        <v>0.59444444444444389</v>
      </c>
      <c r="M75" s="80">
        <f t="shared" si="16"/>
        <v>0.66388888888888775</v>
      </c>
      <c r="N75" s="80">
        <f t="shared" si="16"/>
        <v>0.68472222222222101</v>
      </c>
      <c r="O75" s="80">
        <f t="shared" si="16"/>
        <v>0.74722222222222101</v>
      </c>
      <c r="P75" s="80">
        <f t="shared" si="16"/>
        <v>0.78888888888888764</v>
      </c>
      <c r="Q75" s="80">
        <f t="shared" si="16"/>
        <v>0.8097222222222209</v>
      </c>
      <c r="R75" s="80">
        <f t="shared" si="16"/>
        <v>0.84444444444444322</v>
      </c>
      <c r="T75" s="160" t="s">
        <v>132</v>
      </c>
    </row>
    <row r="76" spans="1:20" ht="15">
      <c r="A76" s="47" t="s">
        <v>14</v>
      </c>
      <c r="B76" s="48">
        <v>1</v>
      </c>
      <c r="C76" s="67">
        <f t="shared" si="14"/>
        <v>54</v>
      </c>
      <c r="D76" s="68">
        <f t="shared" si="12"/>
        <v>2.4</v>
      </c>
      <c r="E76" s="40" t="str">
        <f t="shared" si="15"/>
        <v>60</v>
      </c>
      <c r="F76" s="69">
        <v>0</v>
      </c>
      <c r="G76" s="80">
        <f t="shared" si="16"/>
        <v>0.40486111111111056</v>
      </c>
      <c r="H76" s="80">
        <f t="shared" si="16"/>
        <v>0.43611111111111051</v>
      </c>
      <c r="I76" s="80">
        <f t="shared" si="16"/>
        <v>0.49861111111111051</v>
      </c>
      <c r="J76" s="80">
        <f t="shared" si="16"/>
        <v>0.54027777777777719</v>
      </c>
      <c r="K76" s="80">
        <f t="shared" si="16"/>
        <v>0.56111111111111045</v>
      </c>
      <c r="L76" s="80">
        <f t="shared" si="16"/>
        <v>0.59583333333333277</v>
      </c>
      <c r="M76" s="80">
        <f t="shared" si="16"/>
        <v>0.66527777777777664</v>
      </c>
      <c r="N76" s="80">
        <f t="shared" si="16"/>
        <v>0.68611111111110989</v>
      </c>
      <c r="O76" s="80">
        <f t="shared" si="16"/>
        <v>0.74861111111110989</v>
      </c>
      <c r="P76" s="80">
        <f t="shared" si="16"/>
        <v>0.79027777777777652</v>
      </c>
      <c r="Q76" s="80">
        <f t="shared" si="16"/>
        <v>0.81111111111110978</v>
      </c>
      <c r="R76" s="80">
        <f t="shared" si="16"/>
        <v>0.8458333333333321</v>
      </c>
      <c r="T76" s="162" t="s">
        <v>177</v>
      </c>
    </row>
    <row r="77" spans="1:20">
      <c r="A77" s="66" t="s">
        <v>13</v>
      </c>
      <c r="B77" s="48">
        <v>2</v>
      </c>
      <c r="C77" s="67">
        <f t="shared" si="14"/>
        <v>56</v>
      </c>
      <c r="D77" s="68">
        <f t="shared" si="12"/>
        <v>4.8</v>
      </c>
      <c r="E77" s="40" t="str">
        <f t="shared" si="15"/>
        <v>65</v>
      </c>
      <c r="F77" s="69">
        <v>0</v>
      </c>
      <c r="G77" s="80">
        <f t="shared" ref="G77:R78" si="17">G76+TIME(0,$D77,0)+TIME(0,$F77,0)</f>
        <v>0.40763888888888833</v>
      </c>
      <c r="H77" s="80">
        <f t="shared" si="17"/>
        <v>0.43888888888888827</v>
      </c>
      <c r="I77" s="80">
        <f t="shared" si="17"/>
        <v>0.50138888888888833</v>
      </c>
      <c r="J77" s="80">
        <f t="shared" si="17"/>
        <v>0.54305555555555496</v>
      </c>
      <c r="K77" s="80">
        <f t="shared" si="17"/>
        <v>0.56388888888888822</v>
      </c>
      <c r="L77" s="80">
        <f t="shared" si="17"/>
        <v>0.59861111111111054</v>
      </c>
      <c r="M77" s="80">
        <f t="shared" si="17"/>
        <v>0.6680555555555544</v>
      </c>
      <c r="N77" s="80">
        <f t="shared" si="17"/>
        <v>0.68888888888888766</v>
      </c>
      <c r="O77" s="80">
        <f t="shared" si="17"/>
        <v>0.75138888888888766</v>
      </c>
      <c r="P77" s="80">
        <f t="shared" si="17"/>
        <v>0.79305555555555429</v>
      </c>
      <c r="Q77" s="80">
        <f t="shared" si="17"/>
        <v>0.81388888888888755</v>
      </c>
      <c r="R77" s="80">
        <f t="shared" si="17"/>
        <v>0.84861111111110987</v>
      </c>
      <c r="T77" s="160" t="s">
        <v>130</v>
      </c>
    </row>
    <row r="78" spans="1:20">
      <c r="A78" s="102" t="s">
        <v>62</v>
      </c>
      <c r="B78" s="67">
        <v>1</v>
      </c>
      <c r="C78" s="67">
        <f t="shared" si="14"/>
        <v>57</v>
      </c>
      <c r="D78" s="68">
        <f t="shared" si="12"/>
        <v>2.4</v>
      </c>
      <c r="E78" s="40" t="str">
        <f t="shared" si="15"/>
        <v>65</v>
      </c>
      <c r="F78" s="69">
        <v>0</v>
      </c>
      <c r="G78" s="56">
        <f t="shared" si="17"/>
        <v>0.40902777777777721</v>
      </c>
      <c r="H78" s="56">
        <f t="shared" si="17"/>
        <v>0.44027777777777716</v>
      </c>
      <c r="I78" s="56">
        <f t="shared" si="17"/>
        <v>0.50277777777777721</v>
      </c>
      <c r="J78" s="56">
        <f t="shared" si="17"/>
        <v>0.54444444444444384</v>
      </c>
      <c r="K78" s="56">
        <f t="shared" si="17"/>
        <v>0.5652777777777771</v>
      </c>
      <c r="L78" s="56">
        <f t="shared" si="17"/>
        <v>0.59999999999999942</v>
      </c>
      <c r="M78" s="80">
        <f t="shared" si="17"/>
        <v>0.66944444444444329</v>
      </c>
      <c r="N78" s="80">
        <f t="shared" si="17"/>
        <v>0.69027777777777655</v>
      </c>
      <c r="O78" s="80">
        <f t="shared" si="17"/>
        <v>0.75277777777777655</v>
      </c>
      <c r="P78" s="80">
        <f t="shared" si="17"/>
        <v>0.79444444444444318</v>
      </c>
      <c r="Q78" s="80">
        <f t="shared" si="17"/>
        <v>0.81527777777777644</v>
      </c>
      <c r="R78" s="80">
        <f t="shared" si="17"/>
        <v>0.84999999999999876</v>
      </c>
      <c r="T78" s="160" t="s">
        <v>129</v>
      </c>
    </row>
    <row r="80" spans="1:20">
      <c r="A80" s="86" t="s">
        <v>0</v>
      </c>
      <c r="B80" s="87"/>
      <c r="C80" s="87">
        <f>C38+C78</f>
        <v>114</v>
      </c>
      <c r="D80" s="87"/>
      <c r="E80" s="87"/>
      <c r="F80" s="87"/>
      <c r="G80" s="87">
        <f>C80</f>
        <v>114</v>
      </c>
      <c r="H80" s="87">
        <f>G80</f>
        <v>114</v>
      </c>
      <c r="I80" s="87">
        <f t="shared" ref="I80:L80" si="18">H80</f>
        <v>114</v>
      </c>
      <c r="J80" s="87">
        <f t="shared" si="18"/>
        <v>114</v>
      </c>
      <c r="K80" s="87">
        <f t="shared" si="18"/>
        <v>114</v>
      </c>
      <c r="L80" s="87">
        <f t="shared" si="18"/>
        <v>114</v>
      </c>
      <c r="M80" s="87">
        <f>L80*2</f>
        <v>228</v>
      </c>
      <c r="N80" s="87">
        <f>M80</f>
        <v>228</v>
      </c>
      <c r="O80" s="87">
        <f t="shared" ref="O80:R80" si="19">N80</f>
        <v>228</v>
      </c>
      <c r="P80" s="87">
        <f t="shared" si="19"/>
        <v>228</v>
      </c>
      <c r="Q80" s="87">
        <f t="shared" si="19"/>
        <v>228</v>
      </c>
      <c r="R80" s="87">
        <f t="shared" si="19"/>
        <v>228</v>
      </c>
      <c r="S80" s="138">
        <f>SUM(M80:R80)</f>
        <v>1368</v>
      </c>
    </row>
    <row r="87" spans="23:23">
      <c r="W87" s="60">
        <v>53</v>
      </c>
    </row>
    <row r="88" spans="23:23">
      <c r="W88" s="60">
        <v>53</v>
      </c>
    </row>
    <row r="89" spans="23:23">
      <c r="W89" s="60">
        <f>SUM(W87:W88)</f>
        <v>106</v>
      </c>
    </row>
  </sheetData>
  <mergeCells count="12">
    <mergeCell ref="F42:F43"/>
    <mergeCell ref="A42:A43"/>
    <mergeCell ref="B42:B43"/>
    <mergeCell ref="C42:C43"/>
    <mergeCell ref="D42:D43"/>
    <mergeCell ref="E42:E43"/>
    <mergeCell ref="F2:F3"/>
    <mergeCell ref="A2:A3"/>
    <mergeCell ref="B2:B3"/>
    <mergeCell ref="C2:C3"/>
    <mergeCell ref="D2:D3"/>
    <mergeCell ref="E2:E3"/>
  </mergeCells>
  <pageMargins left="0.24" right="0.24" top="0.75" bottom="0.75" header="0.3" footer="0.3"/>
  <pageSetup paperSize="9" scale="71" orientation="landscape" horizontalDpi="300" verticalDpi="300" r:id="rId1"/>
  <rowBreaks count="1" manualBreakCount="1">
    <brk id="40" max="2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02"/>
  <sheetViews>
    <sheetView view="pageBreakPreview" topLeftCell="A4" zoomScale="60" zoomScaleNormal="130" workbookViewId="0">
      <selection activeCell="L4" sqref="L4"/>
    </sheetView>
  </sheetViews>
  <sheetFormatPr defaultColWidth="10" defaultRowHeight="15"/>
  <cols>
    <col min="1" max="1" width="21" customWidth="1"/>
    <col min="2" max="2" width="6.7109375" customWidth="1"/>
    <col min="3" max="3" width="6.42578125" customWidth="1"/>
    <col min="4" max="4" width="5.85546875" bestFit="1" customWidth="1"/>
    <col min="5" max="5" width="5.28515625" bestFit="1" customWidth="1"/>
    <col min="6" max="6" width="5.5703125" bestFit="1" customWidth="1"/>
    <col min="7" max="7" width="7.5703125" customWidth="1"/>
    <col min="8" max="9" width="7.7109375" customWidth="1"/>
    <col min="10" max="10" width="7.42578125" customWidth="1"/>
    <col min="11" max="12" width="8" customWidth="1"/>
    <col min="13" max="13" width="6.28515625" customWidth="1"/>
    <col min="14" max="14" width="23.7109375" customWidth="1"/>
  </cols>
  <sheetData>
    <row r="1" spans="1:14" ht="18.75">
      <c r="A1" s="1" t="s">
        <v>381</v>
      </c>
      <c r="B1" s="1"/>
      <c r="C1" s="1"/>
      <c r="D1" s="2"/>
      <c r="E1" s="2"/>
      <c r="F1" s="2"/>
      <c r="G1" s="2"/>
    </row>
    <row r="2" spans="1:14" ht="47.25" customHeight="1">
      <c r="A2" s="183" t="s">
        <v>406</v>
      </c>
      <c r="B2" s="183" t="s">
        <v>0</v>
      </c>
      <c r="C2" s="183" t="s">
        <v>1</v>
      </c>
      <c r="D2" s="183" t="s">
        <v>2</v>
      </c>
      <c r="E2" s="183" t="s">
        <v>3</v>
      </c>
      <c r="F2" s="183" t="s">
        <v>4</v>
      </c>
      <c r="G2" s="99" t="s">
        <v>5</v>
      </c>
      <c r="H2" s="100" t="s">
        <v>6</v>
      </c>
      <c r="I2" s="100" t="s">
        <v>510</v>
      </c>
      <c r="J2" s="99" t="s">
        <v>9</v>
      </c>
      <c r="K2" s="100" t="s">
        <v>10</v>
      </c>
      <c r="L2" s="100" t="s">
        <v>47</v>
      </c>
      <c r="N2" s="126" t="s">
        <v>156</v>
      </c>
    </row>
    <row r="3" spans="1:14" ht="25.5">
      <c r="A3" s="184"/>
      <c r="B3" s="184"/>
      <c r="C3" s="184"/>
      <c r="D3" s="184"/>
      <c r="E3" s="184"/>
      <c r="F3" s="184"/>
      <c r="G3" s="3" t="s">
        <v>493</v>
      </c>
      <c r="H3" s="3" t="s">
        <v>494</v>
      </c>
      <c r="I3" s="3" t="s">
        <v>511</v>
      </c>
      <c r="J3" s="3" t="str">
        <f>G3</f>
        <v>UP65LT
 1404</v>
      </c>
      <c r="K3" s="3" t="str">
        <f>H3</f>
        <v>UP65PN
5827</v>
      </c>
      <c r="L3" s="3" t="str">
        <f>I3</f>
        <v>UP65LT 1796</v>
      </c>
    </row>
    <row r="4" spans="1:14" ht="14.1" customHeight="1">
      <c r="A4" s="102" t="s">
        <v>62</v>
      </c>
      <c r="B4" s="5">
        <v>0</v>
      </c>
      <c r="C4" s="5">
        <f>B4</f>
        <v>0</v>
      </c>
      <c r="D4" s="6">
        <f>60/25*B4</f>
        <v>0</v>
      </c>
      <c r="E4" s="7" t="str">
        <f>IF(C4&lt;=0,"0",IF(C4&lt;=3,"10",IF(C4&lt;=6,"15",IF(C4&lt;=10,"20",IF(C4&lt;=14,"25",IF(C4&lt;=19,"30",IF(C4&lt;=24,"35",IF(C4&lt;=30,"40",IF(C4&lt;=36,"45",IF(C4&lt;=42,"50",IF(C4&lt;=48,"55",IF(C4&lt;=54,"60",IF(C4&lt;=60,"65",IF(C4&lt;=66,"70"))))))))))))))</f>
        <v>0</v>
      </c>
      <c r="F4" s="26">
        <v>0</v>
      </c>
      <c r="G4" s="169">
        <v>0.27777777777777779</v>
      </c>
      <c r="H4" s="168">
        <v>0.2986111111111111</v>
      </c>
      <c r="I4" s="168">
        <v>0.3611111111111111</v>
      </c>
      <c r="J4" s="169">
        <f>G99+TIME(0,71,0)</f>
        <v>0.55902777777777701</v>
      </c>
      <c r="K4" s="103">
        <f>H99+TIME(0,71,0)</f>
        <v>0.57986111111111038</v>
      </c>
      <c r="L4" s="103">
        <f>I99+TIME(0,71,0)</f>
        <v>0.64236111111111038</v>
      </c>
      <c r="N4" s="158" t="s">
        <v>129</v>
      </c>
    </row>
    <row r="5" spans="1:14" ht="14.1" customHeight="1">
      <c r="A5" s="10" t="s">
        <v>13</v>
      </c>
      <c r="B5" s="5">
        <v>1</v>
      </c>
      <c r="C5" s="5">
        <f>B5</f>
        <v>1</v>
      </c>
      <c r="D5" s="6">
        <f t="shared" ref="D5:D18" si="0">60/25*B5</f>
        <v>2.4</v>
      </c>
      <c r="E5" s="7" t="str">
        <f>IF(C5&lt;=0,"0",IF(C5&lt;=3,"10",IF(C5&lt;=6,"15",IF(C5&lt;=10,"20",IF(C5&lt;=14,"25",IF(C5&lt;=19,"30",IF(C5&lt;=24,"35",IF(C5&lt;=30,"40",IF(C5&lt;=36,"45",IF(C5&lt;=42,"50",IF(C5&lt;=48,"55",IF(C5&lt;=54,"60",IF(C5&lt;=60,"65",IF(C5&lt;=66,"70"))))))))))))))</f>
        <v>10</v>
      </c>
      <c r="F5" s="26">
        <v>5</v>
      </c>
      <c r="G5" s="104">
        <f>G4+TIME(0,$D5,0)+TIME(0,$F5,0)</f>
        <v>0.28263888888888888</v>
      </c>
      <c r="H5" s="104">
        <f t="shared" ref="H5:K5" si="1">H4+TIME(0,$D5,0)+TIME(0,$F5,0)</f>
        <v>0.3034722222222222</v>
      </c>
      <c r="I5" s="104">
        <f t="shared" ref="I5" si="2">I4+TIME(0,$D5,0)+TIME(0,$F5,0)</f>
        <v>0.3659722222222222</v>
      </c>
      <c r="J5" s="104">
        <f t="shared" si="1"/>
        <v>0.56388888888888811</v>
      </c>
      <c r="K5" s="104">
        <f t="shared" si="1"/>
        <v>0.58472222222222148</v>
      </c>
      <c r="L5" s="104">
        <f t="shared" ref="L5" si="3">L4+TIME(0,$D5,0)+TIME(0,$F5,0)</f>
        <v>0.64722222222222148</v>
      </c>
      <c r="N5" s="158" t="s">
        <v>130</v>
      </c>
    </row>
    <row r="6" spans="1:14" ht="14.1" customHeight="1">
      <c r="A6" s="105" t="s">
        <v>14</v>
      </c>
      <c r="B6" s="13">
        <v>2</v>
      </c>
      <c r="C6" s="5">
        <f>B6+C5</f>
        <v>3</v>
      </c>
      <c r="D6" s="6">
        <f t="shared" si="0"/>
        <v>4.8</v>
      </c>
      <c r="E6" s="7" t="str">
        <f>IF(C6&lt;=0,"0",IF(C6&lt;=3,"10",IF(C6&lt;=6,"15",IF(C6&lt;=10,"20",IF(C6&lt;=14,"25",IF(C6&lt;=19,"30",IF(C6&lt;=24,"35",IF(C6&lt;=30,"40",IF(C6&lt;=36,"45",IF(C6&lt;=42,"50",IF(C6&lt;=48,"55",IF(C6&lt;=54,"60",IF(C6&lt;=60,"65",IF(C6&lt;=66,"70"))))))))))))))</f>
        <v>10</v>
      </c>
      <c r="F6" s="26">
        <v>0</v>
      </c>
      <c r="G6" s="104">
        <f t="shared" ref="G6:K21" si="4">G5+TIME(0,$D6,0)+TIME(0,$F6,0)</f>
        <v>0.28541666666666665</v>
      </c>
      <c r="H6" s="104">
        <f t="shared" si="4"/>
        <v>0.30624999999999997</v>
      </c>
      <c r="I6" s="104">
        <f t="shared" ref="I6" si="5">I5+TIME(0,$D6,0)+TIME(0,$F6,0)</f>
        <v>0.36874999999999997</v>
      </c>
      <c r="J6" s="104">
        <f t="shared" si="4"/>
        <v>0.56666666666666587</v>
      </c>
      <c r="K6" s="104">
        <f t="shared" si="4"/>
        <v>0.58749999999999925</v>
      </c>
      <c r="L6" s="104">
        <f t="shared" ref="L6" si="6">L5+TIME(0,$D6,0)+TIME(0,$F6,0)</f>
        <v>0.64999999999999925</v>
      </c>
      <c r="N6" s="158" t="s">
        <v>131</v>
      </c>
    </row>
    <row r="7" spans="1:14" ht="14.1" customHeight="1">
      <c r="A7" s="105" t="s">
        <v>15</v>
      </c>
      <c r="B7" s="13">
        <v>1</v>
      </c>
      <c r="C7" s="5">
        <f t="shared" ref="C7:C29" si="7">B7+C6</f>
        <v>4</v>
      </c>
      <c r="D7" s="6">
        <f t="shared" si="0"/>
        <v>2.4</v>
      </c>
      <c r="E7" s="7" t="str">
        <f t="shared" ref="E7:E29" si="8">IF(C7&lt;=0,"0",IF(C7&lt;=3,"10",IF(C7&lt;=6,"15",IF(C7&lt;=10,"20",IF(C7&lt;=14,"25",IF(C7&lt;=19,"30",IF(C7&lt;=24,"35",IF(C7&lt;=30,"40",IF(C7&lt;=36,"45",IF(C7&lt;=42,"50",IF(C7&lt;=48,"55",IF(C7&lt;=54,"60",IF(C7&lt;=60,"65",IF(C7&lt;=66,"70"))))))))))))))</f>
        <v>15</v>
      </c>
      <c r="F7" s="26">
        <v>0</v>
      </c>
      <c r="G7" s="104">
        <f t="shared" si="4"/>
        <v>0.28680555555555554</v>
      </c>
      <c r="H7" s="104">
        <f t="shared" si="4"/>
        <v>0.30763888888888885</v>
      </c>
      <c r="I7" s="104">
        <f t="shared" ref="I7" si="9">I6+TIME(0,$D7,0)+TIME(0,$F7,0)</f>
        <v>0.37013888888888885</v>
      </c>
      <c r="J7" s="104">
        <f t="shared" si="4"/>
        <v>0.56805555555555476</v>
      </c>
      <c r="K7" s="104">
        <f t="shared" si="4"/>
        <v>0.58888888888888813</v>
      </c>
      <c r="L7" s="104">
        <f t="shared" ref="L7" si="10">L6+TIME(0,$D7,0)+TIME(0,$F7,0)</f>
        <v>0.65138888888888813</v>
      </c>
      <c r="N7" s="158" t="s">
        <v>178</v>
      </c>
    </row>
    <row r="8" spans="1:14" ht="14.1" customHeight="1">
      <c r="A8" s="105" t="s">
        <v>16</v>
      </c>
      <c r="B8" s="13">
        <v>2</v>
      </c>
      <c r="C8" s="5">
        <f t="shared" si="7"/>
        <v>6</v>
      </c>
      <c r="D8" s="6">
        <f t="shared" si="0"/>
        <v>4.8</v>
      </c>
      <c r="E8" s="7" t="str">
        <f t="shared" si="8"/>
        <v>15</v>
      </c>
      <c r="F8" s="26">
        <v>0</v>
      </c>
      <c r="G8" s="104">
        <f t="shared" si="4"/>
        <v>0.2895833333333333</v>
      </c>
      <c r="H8" s="104">
        <f t="shared" si="4"/>
        <v>0.31041666666666662</v>
      </c>
      <c r="I8" s="104">
        <f t="shared" ref="I8" si="11">I7+TIME(0,$D8,0)+TIME(0,$F8,0)</f>
        <v>0.37291666666666662</v>
      </c>
      <c r="J8" s="104">
        <f t="shared" si="4"/>
        <v>0.57083333333333253</v>
      </c>
      <c r="K8" s="104">
        <f t="shared" si="4"/>
        <v>0.5916666666666659</v>
      </c>
      <c r="L8" s="104">
        <f t="shared" ref="L8" si="12">L7+TIME(0,$D8,0)+TIME(0,$F8,0)</f>
        <v>0.6541666666666659</v>
      </c>
      <c r="N8" s="158" t="s">
        <v>179</v>
      </c>
    </row>
    <row r="9" spans="1:14" ht="14.1" customHeight="1">
      <c r="A9" s="105" t="s">
        <v>17</v>
      </c>
      <c r="B9" s="13">
        <v>3</v>
      </c>
      <c r="C9" s="5">
        <f t="shared" si="7"/>
        <v>9</v>
      </c>
      <c r="D9" s="6">
        <f t="shared" si="0"/>
        <v>7.1999999999999993</v>
      </c>
      <c r="E9" s="7" t="str">
        <f t="shared" si="8"/>
        <v>20</v>
      </c>
      <c r="F9" s="26">
        <v>0</v>
      </c>
      <c r="G9" s="104">
        <f t="shared" si="4"/>
        <v>0.2944444444444444</v>
      </c>
      <c r="H9" s="104">
        <f t="shared" si="4"/>
        <v>0.31527777777777771</v>
      </c>
      <c r="I9" s="104">
        <f t="shared" ref="I9" si="13">I8+TIME(0,$D9,0)+TIME(0,$F9,0)</f>
        <v>0.37777777777777771</v>
      </c>
      <c r="J9" s="104">
        <f t="shared" si="4"/>
        <v>0.57569444444444362</v>
      </c>
      <c r="K9" s="104">
        <f t="shared" si="4"/>
        <v>0.59652777777777699</v>
      </c>
      <c r="L9" s="104">
        <f t="shared" ref="L9" si="14">L8+TIME(0,$D9,0)+TIME(0,$F9,0)</f>
        <v>0.65902777777777699</v>
      </c>
      <c r="N9" s="158" t="s">
        <v>180</v>
      </c>
    </row>
    <row r="10" spans="1:14" ht="14.1" customHeight="1">
      <c r="A10" s="105" t="s">
        <v>18</v>
      </c>
      <c r="B10" s="13">
        <v>3</v>
      </c>
      <c r="C10" s="5">
        <f t="shared" si="7"/>
        <v>12</v>
      </c>
      <c r="D10" s="6">
        <f t="shared" si="0"/>
        <v>7.1999999999999993</v>
      </c>
      <c r="E10" s="7" t="str">
        <f t="shared" si="8"/>
        <v>25</v>
      </c>
      <c r="F10" s="26">
        <v>0</v>
      </c>
      <c r="G10" s="104">
        <f t="shared" si="4"/>
        <v>0.29930555555555549</v>
      </c>
      <c r="H10" s="104">
        <f t="shared" si="4"/>
        <v>0.32013888888888881</v>
      </c>
      <c r="I10" s="104">
        <f t="shared" ref="I10" si="15">I9+TIME(0,$D10,0)+TIME(0,$F10,0)</f>
        <v>0.38263888888888881</v>
      </c>
      <c r="J10" s="104">
        <f t="shared" si="4"/>
        <v>0.58055555555555471</v>
      </c>
      <c r="K10" s="104">
        <f t="shared" si="4"/>
        <v>0.60138888888888808</v>
      </c>
      <c r="L10" s="104">
        <f t="shared" ref="L10" si="16">L9+TIME(0,$D10,0)+TIME(0,$F10,0)</f>
        <v>0.66388888888888808</v>
      </c>
      <c r="N10" s="158" t="s">
        <v>182</v>
      </c>
    </row>
    <row r="11" spans="1:14" ht="14.1" customHeight="1">
      <c r="A11" s="105" t="s">
        <v>19</v>
      </c>
      <c r="B11" s="13">
        <v>2</v>
      </c>
      <c r="C11" s="5">
        <f t="shared" si="7"/>
        <v>14</v>
      </c>
      <c r="D11" s="6">
        <f t="shared" si="0"/>
        <v>4.8</v>
      </c>
      <c r="E11" s="7" t="str">
        <f t="shared" si="8"/>
        <v>25</v>
      </c>
      <c r="F11" s="26">
        <v>0</v>
      </c>
      <c r="G11" s="104">
        <f t="shared" si="4"/>
        <v>0.30208333333333326</v>
      </c>
      <c r="H11" s="104">
        <f t="shared" si="4"/>
        <v>0.32291666666666657</v>
      </c>
      <c r="I11" s="104">
        <f t="shared" ref="I11" si="17">I10+TIME(0,$D11,0)+TIME(0,$F11,0)</f>
        <v>0.38541666666666657</v>
      </c>
      <c r="J11" s="104">
        <f t="shared" si="4"/>
        <v>0.58333333333333248</v>
      </c>
      <c r="K11" s="104">
        <f t="shared" si="4"/>
        <v>0.60416666666666585</v>
      </c>
      <c r="L11" s="104">
        <f t="shared" ref="L11" si="18">L10+TIME(0,$D11,0)+TIME(0,$F11,0)</f>
        <v>0.66666666666666585</v>
      </c>
      <c r="N11" s="158" t="s">
        <v>134</v>
      </c>
    </row>
    <row r="12" spans="1:14" ht="14.1" customHeight="1">
      <c r="A12" s="105" t="s">
        <v>20</v>
      </c>
      <c r="B12" s="13">
        <v>2</v>
      </c>
      <c r="C12" s="5">
        <f t="shared" si="7"/>
        <v>16</v>
      </c>
      <c r="D12" s="6">
        <f t="shared" si="0"/>
        <v>4.8</v>
      </c>
      <c r="E12" s="7" t="str">
        <f t="shared" si="8"/>
        <v>30</v>
      </c>
      <c r="F12" s="26">
        <v>0</v>
      </c>
      <c r="G12" s="104">
        <f t="shared" si="4"/>
        <v>0.30486111111111103</v>
      </c>
      <c r="H12" s="104">
        <f t="shared" si="4"/>
        <v>0.32569444444444434</v>
      </c>
      <c r="I12" s="104">
        <f t="shared" ref="I12" si="19">I11+TIME(0,$D12,0)+TIME(0,$F12,0)</f>
        <v>0.38819444444444434</v>
      </c>
      <c r="J12" s="104">
        <f t="shared" si="4"/>
        <v>0.58611111111111025</v>
      </c>
      <c r="K12" s="104">
        <f t="shared" si="4"/>
        <v>0.60694444444444362</v>
      </c>
      <c r="L12" s="104">
        <f t="shared" ref="L12" si="20">L11+TIME(0,$D12,0)+TIME(0,$F12,0)</f>
        <v>0.66944444444444362</v>
      </c>
      <c r="N12" s="158" t="s">
        <v>184</v>
      </c>
    </row>
    <row r="13" spans="1:14" ht="14.1" customHeight="1">
      <c r="A13" s="105" t="s">
        <v>21</v>
      </c>
      <c r="B13" s="13">
        <v>2</v>
      </c>
      <c r="C13" s="5">
        <f t="shared" si="7"/>
        <v>18</v>
      </c>
      <c r="D13" s="6">
        <f t="shared" si="0"/>
        <v>4.8</v>
      </c>
      <c r="E13" s="7" t="str">
        <f t="shared" si="8"/>
        <v>30</v>
      </c>
      <c r="F13" s="26">
        <v>0</v>
      </c>
      <c r="G13" s="104">
        <f t="shared" si="4"/>
        <v>0.3076388888888888</v>
      </c>
      <c r="H13" s="104">
        <f t="shared" si="4"/>
        <v>0.32847222222222211</v>
      </c>
      <c r="I13" s="104">
        <f t="shared" ref="I13" si="21">I12+TIME(0,$D13,0)+TIME(0,$F13,0)</f>
        <v>0.39097222222222211</v>
      </c>
      <c r="J13" s="104">
        <f t="shared" si="4"/>
        <v>0.58888888888888802</v>
      </c>
      <c r="K13" s="104">
        <f t="shared" si="4"/>
        <v>0.60972222222222139</v>
      </c>
      <c r="L13" s="104">
        <f t="shared" ref="L13" si="22">L12+TIME(0,$D13,0)+TIME(0,$F13,0)</f>
        <v>0.67222222222222139</v>
      </c>
      <c r="N13" s="158" t="s">
        <v>185</v>
      </c>
    </row>
    <row r="14" spans="1:14" ht="14.1" customHeight="1">
      <c r="A14" s="105" t="s">
        <v>22</v>
      </c>
      <c r="B14" s="13">
        <v>1</v>
      </c>
      <c r="C14" s="5">
        <f t="shared" si="7"/>
        <v>19</v>
      </c>
      <c r="D14" s="6">
        <f t="shared" si="0"/>
        <v>2.4</v>
      </c>
      <c r="E14" s="7" t="str">
        <f t="shared" si="8"/>
        <v>30</v>
      </c>
      <c r="F14" s="26">
        <v>0</v>
      </c>
      <c r="G14" s="104">
        <f t="shared" si="4"/>
        <v>0.30902777777777768</v>
      </c>
      <c r="H14" s="104">
        <f t="shared" si="4"/>
        <v>0.32986111111111099</v>
      </c>
      <c r="I14" s="104">
        <f t="shared" ref="I14" si="23">I13+TIME(0,$D14,0)+TIME(0,$F14,0)</f>
        <v>0.39236111111111099</v>
      </c>
      <c r="J14" s="104">
        <f t="shared" si="4"/>
        <v>0.5902777777777769</v>
      </c>
      <c r="K14" s="104">
        <f t="shared" si="4"/>
        <v>0.61111111111111027</v>
      </c>
      <c r="L14" s="104">
        <f t="shared" ref="L14" si="24">L13+TIME(0,$D14,0)+TIME(0,$F14,0)</f>
        <v>0.67361111111111027</v>
      </c>
      <c r="N14" s="158" t="s">
        <v>135</v>
      </c>
    </row>
    <row r="15" spans="1:14" ht="14.1" customHeight="1">
      <c r="A15" s="105" t="s">
        <v>23</v>
      </c>
      <c r="B15" s="13">
        <v>1</v>
      </c>
      <c r="C15" s="5">
        <f t="shared" si="7"/>
        <v>20</v>
      </c>
      <c r="D15" s="6">
        <f t="shared" si="0"/>
        <v>2.4</v>
      </c>
      <c r="E15" s="7" t="str">
        <f t="shared" si="8"/>
        <v>35</v>
      </c>
      <c r="F15" s="26">
        <v>0</v>
      </c>
      <c r="G15" s="104">
        <f t="shared" si="4"/>
        <v>0.31041666666666656</v>
      </c>
      <c r="H15" s="104">
        <f t="shared" si="4"/>
        <v>0.33124999999999988</v>
      </c>
      <c r="I15" s="104">
        <f t="shared" ref="I15" si="25">I14+TIME(0,$D15,0)+TIME(0,$F15,0)</f>
        <v>0.39374999999999988</v>
      </c>
      <c r="J15" s="104">
        <f t="shared" si="4"/>
        <v>0.59166666666666579</v>
      </c>
      <c r="K15" s="104">
        <f t="shared" si="4"/>
        <v>0.61249999999999916</v>
      </c>
      <c r="L15" s="104">
        <f t="shared" ref="L15" si="26">L14+TIME(0,$D15,0)+TIME(0,$F15,0)</f>
        <v>0.67499999999999916</v>
      </c>
      <c r="N15" s="158" t="s">
        <v>136</v>
      </c>
    </row>
    <row r="16" spans="1:14" ht="14.1" customHeight="1">
      <c r="A16" s="124" t="s">
        <v>137</v>
      </c>
      <c r="B16" s="13">
        <v>1</v>
      </c>
      <c r="C16" s="5">
        <f t="shared" si="7"/>
        <v>21</v>
      </c>
      <c r="D16" s="6">
        <f t="shared" si="0"/>
        <v>2.4</v>
      </c>
      <c r="E16" s="7" t="str">
        <f t="shared" si="8"/>
        <v>35</v>
      </c>
      <c r="F16" s="26">
        <v>0</v>
      </c>
      <c r="G16" s="104">
        <f t="shared" si="4"/>
        <v>0.31180555555555545</v>
      </c>
      <c r="H16" s="104">
        <f t="shared" si="4"/>
        <v>0.33263888888888876</v>
      </c>
      <c r="I16" s="104">
        <f t="shared" ref="I16" si="27">I15+TIME(0,$D16,0)+TIME(0,$F16,0)</f>
        <v>0.39513888888888876</v>
      </c>
      <c r="J16" s="104">
        <f t="shared" si="4"/>
        <v>0.59305555555555467</v>
      </c>
      <c r="K16" s="104">
        <f t="shared" si="4"/>
        <v>0.61388888888888804</v>
      </c>
      <c r="L16" s="104">
        <f t="shared" ref="L16" si="28">L15+TIME(0,$D16,0)+TIME(0,$F16,0)</f>
        <v>0.67638888888888804</v>
      </c>
      <c r="N16" s="158" t="s">
        <v>190</v>
      </c>
    </row>
    <row r="17" spans="1:14" ht="14.1" customHeight="1">
      <c r="A17" s="105" t="s">
        <v>24</v>
      </c>
      <c r="B17" s="13">
        <v>2</v>
      </c>
      <c r="C17" s="5">
        <f t="shared" si="7"/>
        <v>23</v>
      </c>
      <c r="D17" s="6">
        <f t="shared" si="0"/>
        <v>4.8</v>
      </c>
      <c r="E17" s="7" t="str">
        <f t="shared" si="8"/>
        <v>35</v>
      </c>
      <c r="F17" s="26">
        <v>0</v>
      </c>
      <c r="G17" s="104">
        <f t="shared" si="4"/>
        <v>0.31458333333333321</v>
      </c>
      <c r="H17" s="104">
        <f t="shared" si="4"/>
        <v>0.33541666666666653</v>
      </c>
      <c r="I17" s="104">
        <f t="shared" ref="I17" si="29">I16+TIME(0,$D17,0)+TIME(0,$F17,0)</f>
        <v>0.39791666666666653</v>
      </c>
      <c r="J17" s="104">
        <f t="shared" si="4"/>
        <v>0.59583333333333244</v>
      </c>
      <c r="K17" s="104">
        <f t="shared" si="4"/>
        <v>0.61666666666666581</v>
      </c>
      <c r="L17" s="104">
        <f t="shared" ref="L17" si="30">L16+TIME(0,$D17,0)+TIME(0,$F17,0)</f>
        <v>0.67916666666666581</v>
      </c>
      <c r="N17" s="158" t="s">
        <v>149</v>
      </c>
    </row>
    <row r="18" spans="1:14" ht="14.1" customHeight="1">
      <c r="A18" s="105" t="s">
        <v>25</v>
      </c>
      <c r="B18" s="13">
        <v>1</v>
      </c>
      <c r="C18" s="5">
        <f t="shared" si="7"/>
        <v>24</v>
      </c>
      <c r="D18" s="6">
        <f t="shared" si="0"/>
        <v>2.4</v>
      </c>
      <c r="E18" s="7" t="str">
        <f t="shared" si="8"/>
        <v>35</v>
      </c>
      <c r="F18" s="26">
        <v>0</v>
      </c>
      <c r="G18" s="104">
        <f t="shared" si="4"/>
        <v>0.3159722222222221</v>
      </c>
      <c r="H18" s="104">
        <f t="shared" si="4"/>
        <v>0.33680555555555541</v>
      </c>
      <c r="I18" s="104">
        <f t="shared" ref="I18" si="31">I17+TIME(0,$D18,0)+TIME(0,$F18,0)</f>
        <v>0.39930555555555541</v>
      </c>
      <c r="J18" s="104">
        <f t="shared" si="4"/>
        <v>0.59722222222222132</v>
      </c>
      <c r="K18" s="104">
        <f t="shared" si="4"/>
        <v>0.61805555555555469</v>
      </c>
      <c r="L18" s="104">
        <f t="shared" ref="L18" si="32">L17+TIME(0,$D18,0)+TIME(0,$F18,0)</f>
        <v>0.68055555555555469</v>
      </c>
      <c r="N18" s="158" t="s">
        <v>192</v>
      </c>
    </row>
    <row r="19" spans="1:14" s="21" customFormat="1" ht="14.1" customHeight="1">
      <c r="A19" s="125" t="s">
        <v>128</v>
      </c>
      <c r="B19" s="22">
        <v>2</v>
      </c>
      <c r="C19" s="5">
        <f t="shared" si="7"/>
        <v>26</v>
      </c>
      <c r="D19" s="6">
        <f>60/20*B19</f>
        <v>6</v>
      </c>
      <c r="E19" s="7" t="str">
        <f t="shared" si="8"/>
        <v>40</v>
      </c>
      <c r="F19" s="27">
        <v>5</v>
      </c>
      <c r="G19" s="109">
        <f t="shared" si="4"/>
        <v>0.32361111111111096</v>
      </c>
      <c r="H19" s="109">
        <f t="shared" si="4"/>
        <v>0.34444444444444428</v>
      </c>
      <c r="I19" s="109">
        <f t="shared" ref="I19" si="33">I18+TIME(0,$D19,0)+TIME(0,$F19,0)</f>
        <v>0.40694444444444428</v>
      </c>
      <c r="J19" s="109">
        <f t="shared" si="4"/>
        <v>0.60486111111111018</v>
      </c>
      <c r="K19" s="109">
        <f t="shared" si="4"/>
        <v>0.62569444444444355</v>
      </c>
      <c r="L19" s="109">
        <f t="shared" ref="L19" si="34">L18+TIME(0,$D19,0)+TIME(0,$F19,0)</f>
        <v>0.68819444444444355</v>
      </c>
      <c r="N19" s="158" t="s">
        <v>160</v>
      </c>
    </row>
    <row r="20" spans="1:14" ht="14.1" customHeight="1">
      <c r="A20" s="105" t="s">
        <v>65</v>
      </c>
      <c r="B20" s="13">
        <v>1</v>
      </c>
      <c r="C20" s="5">
        <f t="shared" si="7"/>
        <v>27</v>
      </c>
      <c r="D20" s="6">
        <f t="shared" ref="D20:D29" si="35">60/20*B20</f>
        <v>3</v>
      </c>
      <c r="E20" s="7" t="str">
        <f t="shared" si="8"/>
        <v>40</v>
      </c>
      <c r="F20" s="26">
        <v>0</v>
      </c>
      <c r="G20" s="104">
        <f t="shared" si="4"/>
        <v>0.32569444444444429</v>
      </c>
      <c r="H20" s="104">
        <f t="shared" si="4"/>
        <v>0.3465277777777776</v>
      </c>
      <c r="I20" s="104">
        <f t="shared" ref="I20" si="36">I19+TIME(0,$D20,0)+TIME(0,$F20,0)</f>
        <v>0.4090277777777776</v>
      </c>
      <c r="J20" s="104">
        <f t="shared" si="4"/>
        <v>0.60694444444444351</v>
      </c>
      <c r="K20" s="104">
        <f t="shared" si="4"/>
        <v>0.62777777777777688</v>
      </c>
      <c r="L20" s="104">
        <f t="shared" ref="L20" si="37">L19+TIME(0,$D20,0)+TIME(0,$F20,0)</f>
        <v>0.69027777777777688</v>
      </c>
      <c r="N20" s="158" t="s">
        <v>225</v>
      </c>
    </row>
    <row r="21" spans="1:14" ht="14.1" customHeight="1">
      <c r="A21" s="12" t="s">
        <v>66</v>
      </c>
      <c r="B21" s="13">
        <v>1</v>
      </c>
      <c r="C21" s="5">
        <f t="shared" si="7"/>
        <v>28</v>
      </c>
      <c r="D21" s="6">
        <f t="shared" si="35"/>
        <v>3</v>
      </c>
      <c r="E21" s="7" t="str">
        <f t="shared" si="8"/>
        <v>40</v>
      </c>
      <c r="F21" s="26">
        <v>0</v>
      </c>
      <c r="G21" s="104">
        <f t="shared" si="4"/>
        <v>0.32777777777777761</v>
      </c>
      <c r="H21" s="104">
        <f t="shared" si="4"/>
        <v>0.34861111111111093</v>
      </c>
      <c r="I21" s="104">
        <f t="shared" ref="I21" si="38">I20+TIME(0,$D21,0)+TIME(0,$F21,0)</f>
        <v>0.41111111111111093</v>
      </c>
      <c r="J21" s="104">
        <f t="shared" si="4"/>
        <v>0.60902777777777684</v>
      </c>
      <c r="K21" s="104">
        <f t="shared" si="4"/>
        <v>0.62986111111111021</v>
      </c>
      <c r="L21" s="104">
        <f t="shared" ref="L21" si="39">L20+TIME(0,$D21,0)+TIME(0,$F21,0)</f>
        <v>0.69236111111111021</v>
      </c>
      <c r="N21" s="158" t="s">
        <v>226</v>
      </c>
    </row>
    <row r="22" spans="1:14" ht="14.1" customHeight="1">
      <c r="A22" s="12" t="s">
        <v>67</v>
      </c>
      <c r="B22" s="13">
        <v>1</v>
      </c>
      <c r="C22" s="5">
        <f t="shared" si="7"/>
        <v>29</v>
      </c>
      <c r="D22" s="6">
        <f t="shared" si="35"/>
        <v>3</v>
      </c>
      <c r="E22" s="7" t="str">
        <f t="shared" si="8"/>
        <v>40</v>
      </c>
      <c r="F22" s="26">
        <v>0</v>
      </c>
      <c r="G22" s="104">
        <f t="shared" ref="G22:K29" si="40">G21+TIME(0,$D22,0)+TIME(0,$F22,0)</f>
        <v>0.32986111111111094</v>
      </c>
      <c r="H22" s="104">
        <f t="shared" si="40"/>
        <v>0.35069444444444425</v>
      </c>
      <c r="I22" s="104">
        <f t="shared" ref="I22" si="41">I21+TIME(0,$D22,0)+TIME(0,$F22,0)</f>
        <v>0.41319444444444425</v>
      </c>
      <c r="J22" s="104">
        <f t="shared" si="40"/>
        <v>0.61111111111111016</v>
      </c>
      <c r="K22" s="104">
        <f t="shared" si="40"/>
        <v>0.63194444444444353</v>
      </c>
      <c r="L22" s="104">
        <f t="shared" ref="L22" si="42">L21+TIME(0,$D22,0)+TIME(0,$F22,0)</f>
        <v>0.69444444444444353</v>
      </c>
      <c r="N22" s="158" t="s">
        <v>227</v>
      </c>
    </row>
    <row r="23" spans="1:14" ht="14.1" customHeight="1">
      <c r="A23" s="12" t="s">
        <v>68</v>
      </c>
      <c r="B23" s="13">
        <v>1</v>
      </c>
      <c r="C23" s="5">
        <f t="shared" si="7"/>
        <v>30</v>
      </c>
      <c r="D23" s="6">
        <f t="shared" si="35"/>
        <v>3</v>
      </c>
      <c r="E23" s="7" t="str">
        <f t="shared" si="8"/>
        <v>40</v>
      </c>
      <c r="F23" s="26">
        <v>0</v>
      </c>
      <c r="G23" s="104">
        <f t="shared" si="40"/>
        <v>0.33194444444444426</v>
      </c>
      <c r="H23" s="104">
        <f t="shared" si="40"/>
        <v>0.35277777777777758</v>
      </c>
      <c r="I23" s="104">
        <f t="shared" ref="I23" si="43">I22+TIME(0,$D23,0)+TIME(0,$F23,0)</f>
        <v>0.41527777777777758</v>
      </c>
      <c r="J23" s="104">
        <f t="shared" si="40"/>
        <v>0.61319444444444349</v>
      </c>
      <c r="K23" s="104">
        <f t="shared" si="40"/>
        <v>0.63402777777777686</v>
      </c>
      <c r="L23" s="104">
        <f t="shared" ref="L23" si="44">L22+TIME(0,$D23,0)+TIME(0,$F23,0)</f>
        <v>0.69652777777777686</v>
      </c>
      <c r="N23" s="158" t="s">
        <v>228</v>
      </c>
    </row>
    <row r="24" spans="1:14" ht="14.1" customHeight="1">
      <c r="A24" s="12" t="s">
        <v>79</v>
      </c>
      <c r="B24" s="13">
        <v>1</v>
      </c>
      <c r="C24" s="5">
        <f t="shared" si="7"/>
        <v>31</v>
      </c>
      <c r="D24" s="6">
        <f t="shared" si="35"/>
        <v>3</v>
      </c>
      <c r="E24" s="7" t="str">
        <f t="shared" si="8"/>
        <v>45</v>
      </c>
      <c r="F24" s="26">
        <v>0</v>
      </c>
      <c r="G24" s="104">
        <f t="shared" si="40"/>
        <v>0.33402777777777759</v>
      </c>
      <c r="H24" s="104">
        <f t="shared" si="40"/>
        <v>0.35486111111111091</v>
      </c>
      <c r="I24" s="104">
        <f t="shared" ref="I24" si="45">I23+TIME(0,$D24,0)+TIME(0,$F24,0)</f>
        <v>0.41736111111111091</v>
      </c>
      <c r="J24" s="104">
        <f t="shared" si="40"/>
        <v>0.61527777777777681</v>
      </c>
      <c r="K24" s="104">
        <f t="shared" si="40"/>
        <v>0.63611111111111018</v>
      </c>
      <c r="L24" s="104">
        <f t="shared" ref="L24" si="46">L23+TIME(0,$D24,0)+TIME(0,$F24,0)</f>
        <v>0.69861111111111018</v>
      </c>
      <c r="N24" s="158" t="s">
        <v>229</v>
      </c>
    </row>
    <row r="25" spans="1:14" ht="14.1" customHeight="1">
      <c r="A25" s="12" t="s">
        <v>80</v>
      </c>
      <c r="B25" s="13">
        <v>2</v>
      </c>
      <c r="C25" s="5">
        <f t="shared" si="7"/>
        <v>33</v>
      </c>
      <c r="D25" s="6">
        <f t="shared" si="35"/>
        <v>6</v>
      </c>
      <c r="E25" s="7" t="str">
        <f t="shared" si="8"/>
        <v>45</v>
      </c>
      <c r="F25" s="26">
        <v>0</v>
      </c>
      <c r="G25" s="104">
        <f t="shared" si="40"/>
        <v>0.33819444444444424</v>
      </c>
      <c r="H25" s="104">
        <f t="shared" si="40"/>
        <v>0.35902777777777756</v>
      </c>
      <c r="I25" s="104">
        <f t="shared" ref="I25" si="47">I24+TIME(0,$D25,0)+TIME(0,$F25,0)</f>
        <v>0.42152777777777756</v>
      </c>
      <c r="J25" s="104">
        <f t="shared" si="40"/>
        <v>0.61944444444444346</v>
      </c>
      <c r="K25" s="104">
        <f t="shared" si="40"/>
        <v>0.64027777777777684</v>
      </c>
      <c r="L25" s="104">
        <f t="shared" ref="L25" si="48">L24+TIME(0,$D25,0)+TIME(0,$F25,0)</f>
        <v>0.70277777777777684</v>
      </c>
      <c r="N25" s="158" t="s">
        <v>230</v>
      </c>
    </row>
    <row r="26" spans="1:14" ht="14.1" customHeight="1">
      <c r="A26" s="12" t="s">
        <v>411</v>
      </c>
      <c r="B26" s="13">
        <v>1</v>
      </c>
      <c r="C26" s="5">
        <f t="shared" si="7"/>
        <v>34</v>
      </c>
      <c r="D26" s="6">
        <f t="shared" si="35"/>
        <v>3</v>
      </c>
      <c r="E26" s="7" t="str">
        <f t="shared" si="8"/>
        <v>45</v>
      </c>
      <c r="F26" s="26">
        <v>0</v>
      </c>
      <c r="G26" s="104">
        <f t="shared" si="40"/>
        <v>0.34027777777777757</v>
      </c>
      <c r="H26" s="104">
        <f t="shared" si="40"/>
        <v>0.36111111111111088</v>
      </c>
      <c r="I26" s="104">
        <f t="shared" ref="I26" si="49">I25+TIME(0,$D26,0)+TIME(0,$F26,0)</f>
        <v>0.42361111111111088</v>
      </c>
      <c r="J26" s="104">
        <f t="shared" si="40"/>
        <v>0.62152777777777679</v>
      </c>
      <c r="K26" s="104">
        <f t="shared" si="40"/>
        <v>0.64236111111111016</v>
      </c>
      <c r="L26" s="104">
        <f t="shared" ref="L26" si="50">L25+TIME(0,$D26,0)+TIME(0,$F26,0)</f>
        <v>0.70486111111111016</v>
      </c>
      <c r="N26" s="158" t="s">
        <v>234</v>
      </c>
    </row>
    <row r="27" spans="1:14" ht="14.1" customHeight="1">
      <c r="A27" s="12" t="s">
        <v>94</v>
      </c>
      <c r="B27" s="13">
        <v>1</v>
      </c>
      <c r="C27" s="5">
        <f t="shared" si="7"/>
        <v>35</v>
      </c>
      <c r="D27" s="6">
        <f t="shared" si="35"/>
        <v>3</v>
      </c>
      <c r="E27" s="7" t="str">
        <f t="shared" si="8"/>
        <v>45</v>
      </c>
      <c r="F27" s="26">
        <v>0</v>
      </c>
      <c r="G27" s="104">
        <f t="shared" si="40"/>
        <v>0.34236111111111089</v>
      </c>
      <c r="H27" s="104">
        <f t="shared" si="40"/>
        <v>0.36319444444444421</v>
      </c>
      <c r="I27" s="104">
        <f t="shared" ref="I27" si="51">I26+TIME(0,$D27,0)+TIME(0,$F27,0)</f>
        <v>0.42569444444444421</v>
      </c>
      <c r="J27" s="104">
        <f t="shared" si="40"/>
        <v>0.62361111111111012</v>
      </c>
      <c r="K27" s="104">
        <f t="shared" si="40"/>
        <v>0.64444444444444349</v>
      </c>
      <c r="L27" s="104">
        <f t="shared" ref="L27" si="52">L26+TIME(0,$D27,0)+TIME(0,$F27,0)</f>
        <v>0.70694444444444349</v>
      </c>
      <c r="N27" s="158" t="s">
        <v>262</v>
      </c>
    </row>
    <row r="28" spans="1:14" ht="14.1" customHeight="1">
      <c r="A28" s="12" t="s">
        <v>95</v>
      </c>
      <c r="B28" s="13">
        <v>1</v>
      </c>
      <c r="C28" s="5">
        <f t="shared" si="7"/>
        <v>36</v>
      </c>
      <c r="D28" s="6">
        <f t="shared" si="35"/>
        <v>3</v>
      </c>
      <c r="E28" s="7" t="str">
        <f t="shared" si="8"/>
        <v>45</v>
      </c>
      <c r="F28" s="26">
        <v>0</v>
      </c>
      <c r="G28" s="104">
        <f t="shared" si="40"/>
        <v>0.34444444444444422</v>
      </c>
      <c r="H28" s="104">
        <f t="shared" si="40"/>
        <v>0.36527777777777753</v>
      </c>
      <c r="I28" s="104">
        <f t="shared" ref="I28" si="53">I27+TIME(0,$D28,0)+TIME(0,$F28,0)</f>
        <v>0.42777777777777753</v>
      </c>
      <c r="J28" s="104">
        <f t="shared" si="40"/>
        <v>0.62569444444444344</v>
      </c>
      <c r="K28" s="104">
        <f t="shared" si="40"/>
        <v>0.64652777777777681</v>
      </c>
      <c r="L28" s="104">
        <f t="shared" ref="L28" si="54">L27+TIME(0,$D28,0)+TIME(0,$F28,0)</f>
        <v>0.70902777777777681</v>
      </c>
      <c r="N28" s="158" t="s">
        <v>263</v>
      </c>
    </row>
    <row r="29" spans="1:14" s="21" customFormat="1" ht="14.1" customHeight="1">
      <c r="A29" s="4" t="s">
        <v>96</v>
      </c>
      <c r="B29" s="22">
        <v>1</v>
      </c>
      <c r="C29" s="5">
        <f t="shared" si="7"/>
        <v>37</v>
      </c>
      <c r="D29" s="6">
        <f t="shared" si="35"/>
        <v>3</v>
      </c>
      <c r="E29" s="7" t="str">
        <f t="shared" si="8"/>
        <v>50</v>
      </c>
      <c r="F29" s="27">
        <v>0</v>
      </c>
      <c r="G29" s="104">
        <f t="shared" si="40"/>
        <v>0.34652777777777755</v>
      </c>
      <c r="H29" s="104">
        <f t="shared" si="40"/>
        <v>0.36736111111111086</v>
      </c>
      <c r="I29" s="104">
        <f t="shared" ref="I29" si="55">I28+TIME(0,$D29,0)+TIME(0,$F29,0)</f>
        <v>0.42986111111111086</v>
      </c>
      <c r="J29" s="104">
        <f t="shared" si="40"/>
        <v>0.62777777777777677</v>
      </c>
      <c r="K29" s="104">
        <f t="shared" si="40"/>
        <v>0.64861111111111014</v>
      </c>
      <c r="L29" s="104">
        <f t="shared" ref="L29" si="56">L28+TIME(0,$D29,0)+TIME(0,$F29,0)</f>
        <v>0.71111111111111014</v>
      </c>
      <c r="N29" s="158" t="s">
        <v>264</v>
      </c>
    </row>
    <row r="30" spans="1:14" ht="14.1" customHeight="1">
      <c r="A30" s="106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</row>
    <row r="31" spans="1:14" ht="18" customHeight="1">
      <c r="A31" s="1" t="s">
        <v>434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</row>
    <row r="32" spans="1:14" ht="45">
      <c r="A32" s="183" t="s">
        <v>406</v>
      </c>
      <c r="B32" s="183" t="s">
        <v>0</v>
      </c>
      <c r="C32" s="183" t="s">
        <v>1</v>
      </c>
      <c r="D32" s="183" t="s">
        <v>2</v>
      </c>
      <c r="E32" s="183" t="s">
        <v>3</v>
      </c>
      <c r="F32" s="183" t="s">
        <v>4</v>
      </c>
      <c r="G32" s="99" t="s">
        <v>5</v>
      </c>
      <c r="H32" s="100" t="s">
        <v>6</v>
      </c>
      <c r="I32" s="100" t="s">
        <v>6</v>
      </c>
      <c r="J32" s="99" t="s">
        <v>9</v>
      </c>
      <c r="K32" s="100" t="s">
        <v>10</v>
      </c>
      <c r="L32" s="100" t="s">
        <v>10</v>
      </c>
    </row>
    <row r="33" spans="1:14" ht="36.75" customHeight="1">
      <c r="A33" s="184"/>
      <c r="B33" s="184"/>
      <c r="C33" s="184"/>
      <c r="D33" s="184"/>
      <c r="E33" s="184"/>
      <c r="F33" s="184"/>
      <c r="G33" s="25" t="str">
        <f>G3</f>
        <v>UP65LT
 1404</v>
      </c>
      <c r="H33" s="25" t="str">
        <f t="shared" ref="H33:K33" si="57">H3</f>
        <v>UP65PN
5827</v>
      </c>
      <c r="I33" s="25" t="str">
        <f t="shared" ref="I33" si="58">I3</f>
        <v>UP65LT 1796</v>
      </c>
      <c r="J33" s="25" t="str">
        <f t="shared" si="57"/>
        <v>UP65LT
 1404</v>
      </c>
      <c r="K33" s="25" t="str">
        <f t="shared" si="57"/>
        <v>UP65PN
5827</v>
      </c>
      <c r="L33" s="25" t="str">
        <f t="shared" ref="L33" si="59">L3</f>
        <v>UP65LT 1796</v>
      </c>
    </row>
    <row r="34" spans="1:14" ht="14.1" customHeight="1">
      <c r="A34" s="4" t="s">
        <v>96</v>
      </c>
      <c r="B34" s="22">
        <v>0</v>
      </c>
      <c r="C34" s="5">
        <v>0</v>
      </c>
      <c r="D34" s="6">
        <f>60/20*B34</f>
        <v>0</v>
      </c>
      <c r="E34" s="7" t="str">
        <f>IF(C34&lt;=0,"0",IF(C34&lt;=3,"10",IF(C34&lt;=6,"15",IF(C34&lt;=10,"20",IF(C34&lt;=14,"25",IF(C34&lt;=19,"30",IF(C34&lt;=24,"35",IF(C34&lt;=30,"40",IF(C34&lt;=36,"45",IF(C34&lt;=42,"50",IF(C34&lt;=48,"55",IF(C34&lt;=54,"60",IF(C34&lt;=60,"65",IF(C34&lt;=66,"70"))))))))))))))</f>
        <v>0</v>
      </c>
      <c r="F34" s="26">
        <v>11</v>
      </c>
      <c r="G34" s="167">
        <f>G29+TIME(0,$D34,0)+TIME(0,$F34,0)</f>
        <v>0.35416666666666641</v>
      </c>
      <c r="H34" s="167">
        <f t="shared" ref="H34:K34" si="60">H29+TIME(0,$D34,0)+TIME(0,$F34,0)</f>
        <v>0.37499999999999972</v>
      </c>
      <c r="I34" s="167">
        <f t="shared" ref="I34" si="61">I29+TIME(0,$D34,0)+TIME(0,$F34,0)</f>
        <v>0.43749999999999972</v>
      </c>
      <c r="J34" s="167">
        <f t="shared" si="60"/>
        <v>0.63541666666666563</v>
      </c>
      <c r="K34" s="109">
        <f t="shared" si="60"/>
        <v>0.656249999999999</v>
      </c>
      <c r="L34" s="109">
        <f t="shared" ref="L34" si="62">L29+TIME(0,$D34,0)+TIME(0,$F34,0)</f>
        <v>0.718749999999999</v>
      </c>
      <c r="N34" s="158" t="s">
        <v>264</v>
      </c>
    </row>
    <row r="35" spans="1:14" ht="14.1" customHeight="1">
      <c r="A35" s="12" t="s">
        <v>95</v>
      </c>
      <c r="B35" s="13">
        <v>1</v>
      </c>
      <c r="C35" s="5">
        <f>B35+C34</f>
        <v>1</v>
      </c>
      <c r="D35" s="6">
        <f t="shared" ref="D35:D70" si="63">60/20*B35</f>
        <v>3</v>
      </c>
      <c r="E35" s="7" t="str">
        <f t="shared" ref="E35:E70" si="64">IF(C35&lt;=0,"0",IF(C35&lt;=3,"10",IF(C35&lt;=6,"15",IF(C35&lt;=10,"20",IF(C35&lt;=14,"25",IF(C35&lt;=19,"30",IF(C35&lt;=24,"35",IF(C35&lt;=30,"40",IF(C35&lt;=36,"45",IF(C35&lt;=42,"50",IF(C35&lt;=48,"55",IF(C35&lt;=54,"60",IF(C35&lt;=60,"65",IF(C35&lt;=66,"70"))))))))))))))</f>
        <v>10</v>
      </c>
      <c r="F35" s="26">
        <v>0</v>
      </c>
      <c r="G35" s="104">
        <f t="shared" ref="G35:K50" si="65">G34+TIME(0,$D35,0)+TIME(0,$F35,0)</f>
        <v>0.35624999999999973</v>
      </c>
      <c r="H35" s="104">
        <f t="shared" si="65"/>
        <v>0.37708333333333305</v>
      </c>
      <c r="I35" s="104">
        <f t="shared" ref="I35" si="66">I34+TIME(0,$D35,0)+TIME(0,$F35,0)</f>
        <v>0.43958333333333305</v>
      </c>
      <c r="J35" s="104">
        <f t="shared" si="65"/>
        <v>0.63749999999999896</v>
      </c>
      <c r="K35" s="104">
        <f t="shared" si="65"/>
        <v>0.65833333333333233</v>
      </c>
      <c r="L35" s="104">
        <f t="shared" ref="L35" si="67">L34+TIME(0,$D35,0)+TIME(0,$F35,0)</f>
        <v>0.72083333333333233</v>
      </c>
      <c r="N35" s="158" t="s">
        <v>263</v>
      </c>
    </row>
    <row r="36" spans="1:14" ht="14.1" customHeight="1">
      <c r="A36" s="12" t="s">
        <v>94</v>
      </c>
      <c r="B36" s="13">
        <v>1</v>
      </c>
      <c r="C36" s="5">
        <f t="shared" ref="C36:C70" si="68">B36+C35</f>
        <v>2</v>
      </c>
      <c r="D36" s="6">
        <f t="shared" si="63"/>
        <v>3</v>
      </c>
      <c r="E36" s="7" t="str">
        <f t="shared" si="64"/>
        <v>10</v>
      </c>
      <c r="F36" s="26">
        <v>0</v>
      </c>
      <c r="G36" s="104">
        <f t="shared" si="65"/>
        <v>0.35833333333333306</v>
      </c>
      <c r="H36" s="104">
        <f t="shared" si="65"/>
        <v>0.37916666666666637</v>
      </c>
      <c r="I36" s="104">
        <f t="shared" ref="I36" si="69">I35+TIME(0,$D36,0)+TIME(0,$F36,0)</f>
        <v>0.44166666666666637</v>
      </c>
      <c r="J36" s="104">
        <f t="shared" si="65"/>
        <v>0.63958333333333228</v>
      </c>
      <c r="K36" s="104">
        <f t="shared" si="65"/>
        <v>0.66041666666666565</v>
      </c>
      <c r="L36" s="104">
        <f t="shared" ref="L36" si="70">L35+TIME(0,$D36,0)+TIME(0,$F36,0)</f>
        <v>0.72291666666666565</v>
      </c>
      <c r="N36" s="158" t="s">
        <v>262</v>
      </c>
    </row>
    <row r="37" spans="1:14" ht="14.1" customHeight="1">
      <c r="A37" s="12" t="s">
        <v>411</v>
      </c>
      <c r="B37" s="13">
        <v>1</v>
      </c>
      <c r="C37" s="5">
        <f t="shared" si="68"/>
        <v>3</v>
      </c>
      <c r="D37" s="6">
        <f t="shared" si="63"/>
        <v>3</v>
      </c>
      <c r="E37" s="7" t="str">
        <f t="shared" si="64"/>
        <v>10</v>
      </c>
      <c r="F37" s="26">
        <v>0</v>
      </c>
      <c r="G37" s="104">
        <f t="shared" si="65"/>
        <v>0.36041666666666639</v>
      </c>
      <c r="H37" s="104">
        <f t="shared" si="65"/>
        <v>0.3812499999999997</v>
      </c>
      <c r="I37" s="104">
        <f t="shared" ref="I37" si="71">I36+TIME(0,$D37,0)+TIME(0,$F37,0)</f>
        <v>0.4437499999999997</v>
      </c>
      <c r="J37" s="104">
        <f t="shared" si="65"/>
        <v>0.64166666666666561</v>
      </c>
      <c r="K37" s="104">
        <f t="shared" si="65"/>
        <v>0.66249999999999898</v>
      </c>
      <c r="L37" s="104">
        <f t="shared" ref="L37" si="72">L36+TIME(0,$D37,0)+TIME(0,$F37,0)</f>
        <v>0.72499999999999898</v>
      </c>
      <c r="N37" s="158" t="s">
        <v>235</v>
      </c>
    </row>
    <row r="38" spans="1:14" ht="14.1" customHeight="1">
      <c r="A38" s="12" t="s">
        <v>80</v>
      </c>
      <c r="B38" s="13">
        <v>1</v>
      </c>
      <c r="C38" s="5">
        <f t="shared" si="68"/>
        <v>4</v>
      </c>
      <c r="D38" s="6">
        <f t="shared" si="63"/>
        <v>3</v>
      </c>
      <c r="E38" s="7" t="str">
        <f t="shared" si="64"/>
        <v>15</v>
      </c>
      <c r="F38" s="26">
        <v>0</v>
      </c>
      <c r="G38" s="104">
        <f t="shared" si="65"/>
        <v>0.36249999999999971</v>
      </c>
      <c r="H38" s="104">
        <f t="shared" si="65"/>
        <v>0.38333333333333303</v>
      </c>
      <c r="I38" s="104">
        <f t="shared" ref="I38" si="73">I37+TIME(0,$D38,0)+TIME(0,$F38,0)</f>
        <v>0.44583333333333303</v>
      </c>
      <c r="J38" s="104">
        <f t="shared" si="65"/>
        <v>0.64374999999999893</v>
      </c>
      <c r="K38" s="104">
        <f t="shared" si="65"/>
        <v>0.6645833333333323</v>
      </c>
      <c r="L38" s="104">
        <f t="shared" ref="L38" si="74">L37+TIME(0,$D38,0)+TIME(0,$F38,0)</f>
        <v>0.7270833333333323</v>
      </c>
      <c r="N38" s="158" t="s">
        <v>231</v>
      </c>
    </row>
    <row r="39" spans="1:14" ht="14.1" customHeight="1">
      <c r="A39" s="12" t="s">
        <v>79</v>
      </c>
      <c r="B39" s="13">
        <v>2</v>
      </c>
      <c r="C39" s="5">
        <f t="shared" si="68"/>
        <v>6</v>
      </c>
      <c r="D39" s="6">
        <f t="shared" si="63"/>
        <v>6</v>
      </c>
      <c r="E39" s="7" t="str">
        <f t="shared" si="64"/>
        <v>15</v>
      </c>
      <c r="F39" s="26">
        <v>0</v>
      </c>
      <c r="G39" s="104">
        <f t="shared" si="65"/>
        <v>0.36666666666666636</v>
      </c>
      <c r="H39" s="104">
        <f t="shared" si="65"/>
        <v>0.38749999999999968</v>
      </c>
      <c r="I39" s="104">
        <f t="shared" ref="I39" si="75">I38+TIME(0,$D39,0)+TIME(0,$F39,0)</f>
        <v>0.44999999999999968</v>
      </c>
      <c r="J39" s="104">
        <f t="shared" si="65"/>
        <v>0.64791666666666559</v>
      </c>
      <c r="K39" s="104">
        <f t="shared" si="65"/>
        <v>0.66874999999999896</v>
      </c>
      <c r="L39" s="104">
        <f t="shared" ref="L39" si="76">L38+TIME(0,$D39,0)+TIME(0,$F39,0)</f>
        <v>0.73124999999999896</v>
      </c>
      <c r="N39" s="158" t="s">
        <v>257</v>
      </c>
    </row>
    <row r="40" spans="1:14" ht="14.1" customHeight="1">
      <c r="A40" s="12" t="s">
        <v>68</v>
      </c>
      <c r="B40" s="13">
        <v>1</v>
      </c>
      <c r="C40" s="5">
        <f t="shared" si="68"/>
        <v>7</v>
      </c>
      <c r="D40" s="6">
        <f t="shared" si="63"/>
        <v>3</v>
      </c>
      <c r="E40" s="7" t="str">
        <f t="shared" si="64"/>
        <v>20</v>
      </c>
      <c r="F40" s="26">
        <v>0</v>
      </c>
      <c r="G40" s="104">
        <f t="shared" si="65"/>
        <v>0.36874999999999969</v>
      </c>
      <c r="H40" s="104">
        <f t="shared" si="65"/>
        <v>0.389583333333333</v>
      </c>
      <c r="I40" s="104">
        <f t="shared" ref="I40" si="77">I39+TIME(0,$D40,0)+TIME(0,$F40,0)</f>
        <v>0.452083333333333</v>
      </c>
      <c r="J40" s="104">
        <f t="shared" si="65"/>
        <v>0.64999999999999891</v>
      </c>
      <c r="K40" s="104">
        <f t="shared" si="65"/>
        <v>0.67083333333333228</v>
      </c>
      <c r="L40" s="104">
        <f t="shared" ref="L40" si="78">L39+TIME(0,$D40,0)+TIME(0,$F40,0)</f>
        <v>0.73333333333333228</v>
      </c>
      <c r="N40" s="158" t="s">
        <v>258</v>
      </c>
    </row>
    <row r="41" spans="1:14" ht="14.1" customHeight="1">
      <c r="A41" s="12" t="s">
        <v>67</v>
      </c>
      <c r="B41" s="13">
        <v>1</v>
      </c>
      <c r="C41" s="5">
        <f t="shared" si="68"/>
        <v>8</v>
      </c>
      <c r="D41" s="6">
        <f t="shared" si="63"/>
        <v>3</v>
      </c>
      <c r="E41" s="7" t="str">
        <f t="shared" si="64"/>
        <v>20</v>
      </c>
      <c r="F41" s="26">
        <v>0</v>
      </c>
      <c r="G41" s="104">
        <f t="shared" si="65"/>
        <v>0.37083333333333302</v>
      </c>
      <c r="H41" s="104">
        <f t="shared" si="65"/>
        <v>0.39166666666666633</v>
      </c>
      <c r="I41" s="104">
        <f t="shared" ref="I41" si="79">I40+TIME(0,$D41,0)+TIME(0,$F41,0)</f>
        <v>0.45416666666666633</v>
      </c>
      <c r="J41" s="104">
        <f t="shared" si="65"/>
        <v>0.65208333333333224</v>
      </c>
      <c r="K41" s="104">
        <f t="shared" si="65"/>
        <v>0.67291666666666561</v>
      </c>
      <c r="L41" s="104">
        <f t="shared" ref="L41" si="80">L40+TIME(0,$D41,0)+TIME(0,$F41,0)</f>
        <v>0.73541666666666561</v>
      </c>
      <c r="N41" s="158" t="s">
        <v>259</v>
      </c>
    </row>
    <row r="42" spans="1:14" ht="14.1" customHeight="1">
      <c r="A42" s="12" t="s">
        <v>66</v>
      </c>
      <c r="B42" s="13">
        <v>1</v>
      </c>
      <c r="C42" s="5">
        <f t="shared" si="68"/>
        <v>9</v>
      </c>
      <c r="D42" s="6">
        <f t="shared" si="63"/>
        <v>3</v>
      </c>
      <c r="E42" s="7" t="str">
        <f t="shared" si="64"/>
        <v>20</v>
      </c>
      <c r="F42" s="26">
        <v>0</v>
      </c>
      <c r="G42" s="104">
        <f t="shared" si="65"/>
        <v>0.37291666666666634</v>
      </c>
      <c r="H42" s="104">
        <f t="shared" si="65"/>
        <v>0.39374999999999966</v>
      </c>
      <c r="I42" s="104">
        <f t="shared" ref="I42" si="81">I41+TIME(0,$D42,0)+TIME(0,$F42,0)</f>
        <v>0.45624999999999966</v>
      </c>
      <c r="J42" s="104">
        <f t="shared" si="65"/>
        <v>0.65416666666666556</v>
      </c>
      <c r="K42" s="104">
        <f t="shared" si="65"/>
        <v>0.67499999999999893</v>
      </c>
      <c r="L42" s="104">
        <f t="shared" ref="L42" si="82">L41+TIME(0,$D42,0)+TIME(0,$F42,0)</f>
        <v>0.73749999999999893</v>
      </c>
      <c r="N42" s="158" t="s">
        <v>260</v>
      </c>
    </row>
    <row r="43" spans="1:14" ht="14.1" customHeight="1">
      <c r="A43" s="12" t="s">
        <v>65</v>
      </c>
      <c r="B43" s="13">
        <v>1</v>
      </c>
      <c r="C43" s="5">
        <f t="shared" si="68"/>
        <v>10</v>
      </c>
      <c r="D43" s="6">
        <f t="shared" si="63"/>
        <v>3</v>
      </c>
      <c r="E43" s="7" t="str">
        <f t="shared" si="64"/>
        <v>20</v>
      </c>
      <c r="F43" s="26">
        <v>0</v>
      </c>
      <c r="G43" s="104">
        <f t="shared" si="65"/>
        <v>0.37499999999999967</v>
      </c>
      <c r="H43" s="104">
        <f t="shared" si="65"/>
        <v>0.39583333333333298</v>
      </c>
      <c r="I43" s="104">
        <f t="shared" ref="I43" si="83">I42+TIME(0,$D43,0)+TIME(0,$F43,0)</f>
        <v>0.45833333333333298</v>
      </c>
      <c r="J43" s="104">
        <f t="shared" si="65"/>
        <v>0.65624999999999889</v>
      </c>
      <c r="K43" s="104">
        <f t="shared" si="65"/>
        <v>0.67708333333333226</v>
      </c>
      <c r="L43" s="104">
        <f t="shared" ref="L43" si="84">L42+TIME(0,$D43,0)+TIME(0,$F43,0)</f>
        <v>0.73958333333333226</v>
      </c>
      <c r="N43" s="158" t="s">
        <v>261</v>
      </c>
    </row>
    <row r="44" spans="1:14" s="21" customFormat="1" ht="14.1" customHeight="1">
      <c r="A44" s="125" t="s">
        <v>128</v>
      </c>
      <c r="B44" s="22">
        <v>1</v>
      </c>
      <c r="C44" s="5">
        <f t="shared" si="68"/>
        <v>11</v>
      </c>
      <c r="D44" s="6">
        <f t="shared" si="63"/>
        <v>3</v>
      </c>
      <c r="E44" s="7" t="str">
        <f t="shared" si="64"/>
        <v>25</v>
      </c>
      <c r="F44" s="27">
        <v>5</v>
      </c>
      <c r="G44" s="104">
        <f t="shared" si="65"/>
        <v>0.3805555555555552</v>
      </c>
      <c r="H44" s="104">
        <f t="shared" si="65"/>
        <v>0.40138888888888852</v>
      </c>
      <c r="I44" s="104">
        <f t="shared" ref="I44" si="85">I43+TIME(0,$D44,0)+TIME(0,$F44,0)</f>
        <v>0.46388888888888852</v>
      </c>
      <c r="J44" s="104">
        <f t="shared" si="65"/>
        <v>0.66180555555555443</v>
      </c>
      <c r="K44" s="104">
        <f t="shared" si="65"/>
        <v>0.6826388888888878</v>
      </c>
      <c r="L44" s="104">
        <f t="shared" ref="L44" si="86">L43+TIME(0,$D44,0)+TIME(0,$F44,0)</f>
        <v>0.7451388888888878</v>
      </c>
      <c r="N44" s="158" t="s">
        <v>209</v>
      </c>
    </row>
    <row r="45" spans="1:14" ht="14.1" customHeight="1">
      <c r="A45" s="12" t="s">
        <v>55</v>
      </c>
      <c r="B45" s="13">
        <v>1</v>
      </c>
      <c r="C45" s="5">
        <f t="shared" si="68"/>
        <v>12</v>
      </c>
      <c r="D45" s="6">
        <f t="shared" si="63"/>
        <v>3</v>
      </c>
      <c r="E45" s="7" t="str">
        <f t="shared" si="64"/>
        <v>25</v>
      </c>
      <c r="F45" s="26">
        <v>0</v>
      </c>
      <c r="G45" s="104">
        <f t="shared" si="65"/>
        <v>0.38263888888888853</v>
      </c>
      <c r="H45" s="104">
        <f t="shared" si="65"/>
        <v>0.40347222222222184</v>
      </c>
      <c r="I45" s="104">
        <f t="shared" ref="I45" si="87">I44+TIME(0,$D45,0)+TIME(0,$F45,0)</f>
        <v>0.46597222222222184</v>
      </c>
      <c r="J45" s="104">
        <f t="shared" si="65"/>
        <v>0.66388888888888775</v>
      </c>
      <c r="K45" s="104">
        <f t="shared" si="65"/>
        <v>0.68472222222222112</v>
      </c>
      <c r="L45" s="104">
        <f t="shared" ref="L45" si="88">L44+TIME(0,$D45,0)+TIME(0,$F45,0)</f>
        <v>0.74722222222222112</v>
      </c>
      <c r="N45" s="158" t="s">
        <v>210</v>
      </c>
    </row>
    <row r="46" spans="1:14" ht="14.1" customHeight="1">
      <c r="A46" s="12" t="s">
        <v>56</v>
      </c>
      <c r="B46" s="13">
        <v>1</v>
      </c>
      <c r="C46" s="5">
        <f t="shared" si="68"/>
        <v>13</v>
      </c>
      <c r="D46" s="6">
        <f t="shared" si="63"/>
        <v>3</v>
      </c>
      <c r="E46" s="7" t="str">
        <f t="shared" si="64"/>
        <v>25</v>
      </c>
      <c r="F46" s="26">
        <v>0</v>
      </c>
      <c r="G46" s="104">
        <f t="shared" si="65"/>
        <v>0.38472222222222185</v>
      </c>
      <c r="H46" s="104">
        <f t="shared" si="65"/>
        <v>0.40555555555555517</v>
      </c>
      <c r="I46" s="104">
        <f t="shared" ref="I46" si="89">I45+TIME(0,$D46,0)+TIME(0,$F46,0)</f>
        <v>0.46805555555555517</v>
      </c>
      <c r="J46" s="104">
        <f t="shared" si="65"/>
        <v>0.66597222222222108</v>
      </c>
      <c r="K46" s="104">
        <f t="shared" si="65"/>
        <v>0.68680555555555445</v>
      </c>
      <c r="L46" s="104">
        <f t="shared" ref="L46" si="90">L45+TIME(0,$D46,0)+TIME(0,$F46,0)</f>
        <v>0.74930555555555445</v>
      </c>
      <c r="N46" s="158" t="s">
        <v>211</v>
      </c>
    </row>
    <row r="47" spans="1:14" ht="14.1" customHeight="1">
      <c r="A47" s="12" t="s">
        <v>57</v>
      </c>
      <c r="B47" s="13">
        <v>1</v>
      </c>
      <c r="C47" s="5">
        <f t="shared" si="68"/>
        <v>14</v>
      </c>
      <c r="D47" s="6">
        <f t="shared" si="63"/>
        <v>3</v>
      </c>
      <c r="E47" s="7" t="str">
        <f t="shared" si="64"/>
        <v>25</v>
      </c>
      <c r="F47" s="26">
        <v>0</v>
      </c>
      <c r="G47" s="104">
        <f t="shared" si="65"/>
        <v>0.38680555555555518</v>
      </c>
      <c r="H47" s="104">
        <f t="shared" si="65"/>
        <v>0.4076388888888885</v>
      </c>
      <c r="I47" s="104">
        <f t="shared" ref="I47" si="91">I46+TIME(0,$D47,0)+TIME(0,$F47,0)</f>
        <v>0.4701388888888885</v>
      </c>
      <c r="J47" s="104">
        <f t="shared" si="65"/>
        <v>0.6680555555555544</v>
      </c>
      <c r="K47" s="104">
        <f t="shared" si="65"/>
        <v>0.68888888888888777</v>
      </c>
      <c r="L47" s="104">
        <f t="shared" ref="L47" si="92">L46+TIME(0,$D47,0)+TIME(0,$F47,0)</f>
        <v>0.75138888888888777</v>
      </c>
      <c r="N47" s="158" t="s">
        <v>212</v>
      </c>
    </row>
    <row r="48" spans="1:14" ht="14.1" customHeight="1">
      <c r="A48" s="12" t="s">
        <v>97</v>
      </c>
      <c r="B48" s="13">
        <v>1</v>
      </c>
      <c r="C48" s="5">
        <f t="shared" si="68"/>
        <v>15</v>
      </c>
      <c r="D48" s="6">
        <f t="shared" si="63"/>
        <v>3</v>
      </c>
      <c r="E48" s="7" t="str">
        <f t="shared" si="64"/>
        <v>30</v>
      </c>
      <c r="F48" s="26">
        <v>0</v>
      </c>
      <c r="G48" s="104">
        <f t="shared" si="65"/>
        <v>0.38888888888888851</v>
      </c>
      <c r="H48" s="104">
        <f t="shared" si="65"/>
        <v>0.40972222222222182</v>
      </c>
      <c r="I48" s="104">
        <f t="shared" ref="I48" si="93">I47+TIME(0,$D48,0)+TIME(0,$F48,0)</f>
        <v>0.47222222222222182</v>
      </c>
      <c r="J48" s="104">
        <f t="shared" si="65"/>
        <v>0.67013888888888773</v>
      </c>
      <c r="K48" s="104">
        <f t="shared" si="65"/>
        <v>0.6909722222222211</v>
      </c>
      <c r="L48" s="104">
        <f t="shared" ref="L48" si="94">L47+TIME(0,$D48,0)+TIME(0,$F48,0)</f>
        <v>0.7534722222222211</v>
      </c>
      <c r="N48" s="158" t="s">
        <v>220</v>
      </c>
    </row>
    <row r="49" spans="1:14" ht="14.1" customHeight="1">
      <c r="A49" s="12" t="s">
        <v>58</v>
      </c>
      <c r="B49" s="13">
        <v>1</v>
      </c>
      <c r="C49" s="5">
        <f t="shared" si="68"/>
        <v>16</v>
      </c>
      <c r="D49" s="6">
        <f t="shared" si="63"/>
        <v>3</v>
      </c>
      <c r="E49" s="7" t="str">
        <f t="shared" si="64"/>
        <v>30</v>
      </c>
      <c r="F49" s="26">
        <v>0</v>
      </c>
      <c r="G49" s="104">
        <f t="shared" si="65"/>
        <v>0.39097222222222183</v>
      </c>
      <c r="H49" s="104">
        <f t="shared" si="65"/>
        <v>0.41180555555555515</v>
      </c>
      <c r="I49" s="104">
        <f t="shared" ref="I49" si="95">I48+TIME(0,$D49,0)+TIME(0,$F49,0)</f>
        <v>0.47430555555555515</v>
      </c>
      <c r="J49" s="104">
        <f t="shared" si="65"/>
        <v>0.67222222222222106</v>
      </c>
      <c r="K49" s="104">
        <f t="shared" si="65"/>
        <v>0.69305555555555443</v>
      </c>
      <c r="L49" s="104">
        <f t="shared" ref="L49" si="96">L48+TIME(0,$D49,0)+TIME(0,$F49,0)</f>
        <v>0.75555555555555443</v>
      </c>
      <c r="N49" s="158" t="s">
        <v>213</v>
      </c>
    </row>
    <row r="50" spans="1:14" ht="14.1" customHeight="1">
      <c r="A50" s="12" t="s">
        <v>59</v>
      </c>
      <c r="B50" s="13">
        <v>1</v>
      </c>
      <c r="C50" s="5">
        <f t="shared" si="68"/>
        <v>17</v>
      </c>
      <c r="D50" s="6">
        <f t="shared" si="63"/>
        <v>3</v>
      </c>
      <c r="E50" s="7" t="str">
        <f t="shared" si="64"/>
        <v>30</v>
      </c>
      <c r="F50" s="26">
        <v>0</v>
      </c>
      <c r="G50" s="104">
        <f t="shared" si="65"/>
        <v>0.39305555555555516</v>
      </c>
      <c r="H50" s="104">
        <f t="shared" si="65"/>
        <v>0.41388888888888847</v>
      </c>
      <c r="I50" s="104">
        <f t="shared" ref="I50" si="97">I49+TIME(0,$D50,0)+TIME(0,$F50,0)</f>
        <v>0.47638888888888847</v>
      </c>
      <c r="J50" s="104">
        <f t="shared" si="65"/>
        <v>0.67430555555555438</v>
      </c>
      <c r="K50" s="104">
        <f t="shared" si="65"/>
        <v>0.69513888888888775</v>
      </c>
      <c r="L50" s="104">
        <f t="shared" ref="L50" si="98">L49+TIME(0,$D50,0)+TIME(0,$F50,0)</f>
        <v>0.75763888888888775</v>
      </c>
      <c r="N50" s="158" t="s">
        <v>214</v>
      </c>
    </row>
    <row r="51" spans="1:14" ht="14.1" customHeight="1">
      <c r="A51" s="12" t="s">
        <v>60</v>
      </c>
      <c r="B51" s="13">
        <v>1</v>
      </c>
      <c r="C51" s="5">
        <f t="shared" si="68"/>
        <v>18</v>
      </c>
      <c r="D51" s="6">
        <f t="shared" si="63"/>
        <v>3</v>
      </c>
      <c r="E51" s="7" t="str">
        <f t="shared" si="64"/>
        <v>30</v>
      </c>
      <c r="F51" s="26">
        <v>0</v>
      </c>
      <c r="G51" s="104">
        <f t="shared" ref="G51:K51" si="99">G50+TIME(0,$D51,0)+TIME(0,$F51,0)</f>
        <v>0.39513888888888848</v>
      </c>
      <c r="H51" s="104">
        <f t="shared" si="99"/>
        <v>0.4159722222222218</v>
      </c>
      <c r="I51" s="104">
        <f t="shared" ref="I51" si="100">I50+TIME(0,$D51,0)+TIME(0,$F51,0)</f>
        <v>0.4784722222222218</v>
      </c>
      <c r="J51" s="104">
        <f t="shared" si="99"/>
        <v>0.67638888888888771</v>
      </c>
      <c r="K51" s="104">
        <f t="shared" si="99"/>
        <v>0.69722222222222108</v>
      </c>
      <c r="L51" s="104">
        <f t="shared" ref="L51" si="101">L50+TIME(0,$D51,0)+TIME(0,$F51,0)</f>
        <v>0.75972222222222108</v>
      </c>
      <c r="N51" s="158" t="s">
        <v>215</v>
      </c>
    </row>
    <row r="52" spans="1:14" s="21" customFormat="1" ht="14.1" customHeight="1">
      <c r="A52" s="4" t="s">
        <v>61</v>
      </c>
      <c r="B52" s="22">
        <v>1</v>
      </c>
      <c r="C52" s="5">
        <f t="shared" si="68"/>
        <v>19</v>
      </c>
      <c r="D52" s="6">
        <f t="shared" si="63"/>
        <v>3</v>
      </c>
      <c r="E52" s="7" t="str">
        <f t="shared" si="64"/>
        <v>30</v>
      </c>
      <c r="F52" s="27">
        <v>3</v>
      </c>
      <c r="G52" s="104">
        <f t="shared" ref="G52:K52" si="102">G51+TIME(0,$D52,0)+TIME(0,$F52,0)</f>
        <v>0.39930555555555514</v>
      </c>
      <c r="H52" s="104">
        <f t="shared" si="102"/>
        <v>0.42013888888888845</v>
      </c>
      <c r="I52" s="104">
        <f t="shared" ref="I52" si="103">I51+TIME(0,$D52,0)+TIME(0,$F52,0)</f>
        <v>0.48263888888888845</v>
      </c>
      <c r="J52" s="104">
        <f t="shared" si="102"/>
        <v>0.68055555555555436</v>
      </c>
      <c r="K52" s="104">
        <f t="shared" si="102"/>
        <v>0.70138888888888773</v>
      </c>
      <c r="L52" s="104">
        <f t="shared" ref="L52" si="104">L51+TIME(0,$D52,0)+TIME(0,$F52,0)</f>
        <v>0.76388888888888773</v>
      </c>
      <c r="N52" s="158" t="s">
        <v>265</v>
      </c>
    </row>
    <row r="53" spans="1:14" ht="14.1" customHeight="1">
      <c r="A53" s="12" t="s">
        <v>60</v>
      </c>
      <c r="B53" s="13">
        <v>1</v>
      </c>
      <c r="C53" s="5">
        <f t="shared" si="68"/>
        <v>20</v>
      </c>
      <c r="D53" s="6">
        <f t="shared" si="63"/>
        <v>3</v>
      </c>
      <c r="E53" s="7" t="str">
        <f t="shared" si="64"/>
        <v>35</v>
      </c>
      <c r="F53" s="26">
        <v>0</v>
      </c>
      <c r="G53" s="104">
        <f t="shared" ref="G53:K53" si="105">G52+TIME(0,$D53,0)+TIME(0,$F53,0)</f>
        <v>0.40138888888888846</v>
      </c>
      <c r="H53" s="104">
        <f t="shared" si="105"/>
        <v>0.42222222222222178</v>
      </c>
      <c r="I53" s="104">
        <f t="shared" ref="I53" si="106">I52+TIME(0,$D53,0)+TIME(0,$F53,0)</f>
        <v>0.48472222222222178</v>
      </c>
      <c r="J53" s="104">
        <f t="shared" si="105"/>
        <v>0.68263888888888768</v>
      </c>
      <c r="K53" s="104">
        <f t="shared" si="105"/>
        <v>0.70347222222222106</v>
      </c>
      <c r="L53" s="104">
        <f t="shared" ref="L53" si="107">L52+TIME(0,$D53,0)+TIME(0,$F53,0)</f>
        <v>0.76597222222222106</v>
      </c>
      <c r="N53" s="158" t="s">
        <v>217</v>
      </c>
    </row>
    <row r="54" spans="1:14" ht="14.1" customHeight="1">
      <c r="A54" s="12" t="s">
        <v>59</v>
      </c>
      <c r="B54" s="13">
        <v>1</v>
      </c>
      <c r="C54" s="5">
        <f t="shared" si="68"/>
        <v>21</v>
      </c>
      <c r="D54" s="6">
        <f t="shared" si="63"/>
        <v>3</v>
      </c>
      <c r="E54" s="7" t="str">
        <f t="shared" si="64"/>
        <v>35</v>
      </c>
      <c r="F54" s="26">
        <v>0</v>
      </c>
      <c r="G54" s="104">
        <f t="shared" ref="G54:K54" si="108">G53+TIME(0,$D54,0)+TIME(0,$F54,0)</f>
        <v>0.40347222222222179</v>
      </c>
      <c r="H54" s="104">
        <f t="shared" si="108"/>
        <v>0.4243055555555551</v>
      </c>
      <c r="I54" s="104">
        <f t="shared" ref="I54" si="109">I53+TIME(0,$D54,0)+TIME(0,$F54,0)</f>
        <v>0.4868055555555551</v>
      </c>
      <c r="J54" s="104">
        <f t="shared" si="108"/>
        <v>0.68472222222222101</v>
      </c>
      <c r="K54" s="104">
        <f t="shared" si="108"/>
        <v>0.70555555555555438</v>
      </c>
      <c r="L54" s="104">
        <f t="shared" ref="L54" si="110">L53+TIME(0,$D54,0)+TIME(0,$F54,0)</f>
        <v>0.76805555555555438</v>
      </c>
      <c r="N54" s="158" t="s">
        <v>218</v>
      </c>
    </row>
    <row r="55" spans="1:14" ht="14.1" customHeight="1">
      <c r="A55" s="12" t="s">
        <v>58</v>
      </c>
      <c r="B55" s="13">
        <v>1</v>
      </c>
      <c r="C55" s="5">
        <f t="shared" si="68"/>
        <v>22</v>
      </c>
      <c r="D55" s="6">
        <f t="shared" si="63"/>
        <v>3</v>
      </c>
      <c r="E55" s="7" t="str">
        <f t="shared" si="64"/>
        <v>35</v>
      </c>
      <c r="F55" s="26">
        <v>0</v>
      </c>
      <c r="G55" s="104">
        <f t="shared" ref="G55:K55" si="111">G54+TIME(0,$D55,0)+TIME(0,$F55,0)</f>
        <v>0.40555555555555511</v>
      </c>
      <c r="H55" s="104">
        <f t="shared" si="111"/>
        <v>0.42638888888888843</v>
      </c>
      <c r="I55" s="104">
        <f t="shared" ref="I55" si="112">I54+TIME(0,$D55,0)+TIME(0,$F55,0)</f>
        <v>0.48888888888888843</v>
      </c>
      <c r="J55" s="104">
        <f t="shared" si="111"/>
        <v>0.68680555555555434</v>
      </c>
      <c r="K55" s="104">
        <f t="shared" si="111"/>
        <v>0.70763888888888771</v>
      </c>
      <c r="L55" s="104">
        <f t="shared" ref="L55" si="113">L54+TIME(0,$D55,0)+TIME(0,$F55,0)</f>
        <v>0.77013888888888771</v>
      </c>
      <c r="N55" s="158" t="s">
        <v>219</v>
      </c>
    </row>
    <row r="56" spans="1:14" ht="14.1" customHeight="1">
      <c r="A56" s="12" t="s">
        <v>97</v>
      </c>
      <c r="B56" s="13">
        <v>1</v>
      </c>
      <c r="C56" s="5">
        <f t="shared" si="68"/>
        <v>23</v>
      </c>
      <c r="D56" s="6">
        <f t="shared" si="63"/>
        <v>3</v>
      </c>
      <c r="E56" s="7" t="str">
        <f t="shared" si="64"/>
        <v>35</v>
      </c>
      <c r="F56" s="26">
        <v>0</v>
      </c>
      <c r="G56" s="104">
        <f t="shared" ref="G56:K56" si="114">G55+TIME(0,$D56,0)+TIME(0,$F56,0)</f>
        <v>0.40763888888888844</v>
      </c>
      <c r="H56" s="104">
        <f t="shared" si="114"/>
        <v>0.42847222222222175</v>
      </c>
      <c r="I56" s="104">
        <f t="shared" ref="I56" si="115">I55+TIME(0,$D56,0)+TIME(0,$F56,0)</f>
        <v>0.49097222222222175</v>
      </c>
      <c r="J56" s="104">
        <f t="shared" si="114"/>
        <v>0.68888888888888766</v>
      </c>
      <c r="K56" s="104">
        <f t="shared" si="114"/>
        <v>0.70972222222222103</v>
      </c>
      <c r="L56" s="104">
        <f t="shared" ref="L56" si="116">L55+TIME(0,$D56,0)+TIME(0,$F56,0)</f>
        <v>0.77222222222222103</v>
      </c>
      <c r="N56" s="158" t="s">
        <v>221</v>
      </c>
    </row>
    <row r="57" spans="1:14" ht="14.1" customHeight="1">
      <c r="A57" s="12" t="s">
        <v>57</v>
      </c>
      <c r="B57" s="13">
        <v>1</v>
      </c>
      <c r="C57" s="5">
        <f t="shared" si="68"/>
        <v>24</v>
      </c>
      <c r="D57" s="6">
        <f t="shared" si="63"/>
        <v>3</v>
      </c>
      <c r="E57" s="7" t="str">
        <f t="shared" si="64"/>
        <v>35</v>
      </c>
      <c r="F57" s="26">
        <v>0</v>
      </c>
      <c r="G57" s="104">
        <f t="shared" ref="G57:K57" si="117">G56+TIME(0,$D57,0)+TIME(0,$F57,0)</f>
        <v>0.40972222222222177</v>
      </c>
      <c r="H57" s="104">
        <f t="shared" si="117"/>
        <v>0.43055555555555508</v>
      </c>
      <c r="I57" s="104">
        <f t="shared" ref="I57" si="118">I56+TIME(0,$D57,0)+TIME(0,$F57,0)</f>
        <v>0.49305555555555508</v>
      </c>
      <c r="J57" s="104">
        <f t="shared" si="117"/>
        <v>0.69097222222222099</v>
      </c>
      <c r="K57" s="104">
        <f t="shared" si="117"/>
        <v>0.71180555555555436</v>
      </c>
      <c r="L57" s="104">
        <f t="shared" ref="L57" si="119">L56+TIME(0,$D57,0)+TIME(0,$F57,0)</f>
        <v>0.77430555555555436</v>
      </c>
      <c r="N57" s="158" t="s">
        <v>222</v>
      </c>
    </row>
    <row r="58" spans="1:14" ht="14.1" customHeight="1">
      <c r="A58" s="12" t="s">
        <v>56</v>
      </c>
      <c r="B58" s="13">
        <v>1</v>
      </c>
      <c r="C58" s="5">
        <f t="shared" si="68"/>
        <v>25</v>
      </c>
      <c r="D58" s="6">
        <f t="shared" si="63"/>
        <v>3</v>
      </c>
      <c r="E58" s="7" t="str">
        <f t="shared" si="64"/>
        <v>40</v>
      </c>
      <c r="F58" s="26">
        <v>0</v>
      </c>
      <c r="G58" s="104">
        <f t="shared" ref="G58:K58" si="120">G57+TIME(0,$D58,0)+TIME(0,$F58,0)</f>
        <v>0.41180555555555509</v>
      </c>
      <c r="H58" s="104">
        <f t="shared" si="120"/>
        <v>0.43263888888888841</v>
      </c>
      <c r="I58" s="104">
        <f t="shared" ref="I58" si="121">I57+TIME(0,$D58,0)+TIME(0,$F58,0)</f>
        <v>0.49513888888888841</v>
      </c>
      <c r="J58" s="104">
        <f t="shared" si="120"/>
        <v>0.69305555555555431</v>
      </c>
      <c r="K58" s="104">
        <f t="shared" si="120"/>
        <v>0.71388888888888768</v>
      </c>
      <c r="L58" s="104">
        <f t="shared" ref="L58" si="122">L57+TIME(0,$D58,0)+TIME(0,$F58,0)</f>
        <v>0.77638888888888768</v>
      </c>
      <c r="N58" s="158" t="s">
        <v>223</v>
      </c>
    </row>
    <row r="59" spans="1:14" ht="14.1" customHeight="1">
      <c r="A59" s="12" t="s">
        <v>55</v>
      </c>
      <c r="B59" s="13">
        <v>1</v>
      </c>
      <c r="C59" s="5">
        <f t="shared" si="68"/>
        <v>26</v>
      </c>
      <c r="D59" s="6">
        <f t="shared" si="63"/>
        <v>3</v>
      </c>
      <c r="E59" s="7" t="str">
        <f t="shared" si="64"/>
        <v>40</v>
      </c>
      <c r="F59" s="26">
        <v>0</v>
      </c>
      <c r="G59" s="104">
        <f t="shared" ref="G59:K59" si="123">G58+TIME(0,$D59,0)+TIME(0,$F59,0)</f>
        <v>0.41388888888888842</v>
      </c>
      <c r="H59" s="104">
        <f t="shared" si="123"/>
        <v>0.43472222222222173</v>
      </c>
      <c r="I59" s="104">
        <f t="shared" ref="I59" si="124">I58+TIME(0,$D59,0)+TIME(0,$F59,0)</f>
        <v>0.49722222222222173</v>
      </c>
      <c r="J59" s="104">
        <f t="shared" si="123"/>
        <v>0.69513888888888764</v>
      </c>
      <c r="K59" s="104">
        <f t="shared" si="123"/>
        <v>0.71597222222222101</v>
      </c>
      <c r="L59" s="104">
        <f t="shared" ref="L59" si="125">L58+TIME(0,$D59,0)+TIME(0,$F59,0)</f>
        <v>0.77847222222222101</v>
      </c>
      <c r="N59" s="158" t="s">
        <v>224</v>
      </c>
    </row>
    <row r="60" spans="1:14" ht="14.1" customHeight="1">
      <c r="A60" s="125" t="s">
        <v>128</v>
      </c>
      <c r="B60" s="13">
        <v>1</v>
      </c>
      <c r="C60" s="5">
        <f t="shared" si="68"/>
        <v>27</v>
      </c>
      <c r="D60" s="6">
        <f t="shared" si="63"/>
        <v>3</v>
      </c>
      <c r="E60" s="7" t="str">
        <f t="shared" si="64"/>
        <v>40</v>
      </c>
      <c r="F60" s="26">
        <v>4</v>
      </c>
      <c r="G60" s="104">
        <f t="shared" ref="G60:K60" si="126">G59+TIME(0,$D60,0)+TIME(0,$F60,0)</f>
        <v>0.41874999999999951</v>
      </c>
      <c r="H60" s="104">
        <f t="shared" si="126"/>
        <v>0.43958333333333283</v>
      </c>
      <c r="I60" s="104">
        <f t="shared" ref="I60" si="127">I59+TIME(0,$D60,0)+TIME(0,$F60,0)</f>
        <v>0.50208333333333288</v>
      </c>
      <c r="J60" s="104">
        <f t="shared" si="126"/>
        <v>0.69999999999999873</v>
      </c>
      <c r="K60" s="104">
        <f t="shared" si="126"/>
        <v>0.7208333333333321</v>
      </c>
      <c r="L60" s="104">
        <f t="shared" ref="L60" si="128">L59+TIME(0,$D60,0)+TIME(0,$F60,0)</f>
        <v>0.7833333333333321</v>
      </c>
      <c r="N60" s="158" t="s">
        <v>160</v>
      </c>
    </row>
    <row r="61" spans="1:14" ht="14.1" customHeight="1">
      <c r="A61" s="12" t="s">
        <v>65</v>
      </c>
      <c r="B61" s="13">
        <v>1</v>
      </c>
      <c r="C61" s="5">
        <f t="shared" si="68"/>
        <v>28</v>
      </c>
      <c r="D61" s="6">
        <f t="shared" si="63"/>
        <v>3</v>
      </c>
      <c r="E61" s="7" t="str">
        <f t="shared" si="64"/>
        <v>40</v>
      </c>
      <c r="F61" s="26">
        <v>0</v>
      </c>
      <c r="G61" s="104">
        <f t="shared" ref="G61:K61" si="129">G60+TIME(0,$D61,0)+TIME(0,$F61,0)</f>
        <v>0.42083333333333284</v>
      </c>
      <c r="H61" s="104">
        <f t="shared" si="129"/>
        <v>0.44166666666666615</v>
      </c>
      <c r="I61" s="104">
        <f t="shared" ref="I61" si="130">I60+TIME(0,$D61,0)+TIME(0,$F61,0)</f>
        <v>0.50416666666666621</v>
      </c>
      <c r="J61" s="104">
        <f t="shared" si="129"/>
        <v>0.70208333333333206</v>
      </c>
      <c r="K61" s="104">
        <f t="shared" si="129"/>
        <v>0.72291666666666543</v>
      </c>
      <c r="L61" s="104">
        <f t="shared" ref="L61" si="131">L60+TIME(0,$D61,0)+TIME(0,$F61,0)</f>
        <v>0.78541666666666543</v>
      </c>
      <c r="N61" s="158" t="s">
        <v>225</v>
      </c>
    </row>
    <row r="62" spans="1:14" ht="14.1" customHeight="1">
      <c r="A62" s="12" t="s">
        <v>66</v>
      </c>
      <c r="B62" s="13">
        <v>1</v>
      </c>
      <c r="C62" s="5">
        <f t="shared" si="68"/>
        <v>29</v>
      </c>
      <c r="D62" s="6">
        <f t="shared" si="63"/>
        <v>3</v>
      </c>
      <c r="E62" s="7" t="str">
        <f t="shared" si="64"/>
        <v>40</v>
      </c>
      <c r="F62" s="26">
        <v>0</v>
      </c>
      <c r="G62" s="104">
        <f t="shared" ref="G62:K62" si="132">G61+TIME(0,$D62,0)+TIME(0,$F62,0)</f>
        <v>0.42291666666666616</v>
      </c>
      <c r="H62" s="104">
        <f t="shared" si="132"/>
        <v>0.44374999999999948</v>
      </c>
      <c r="I62" s="104">
        <f t="shared" ref="I62" si="133">I61+TIME(0,$D62,0)+TIME(0,$F62,0)</f>
        <v>0.50624999999999953</v>
      </c>
      <c r="J62" s="104">
        <f t="shared" si="132"/>
        <v>0.70416666666666539</v>
      </c>
      <c r="K62" s="104">
        <f t="shared" si="132"/>
        <v>0.72499999999999876</v>
      </c>
      <c r="L62" s="104">
        <f t="shared" ref="L62" si="134">L61+TIME(0,$D62,0)+TIME(0,$F62,0)</f>
        <v>0.78749999999999876</v>
      </c>
      <c r="N62" s="158" t="s">
        <v>226</v>
      </c>
    </row>
    <row r="63" spans="1:14" ht="14.1" customHeight="1">
      <c r="A63" s="12" t="s">
        <v>67</v>
      </c>
      <c r="B63" s="13">
        <v>1</v>
      </c>
      <c r="C63" s="5">
        <f t="shared" si="68"/>
        <v>30</v>
      </c>
      <c r="D63" s="6">
        <f t="shared" si="63"/>
        <v>3</v>
      </c>
      <c r="E63" s="7" t="str">
        <f t="shared" si="64"/>
        <v>40</v>
      </c>
      <c r="F63" s="26">
        <v>0</v>
      </c>
      <c r="G63" s="104">
        <f t="shared" ref="G63:K63" si="135">G62+TIME(0,$D63,0)+TIME(0,$F63,0)</f>
        <v>0.42499999999999949</v>
      </c>
      <c r="H63" s="104">
        <f t="shared" si="135"/>
        <v>0.4458333333333328</v>
      </c>
      <c r="I63" s="104">
        <f t="shared" ref="I63" si="136">I62+TIME(0,$D63,0)+TIME(0,$F63,0)</f>
        <v>0.50833333333333286</v>
      </c>
      <c r="J63" s="104">
        <f t="shared" si="135"/>
        <v>0.70624999999999871</v>
      </c>
      <c r="K63" s="104">
        <f t="shared" si="135"/>
        <v>0.72708333333333208</v>
      </c>
      <c r="L63" s="104">
        <f t="shared" ref="L63" si="137">L62+TIME(0,$D63,0)+TIME(0,$F63,0)</f>
        <v>0.78958333333333208</v>
      </c>
      <c r="N63" s="158" t="s">
        <v>227</v>
      </c>
    </row>
    <row r="64" spans="1:14" ht="14.1" customHeight="1">
      <c r="A64" s="12" t="s">
        <v>68</v>
      </c>
      <c r="B64" s="13">
        <v>1</v>
      </c>
      <c r="C64" s="5">
        <f t="shared" si="68"/>
        <v>31</v>
      </c>
      <c r="D64" s="6">
        <f t="shared" si="63"/>
        <v>3</v>
      </c>
      <c r="E64" s="7" t="str">
        <f t="shared" si="64"/>
        <v>45</v>
      </c>
      <c r="F64" s="26">
        <v>0</v>
      </c>
      <c r="G64" s="104">
        <f t="shared" ref="G64:K64" si="138">G63+TIME(0,$D64,0)+TIME(0,$F64,0)</f>
        <v>0.42708333333333282</v>
      </c>
      <c r="H64" s="104">
        <f t="shared" si="138"/>
        <v>0.44791666666666613</v>
      </c>
      <c r="I64" s="104">
        <f t="shared" ref="I64" si="139">I63+TIME(0,$D64,0)+TIME(0,$F64,0)</f>
        <v>0.51041666666666619</v>
      </c>
      <c r="J64" s="104">
        <f t="shared" si="138"/>
        <v>0.70833333333333204</v>
      </c>
      <c r="K64" s="104">
        <f t="shared" si="138"/>
        <v>0.72916666666666541</v>
      </c>
      <c r="L64" s="104">
        <f t="shared" ref="L64" si="140">L63+TIME(0,$D64,0)+TIME(0,$F64,0)</f>
        <v>0.79166666666666541</v>
      </c>
      <c r="N64" s="158" t="s">
        <v>228</v>
      </c>
    </row>
    <row r="65" spans="1:14" ht="14.1" customHeight="1">
      <c r="A65" s="12" t="s">
        <v>79</v>
      </c>
      <c r="B65" s="13">
        <v>1</v>
      </c>
      <c r="C65" s="5">
        <f t="shared" si="68"/>
        <v>32</v>
      </c>
      <c r="D65" s="6">
        <f t="shared" si="63"/>
        <v>3</v>
      </c>
      <c r="E65" s="7" t="str">
        <f t="shared" si="64"/>
        <v>45</v>
      </c>
      <c r="F65" s="26">
        <v>0</v>
      </c>
      <c r="G65" s="104">
        <f t="shared" ref="G65:K65" si="141">G64+TIME(0,$D65,0)+TIME(0,$F65,0)</f>
        <v>0.42916666666666614</v>
      </c>
      <c r="H65" s="104">
        <f t="shared" si="141"/>
        <v>0.44999999999999946</v>
      </c>
      <c r="I65" s="104">
        <f t="shared" ref="I65" si="142">I64+TIME(0,$D65,0)+TIME(0,$F65,0)</f>
        <v>0.51249999999999951</v>
      </c>
      <c r="J65" s="104">
        <f t="shared" si="141"/>
        <v>0.71041666666666536</v>
      </c>
      <c r="K65" s="104">
        <f t="shared" si="141"/>
        <v>0.73124999999999873</v>
      </c>
      <c r="L65" s="104">
        <f t="shared" ref="L65" si="143">L64+TIME(0,$D65,0)+TIME(0,$F65,0)</f>
        <v>0.79374999999999873</v>
      </c>
      <c r="N65" s="158" t="s">
        <v>229</v>
      </c>
    </row>
    <row r="66" spans="1:14" ht="14.1" customHeight="1">
      <c r="A66" s="12" t="s">
        <v>80</v>
      </c>
      <c r="B66" s="13">
        <v>2</v>
      </c>
      <c r="C66" s="5">
        <f t="shared" si="68"/>
        <v>34</v>
      </c>
      <c r="D66" s="6">
        <f t="shared" si="63"/>
        <v>6</v>
      </c>
      <c r="E66" s="7" t="str">
        <f t="shared" si="64"/>
        <v>45</v>
      </c>
      <c r="F66" s="26">
        <v>0</v>
      </c>
      <c r="G66" s="104">
        <f t="shared" ref="G66:K66" si="144">G65+TIME(0,$D66,0)+TIME(0,$F66,0)</f>
        <v>0.43333333333333279</v>
      </c>
      <c r="H66" s="104">
        <f t="shared" si="144"/>
        <v>0.45416666666666611</v>
      </c>
      <c r="I66" s="104">
        <f t="shared" ref="I66" si="145">I65+TIME(0,$D66,0)+TIME(0,$F66,0)</f>
        <v>0.51666666666666616</v>
      </c>
      <c r="J66" s="104">
        <f t="shared" si="144"/>
        <v>0.71458333333333202</v>
      </c>
      <c r="K66" s="104">
        <f t="shared" si="144"/>
        <v>0.73541666666666539</v>
      </c>
      <c r="L66" s="104">
        <f t="shared" ref="L66" si="146">L65+TIME(0,$D66,0)+TIME(0,$F66,0)</f>
        <v>0.79791666666666539</v>
      </c>
      <c r="N66" s="158" t="s">
        <v>230</v>
      </c>
    </row>
    <row r="67" spans="1:14" ht="14.1" customHeight="1">
      <c r="A67" s="12" t="s">
        <v>81</v>
      </c>
      <c r="B67" s="13">
        <v>1</v>
      </c>
      <c r="C67" s="5">
        <f t="shared" si="68"/>
        <v>35</v>
      </c>
      <c r="D67" s="6">
        <f t="shared" si="63"/>
        <v>3</v>
      </c>
      <c r="E67" s="7" t="str">
        <f t="shared" si="64"/>
        <v>45</v>
      </c>
      <c r="F67" s="26">
        <v>0</v>
      </c>
      <c r="G67" s="104">
        <f t="shared" ref="G67:K67" si="147">G66+TIME(0,$D67,0)+TIME(0,$F67,0)</f>
        <v>0.43541666666666612</v>
      </c>
      <c r="H67" s="104">
        <f t="shared" si="147"/>
        <v>0.45624999999999943</v>
      </c>
      <c r="I67" s="104">
        <f t="shared" ref="I67" si="148">I66+TIME(0,$D67,0)+TIME(0,$F67,0)</f>
        <v>0.51874999999999949</v>
      </c>
      <c r="J67" s="104">
        <f t="shared" si="147"/>
        <v>0.71666666666666534</v>
      </c>
      <c r="K67" s="104">
        <f t="shared" si="147"/>
        <v>0.73749999999999871</v>
      </c>
      <c r="L67" s="104">
        <f t="shared" ref="L67" si="149">L66+TIME(0,$D67,0)+TIME(0,$F67,0)</f>
        <v>0.79999999999999871</v>
      </c>
      <c r="N67" s="158" t="s">
        <v>234</v>
      </c>
    </row>
    <row r="68" spans="1:14" ht="14.1" customHeight="1">
      <c r="A68" s="12" t="s">
        <v>94</v>
      </c>
      <c r="B68" s="13">
        <v>1</v>
      </c>
      <c r="C68" s="5">
        <f t="shared" si="68"/>
        <v>36</v>
      </c>
      <c r="D68" s="6">
        <f t="shared" si="63"/>
        <v>3</v>
      </c>
      <c r="E68" s="7" t="str">
        <f t="shared" si="64"/>
        <v>45</v>
      </c>
      <c r="F68" s="26">
        <v>0</v>
      </c>
      <c r="G68" s="104">
        <f t="shared" ref="G68:K68" si="150">G67+TIME(0,$D68,0)+TIME(0,$F68,0)</f>
        <v>0.43749999999999944</v>
      </c>
      <c r="H68" s="104">
        <f t="shared" si="150"/>
        <v>0.45833333333333276</v>
      </c>
      <c r="I68" s="104">
        <f t="shared" ref="I68" si="151">I67+TIME(0,$D68,0)+TIME(0,$F68,0)</f>
        <v>0.52083333333333282</v>
      </c>
      <c r="J68" s="104">
        <f t="shared" si="150"/>
        <v>0.71874999999999867</v>
      </c>
      <c r="K68" s="104">
        <f t="shared" si="150"/>
        <v>0.73958333333333204</v>
      </c>
      <c r="L68" s="104">
        <f t="shared" ref="L68" si="152">L67+TIME(0,$D68,0)+TIME(0,$F68,0)</f>
        <v>0.80208333333333204</v>
      </c>
      <c r="N68" s="158" t="s">
        <v>262</v>
      </c>
    </row>
    <row r="69" spans="1:14" ht="14.1" customHeight="1">
      <c r="A69" s="12" t="s">
        <v>95</v>
      </c>
      <c r="B69" s="13">
        <v>1</v>
      </c>
      <c r="C69" s="5">
        <f t="shared" si="68"/>
        <v>37</v>
      </c>
      <c r="D69" s="6">
        <f t="shared" si="63"/>
        <v>3</v>
      </c>
      <c r="E69" s="7" t="str">
        <f t="shared" si="64"/>
        <v>50</v>
      </c>
      <c r="F69" s="26">
        <v>0</v>
      </c>
      <c r="G69" s="104">
        <f t="shared" ref="G69:K69" si="153">G68+TIME(0,$D69,0)+TIME(0,$F69,0)</f>
        <v>0.43958333333333277</v>
      </c>
      <c r="H69" s="104">
        <f t="shared" si="153"/>
        <v>0.46041666666666609</v>
      </c>
      <c r="I69" s="104">
        <f t="shared" ref="I69" si="154">I68+TIME(0,$D69,0)+TIME(0,$F69,0)</f>
        <v>0.52291666666666614</v>
      </c>
      <c r="J69" s="104">
        <f t="shared" si="153"/>
        <v>0.72083333333333199</v>
      </c>
      <c r="K69" s="104">
        <f t="shared" si="153"/>
        <v>0.74166666666666536</v>
      </c>
      <c r="L69" s="104">
        <f t="shared" ref="L69" si="155">L68+TIME(0,$D69,0)+TIME(0,$F69,0)</f>
        <v>0.80416666666666536</v>
      </c>
      <c r="N69" s="158" t="s">
        <v>263</v>
      </c>
    </row>
    <row r="70" spans="1:14" s="21" customFormat="1" ht="14.1" customHeight="1">
      <c r="A70" s="4" t="s">
        <v>96</v>
      </c>
      <c r="B70" s="22">
        <v>1</v>
      </c>
      <c r="C70" s="5">
        <f t="shared" si="68"/>
        <v>38</v>
      </c>
      <c r="D70" s="6">
        <f t="shared" si="63"/>
        <v>3</v>
      </c>
      <c r="E70" s="7" t="str">
        <f t="shared" si="64"/>
        <v>50</v>
      </c>
      <c r="F70" s="27">
        <v>0</v>
      </c>
      <c r="G70" s="104">
        <f t="shared" ref="G70:K70" si="156">G69+TIME(0,$D70,0)+TIME(0,$F70,0)</f>
        <v>0.4416666666666661</v>
      </c>
      <c r="H70" s="104">
        <f t="shared" si="156"/>
        <v>0.46249999999999941</v>
      </c>
      <c r="I70" s="104">
        <f t="shared" ref="I70" si="157">I69+TIME(0,$D70,0)+TIME(0,$F70,0)</f>
        <v>0.52499999999999947</v>
      </c>
      <c r="J70" s="104">
        <f t="shared" si="156"/>
        <v>0.72291666666666532</v>
      </c>
      <c r="K70" s="104">
        <f t="shared" si="156"/>
        <v>0.74374999999999869</v>
      </c>
      <c r="L70" s="104">
        <f t="shared" ref="L70" si="158">L69+TIME(0,$D70,0)+TIME(0,$F70,0)</f>
        <v>0.80624999999999869</v>
      </c>
      <c r="N70" s="158" t="s">
        <v>264</v>
      </c>
    </row>
    <row r="71" spans="1:14" ht="14.1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</row>
    <row r="72" spans="1:14" ht="17.25" customHeight="1">
      <c r="A72" s="1" t="s">
        <v>382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</row>
    <row r="73" spans="1:14" ht="45">
      <c r="A73" s="183" t="s">
        <v>406</v>
      </c>
      <c r="B73" s="183" t="s">
        <v>0</v>
      </c>
      <c r="C73" s="183" t="s">
        <v>1</v>
      </c>
      <c r="D73" s="183" t="s">
        <v>2</v>
      </c>
      <c r="E73" s="183" t="s">
        <v>3</v>
      </c>
      <c r="F73" s="183" t="s">
        <v>4</v>
      </c>
      <c r="G73" s="99" t="s">
        <v>5</v>
      </c>
      <c r="H73" s="100" t="s">
        <v>6</v>
      </c>
      <c r="I73" s="100" t="s">
        <v>6</v>
      </c>
      <c r="J73" s="99" t="s">
        <v>9</v>
      </c>
      <c r="K73" s="100" t="s">
        <v>10</v>
      </c>
      <c r="L73" s="100" t="s">
        <v>10</v>
      </c>
    </row>
    <row r="74" spans="1:14" ht="37.5" customHeight="1">
      <c r="A74" s="184"/>
      <c r="B74" s="184"/>
      <c r="C74" s="184"/>
      <c r="D74" s="184"/>
      <c r="E74" s="184"/>
      <c r="F74" s="184"/>
      <c r="G74" s="25" t="str">
        <f t="shared" ref="G74:K74" si="159">G33</f>
        <v>UP65LT
 1404</v>
      </c>
      <c r="H74" s="25" t="str">
        <f t="shared" si="159"/>
        <v>UP65PN
5827</v>
      </c>
      <c r="I74" s="25" t="str">
        <f t="shared" ref="I74" si="160">I33</f>
        <v>UP65LT 1796</v>
      </c>
      <c r="J74" s="25" t="str">
        <f t="shared" si="159"/>
        <v>UP65LT
 1404</v>
      </c>
      <c r="K74" s="25" t="str">
        <f t="shared" si="159"/>
        <v>UP65PN
5827</v>
      </c>
      <c r="L74" s="25" t="str">
        <f t="shared" ref="L74" si="161">L33</f>
        <v>UP65LT 1796</v>
      </c>
    </row>
    <row r="75" spans="1:14" s="21" customFormat="1" ht="14.1" customHeight="1">
      <c r="A75" s="4" t="s">
        <v>96</v>
      </c>
      <c r="B75" s="22">
        <v>0</v>
      </c>
      <c r="C75" s="5">
        <v>0</v>
      </c>
      <c r="D75" s="6">
        <f>60/20*B75</f>
        <v>0</v>
      </c>
      <c r="E75" s="7" t="str">
        <f>IF(C75&lt;=0,"0",IF(C75&lt;=3,"10",IF(C75&lt;=6,"15",IF(C75&lt;=10,"20",IF(C75&lt;=14,"25",IF(C75&lt;=19,"30",IF(C75&lt;=24,"35",IF(C75&lt;=30,"40",IF(C75&lt;=36,"45",IF(C75&lt;=42,"50",IF(C75&lt;=48,"55",IF(C75&lt;=54,"60",IF(C75&lt;=60,"65",IF(C75&lt;=66,"70"))))))))))))))</f>
        <v>0</v>
      </c>
      <c r="F75" s="27">
        <v>9</v>
      </c>
      <c r="G75" s="167">
        <f>G70+TIME(0,$D75,0)+TIME(0,$F75,0)</f>
        <v>0.44791666666666607</v>
      </c>
      <c r="H75" s="167">
        <f t="shared" ref="H75:K75" si="162">H70+TIME(0,$D75,0)+TIME(0,$F75,0)</f>
        <v>0.46874999999999939</v>
      </c>
      <c r="I75" s="167">
        <f t="shared" ref="I75" si="163">I70+TIME(0,$D75,0)+TIME(0,$F75,0)</f>
        <v>0.53124999999999944</v>
      </c>
      <c r="J75" s="167">
        <f t="shared" si="162"/>
        <v>0.7291666666666653</v>
      </c>
      <c r="K75" s="109">
        <f t="shared" si="162"/>
        <v>0.74999999999999867</v>
      </c>
      <c r="L75" s="109">
        <f t="shared" ref="L75" si="164">L70+TIME(0,$D75,0)+TIME(0,$F75,0)</f>
        <v>0.81249999999999867</v>
      </c>
      <c r="N75" s="158" t="s">
        <v>264</v>
      </c>
    </row>
    <row r="76" spans="1:14" ht="14.1" customHeight="1">
      <c r="A76" s="12" t="s">
        <v>95</v>
      </c>
      <c r="B76" s="13">
        <v>1</v>
      </c>
      <c r="C76" s="5">
        <f>B76+C75</f>
        <v>1</v>
      </c>
      <c r="D76" s="6">
        <f t="shared" ref="D76:D84" si="165">60/20*B76</f>
        <v>3</v>
      </c>
      <c r="E76" s="7" t="str">
        <f t="shared" ref="E76:E100" si="166">IF(C76&lt;=0,"0",IF(C76&lt;=3,"10",IF(C76&lt;=6,"15",IF(C76&lt;=10,"20",IF(C76&lt;=14,"25",IF(C76&lt;=19,"30",IF(C76&lt;=24,"35",IF(C76&lt;=30,"40",IF(C76&lt;=36,"45",IF(C76&lt;=42,"50",IF(C76&lt;=48,"55",IF(C76&lt;=54,"60",IF(C76&lt;=60,"65",IF(C76&lt;=66,"70"))))))))))))))</f>
        <v>10</v>
      </c>
      <c r="F76" s="26">
        <v>0</v>
      </c>
      <c r="G76" s="104">
        <f t="shared" ref="G76:K91" si="167">G75+TIME(0,$D76,0)+TIME(0,$F76,0)</f>
        <v>0.4499999999999994</v>
      </c>
      <c r="H76" s="104">
        <f t="shared" si="167"/>
        <v>0.47083333333333272</v>
      </c>
      <c r="I76" s="104">
        <f t="shared" ref="I76" si="168">I75+TIME(0,$D76,0)+TIME(0,$F76,0)</f>
        <v>0.53333333333333277</v>
      </c>
      <c r="J76" s="104">
        <f t="shared" si="167"/>
        <v>0.73124999999999862</v>
      </c>
      <c r="K76" s="104">
        <f t="shared" si="167"/>
        <v>0.75208333333333199</v>
      </c>
      <c r="L76" s="104">
        <f t="shared" ref="L76" si="169">L75+TIME(0,$D76,0)+TIME(0,$F76,0)</f>
        <v>0.81458333333333199</v>
      </c>
      <c r="N76" s="158" t="s">
        <v>263</v>
      </c>
    </row>
    <row r="77" spans="1:14" ht="14.1" customHeight="1">
      <c r="A77" s="105" t="s">
        <v>94</v>
      </c>
      <c r="B77" s="13">
        <v>1</v>
      </c>
      <c r="C77" s="5">
        <f t="shared" ref="C77:C98" si="170">B77+C76</f>
        <v>2</v>
      </c>
      <c r="D77" s="6">
        <f t="shared" si="165"/>
        <v>3</v>
      </c>
      <c r="E77" s="7" t="str">
        <f t="shared" si="166"/>
        <v>10</v>
      </c>
      <c r="F77" s="26">
        <v>0</v>
      </c>
      <c r="G77" s="104">
        <f t="shared" si="167"/>
        <v>0.45208333333333273</v>
      </c>
      <c r="H77" s="104">
        <f t="shared" si="167"/>
        <v>0.47291666666666604</v>
      </c>
      <c r="I77" s="104">
        <f t="shared" ref="I77" si="171">I76+TIME(0,$D77,0)+TIME(0,$F77,0)</f>
        <v>0.5354166666666661</v>
      </c>
      <c r="J77" s="104">
        <f t="shared" si="167"/>
        <v>0.73333333333333195</v>
      </c>
      <c r="K77" s="104">
        <f t="shared" si="167"/>
        <v>0.75416666666666532</v>
      </c>
      <c r="L77" s="104">
        <f t="shared" ref="L77" si="172">L76+TIME(0,$D77,0)+TIME(0,$F77,0)</f>
        <v>0.81666666666666532</v>
      </c>
      <c r="N77" s="158" t="s">
        <v>262</v>
      </c>
    </row>
    <row r="78" spans="1:14" ht="14.1" customHeight="1">
      <c r="A78" s="12" t="s">
        <v>81</v>
      </c>
      <c r="B78" s="13">
        <v>1</v>
      </c>
      <c r="C78" s="5">
        <f t="shared" si="170"/>
        <v>3</v>
      </c>
      <c r="D78" s="6">
        <f t="shared" si="165"/>
        <v>3</v>
      </c>
      <c r="E78" s="7" t="str">
        <f t="shared" si="166"/>
        <v>10</v>
      </c>
      <c r="F78" s="26">
        <v>0</v>
      </c>
      <c r="G78" s="104">
        <f t="shared" si="167"/>
        <v>0.45416666666666605</v>
      </c>
      <c r="H78" s="104">
        <f t="shared" si="167"/>
        <v>0.47499999999999937</v>
      </c>
      <c r="I78" s="104">
        <f t="shared" ref="I78" si="173">I77+TIME(0,$D78,0)+TIME(0,$F78,0)</f>
        <v>0.53749999999999942</v>
      </c>
      <c r="J78" s="104">
        <f t="shared" si="167"/>
        <v>0.73541666666666528</v>
      </c>
      <c r="K78" s="104">
        <f t="shared" si="167"/>
        <v>0.75624999999999865</v>
      </c>
      <c r="L78" s="104">
        <f t="shared" ref="L78" si="174">L77+TIME(0,$D78,0)+TIME(0,$F78,0)</f>
        <v>0.81874999999999865</v>
      </c>
      <c r="N78" s="158" t="s">
        <v>235</v>
      </c>
    </row>
    <row r="79" spans="1:14" ht="14.1" customHeight="1">
      <c r="A79" s="12" t="s">
        <v>80</v>
      </c>
      <c r="B79" s="13">
        <v>1</v>
      </c>
      <c r="C79" s="5">
        <f t="shared" si="170"/>
        <v>4</v>
      </c>
      <c r="D79" s="6">
        <f t="shared" si="165"/>
        <v>3</v>
      </c>
      <c r="E79" s="7" t="str">
        <f t="shared" si="166"/>
        <v>15</v>
      </c>
      <c r="F79" s="26">
        <v>0</v>
      </c>
      <c r="G79" s="104">
        <f t="shared" si="167"/>
        <v>0.45624999999999938</v>
      </c>
      <c r="H79" s="104">
        <f t="shared" si="167"/>
        <v>0.47708333333333269</v>
      </c>
      <c r="I79" s="104">
        <f t="shared" ref="I79" si="175">I78+TIME(0,$D79,0)+TIME(0,$F79,0)</f>
        <v>0.53958333333333275</v>
      </c>
      <c r="J79" s="104">
        <f t="shared" si="167"/>
        <v>0.7374999999999986</v>
      </c>
      <c r="K79" s="104">
        <f t="shared" si="167"/>
        <v>0.75833333333333197</v>
      </c>
      <c r="L79" s="104">
        <f t="shared" ref="L79" si="176">L78+TIME(0,$D79,0)+TIME(0,$F79,0)</f>
        <v>0.82083333333333197</v>
      </c>
      <c r="N79" s="158" t="s">
        <v>231</v>
      </c>
    </row>
    <row r="80" spans="1:14" ht="14.1" customHeight="1">
      <c r="A80" s="12" t="s">
        <v>79</v>
      </c>
      <c r="B80" s="13">
        <v>2</v>
      </c>
      <c r="C80" s="5">
        <f t="shared" si="170"/>
        <v>6</v>
      </c>
      <c r="D80" s="6">
        <f t="shared" si="165"/>
        <v>6</v>
      </c>
      <c r="E80" s="7" t="str">
        <f t="shared" si="166"/>
        <v>15</v>
      </c>
      <c r="F80" s="26">
        <v>0</v>
      </c>
      <c r="G80" s="104">
        <f t="shared" si="167"/>
        <v>0.46041666666666603</v>
      </c>
      <c r="H80" s="104">
        <f t="shared" si="167"/>
        <v>0.48124999999999934</v>
      </c>
      <c r="I80" s="104">
        <f t="shared" ref="I80" si="177">I79+TIME(0,$D80,0)+TIME(0,$F80,0)</f>
        <v>0.5437499999999994</v>
      </c>
      <c r="J80" s="104">
        <f t="shared" si="167"/>
        <v>0.74166666666666525</v>
      </c>
      <c r="K80" s="104">
        <f t="shared" si="167"/>
        <v>0.76249999999999862</v>
      </c>
      <c r="L80" s="104">
        <f t="shared" ref="L80" si="178">L79+TIME(0,$D80,0)+TIME(0,$F80,0)</f>
        <v>0.82499999999999862</v>
      </c>
      <c r="N80" s="158" t="s">
        <v>257</v>
      </c>
    </row>
    <row r="81" spans="1:14" ht="14.1" customHeight="1">
      <c r="A81" s="12" t="s">
        <v>68</v>
      </c>
      <c r="B81" s="13">
        <v>1</v>
      </c>
      <c r="C81" s="5">
        <f t="shared" si="170"/>
        <v>7</v>
      </c>
      <c r="D81" s="6">
        <f t="shared" si="165"/>
        <v>3</v>
      </c>
      <c r="E81" s="7" t="str">
        <f t="shared" si="166"/>
        <v>20</v>
      </c>
      <c r="F81" s="26">
        <v>0</v>
      </c>
      <c r="G81" s="104">
        <f t="shared" si="167"/>
        <v>0.46249999999999936</v>
      </c>
      <c r="H81" s="104">
        <f t="shared" si="167"/>
        <v>0.48333333333333267</v>
      </c>
      <c r="I81" s="104">
        <f t="shared" ref="I81" si="179">I80+TIME(0,$D81,0)+TIME(0,$F81,0)</f>
        <v>0.54583333333333273</v>
      </c>
      <c r="J81" s="104">
        <f t="shared" si="167"/>
        <v>0.74374999999999858</v>
      </c>
      <c r="K81" s="104">
        <f t="shared" si="167"/>
        <v>0.76458333333333195</v>
      </c>
      <c r="L81" s="104">
        <f t="shared" ref="L81" si="180">L80+TIME(0,$D81,0)+TIME(0,$F81,0)</f>
        <v>0.82708333333333195</v>
      </c>
      <c r="N81" s="158" t="s">
        <v>258</v>
      </c>
    </row>
    <row r="82" spans="1:14" ht="14.1" customHeight="1">
      <c r="A82" s="12" t="s">
        <v>67</v>
      </c>
      <c r="B82" s="13">
        <v>1</v>
      </c>
      <c r="C82" s="5">
        <f t="shared" si="170"/>
        <v>8</v>
      </c>
      <c r="D82" s="6">
        <f t="shared" si="165"/>
        <v>3</v>
      </c>
      <c r="E82" s="7" t="str">
        <f t="shared" si="166"/>
        <v>20</v>
      </c>
      <c r="F82" s="26">
        <v>0</v>
      </c>
      <c r="G82" s="104">
        <f t="shared" si="167"/>
        <v>0.46458333333333268</v>
      </c>
      <c r="H82" s="104">
        <f t="shared" si="167"/>
        <v>0.485416666666666</v>
      </c>
      <c r="I82" s="104">
        <f t="shared" ref="I82" si="181">I81+TIME(0,$D82,0)+TIME(0,$F82,0)</f>
        <v>0.54791666666666605</v>
      </c>
      <c r="J82" s="104">
        <f t="shared" si="167"/>
        <v>0.7458333333333319</v>
      </c>
      <c r="K82" s="104">
        <f t="shared" si="167"/>
        <v>0.76666666666666528</v>
      </c>
      <c r="L82" s="104">
        <f t="shared" ref="L82" si="182">L81+TIME(0,$D82,0)+TIME(0,$F82,0)</f>
        <v>0.82916666666666528</v>
      </c>
      <c r="N82" s="158" t="s">
        <v>259</v>
      </c>
    </row>
    <row r="83" spans="1:14" ht="14.1" customHeight="1">
      <c r="A83" s="12" t="s">
        <v>66</v>
      </c>
      <c r="B83" s="13">
        <v>1</v>
      </c>
      <c r="C83" s="5">
        <f t="shared" si="170"/>
        <v>9</v>
      </c>
      <c r="D83" s="6">
        <f t="shared" si="165"/>
        <v>3</v>
      </c>
      <c r="E83" s="7" t="str">
        <f t="shared" si="166"/>
        <v>20</v>
      </c>
      <c r="F83" s="26">
        <v>0</v>
      </c>
      <c r="G83" s="104">
        <f t="shared" si="167"/>
        <v>0.46666666666666601</v>
      </c>
      <c r="H83" s="104">
        <f t="shared" si="167"/>
        <v>0.48749999999999932</v>
      </c>
      <c r="I83" s="104">
        <f t="shared" ref="I83" si="183">I82+TIME(0,$D83,0)+TIME(0,$F83,0)</f>
        <v>0.54999999999999938</v>
      </c>
      <c r="J83" s="104">
        <f t="shared" si="167"/>
        <v>0.74791666666666523</v>
      </c>
      <c r="K83" s="104">
        <f t="shared" si="167"/>
        <v>0.7687499999999986</v>
      </c>
      <c r="L83" s="104">
        <f t="shared" ref="L83" si="184">L82+TIME(0,$D83,0)+TIME(0,$F83,0)</f>
        <v>0.8312499999999986</v>
      </c>
      <c r="N83" s="158" t="s">
        <v>260</v>
      </c>
    </row>
    <row r="84" spans="1:14" ht="14.1" customHeight="1">
      <c r="A84" s="12" t="s">
        <v>65</v>
      </c>
      <c r="B84" s="13">
        <v>1</v>
      </c>
      <c r="C84" s="5">
        <f t="shared" si="170"/>
        <v>10</v>
      </c>
      <c r="D84" s="6">
        <f t="shared" si="165"/>
        <v>3</v>
      </c>
      <c r="E84" s="7" t="str">
        <f t="shared" si="166"/>
        <v>20</v>
      </c>
      <c r="F84" s="26">
        <v>0</v>
      </c>
      <c r="G84" s="104">
        <f t="shared" si="167"/>
        <v>0.46874999999999933</v>
      </c>
      <c r="H84" s="104">
        <f t="shared" si="167"/>
        <v>0.48958333333333265</v>
      </c>
      <c r="I84" s="104">
        <f t="shared" ref="I84" si="185">I83+TIME(0,$D84,0)+TIME(0,$F84,0)</f>
        <v>0.5520833333333327</v>
      </c>
      <c r="J84" s="104">
        <f t="shared" si="167"/>
        <v>0.74999999999999856</v>
      </c>
      <c r="K84" s="104">
        <f t="shared" si="167"/>
        <v>0.77083333333333193</v>
      </c>
      <c r="L84" s="104">
        <f t="shared" ref="L84" si="186">L83+TIME(0,$D84,0)+TIME(0,$F84,0)</f>
        <v>0.83333333333333193</v>
      </c>
      <c r="N84" s="158" t="s">
        <v>261</v>
      </c>
    </row>
    <row r="85" spans="1:14" s="21" customFormat="1" ht="14.1" customHeight="1">
      <c r="A85" s="125" t="s">
        <v>128</v>
      </c>
      <c r="B85" s="22">
        <v>1</v>
      </c>
      <c r="C85" s="5">
        <f t="shared" si="170"/>
        <v>11</v>
      </c>
      <c r="D85" s="6">
        <f>60/25*B85</f>
        <v>2.4</v>
      </c>
      <c r="E85" s="7" t="str">
        <f t="shared" si="166"/>
        <v>25</v>
      </c>
      <c r="F85" s="26">
        <v>5</v>
      </c>
      <c r="G85" s="104">
        <f t="shared" si="167"/>
        <v>0.47361111111111043</v>
      </c>
      <c r="H85" s="104">
        <f t="shared" si="167"/>
        <v>0.49444444444444374</v>
      </c>
      <c r="I85" s="104">
        <f t="shared" ref="I85" si="187">I84+TIME(0,$D85,0)+TIME(0,$F85,0)</f>
        <v>0.5569444444444438</v>
      </c>
      <c r="J85" s="104">
        <f t="shared" si="167"/>
        <v>0.75486111111110965</v>
      </c>
      <c r="K85" s="104">
        <f t="shared" si="167"/>
        <v>0.77569444444444302</v>
      </c>
      <c r="L85" s="104">
        <f t="shared" ref="L85" si="188">L84+TIME(0,$D85,0)+TIME(0,$F85,0)</f>
        <v>0.83819444444444302</v>
      </c>
      <c r="N85" s="158" t="s">
        <v>194</v>
      </c>
    </row>
    <row r="86" spans="1:14" ht="14.1" customHeight="1">
      <c r="A86" s="12" t="s">
        <v>25</v>
      </c>
      <c r="B86" s="13">
        <v>2</v>
      </c>
      <c r="C86" s="5">
        <f t="shared" si="170"/>
        <v>13</v>
      </c>
      <c r="D86" s="6">
        <f t="shared" ref="D86:D100" si="189">60/25*B86</f>
        <v>4.8</v>
      </c>
      <c r="E86" s="7" t="str">
        <f t="shared" si="166"/>
        <v>25</v>
      </c>
      <c r="F86" s="26">
        <v>0</v>
      </c>
      <c r="G86" s="104">
        <f t="shared" si="167"/>
        <v>0.4763888888888882</v>
      </c>
      <c r="H86" s="104">
        <f t="shared" si="167"/>
        <v>0.49722222222222151</v>
      </c>
      <c r="I86" s="104">
        <f t="shared" ref="I86" si="190">I85+TIME(0,$D86,0)+TIME(0,$F86,0)</f>
        <v>0.55972222222222157</v>
      </c>
      <c r="J86" s="104">
        <f t="shared" si="167"/>
        <v>0.75763888888888742</v>
      </c>
      <c r="K86" s="104">
        <f t="shared" si="167"/>
        <v>0.77847222222222079</v>
      </c>
      <c r="L86" s="104">
        <f t="shared" ref="L86" si="191">L85+TIME(0,$D86,0)+TIME(0,$F86,0)</f>
        <v>0.84097222222222079</v>
      </c>
      <c r="N86" s="158" t="s">
        <v>193</v>
      </c>
    </row>
    <row r="87" spans="1:14" ht="14.1" customHeight="1">
      <c r="A87" s="12" t="s">
        <v>24</v>
      </c>
      <c r="B87" s="13">
        <v>1</v>
      </c>
      <c r="C87" s="5">
        <f t="shared" si="170"/>
        <v>14</v>
      </c>
      <c r="D87" s="6">
        <f t="shared" si="189"/>
        <v>2.4</v>
      </c>
      <c r="E87" s="7" t="str">
        <f t="shared" si="166"/>
        <v>25</v>
      </c>
      <c r="F87" s="26">
        <v>0</v>
      </c>
      <c r="G87" s="104">
        <f t="shared" si="167"/>
        <v>0.47777777777777708</v>
      </c>
      <c r="H87" s="104">
        <f t="shared" si="167"/>
        <v>0.49861111111111039</v>
      </c>
      <c r="I87" s="104">
        <f t="shared" ref="I87" si="192">I86+TIME(0,$D87,0)+TIME(0,$F87,0)</f>
        <v>0.56111111111111045</v>
      </c>
      <c r="J87" s="104">
        <f t="shared" si="167"/>
        <v>0.7590277777777763</v>
      </c>
      <c r="K87" s="104">
        <f t="shared" si="167"/>
        <v>0.77986111111110967</v>
      </c>
      <c r="L87" s="104">
        <f t="shared" ref="L87" si="193">L86+TIME(0,$D87,0)+TIME(0,$F87,0)</f>
        <v>0.84236111111110967</v>
      </c>
      <c r="N87" s="158" t="s">
        <v>191</v>
      </c>
    </row>
    <row r="88" spans="1:14" ht="14.1" customHeight="1">
      <c r="A88" s="124" t="s">
        <v>137</v>
      </c>
      <c r="B88" s="13">
        <v>2</v>
      </c>
      <c r="C88" s="5">
        <f t="shared" si="170"/>
        <v>16</v>
      </c>
      <c r="D88" s="6">
        <f t="shared" si="189"/>
        <v>4.8</v>
      </c>
      <c r="E88" s="7" t="str">
        <f t="shared" si="166"/>
        <v>30</v>
      </c>
      <c r="F88" s="26">
        <v>0</v>
      </c>
      <c r="G88" s="104">
        <f t="shared" si="167"/>
        <v>0.48055555555555485</v>
      </c>
      <c r="H88" s="104">
        <f t="shared" si="167"/>
        <v>0.50138888888888822</v>
      </c>
      <c r="I88" s="104">
        <f t="shared" ref="I88" si="194">I87+TIME(0,$D88,0)+TIME(0,$F88,0)</f>
        <v>0.56388888888888822</v>
      </c>
      <c r="J88" s="104">
        <f t="shared" si="167"/>
        <v>0.76180555555555407</v>
      </c>
      <c r="K88" s="104">
        <f t="shared" si="167"/>
        <v>0.78263888888888744</v>
      </c>
      <c r="L88" s="104">
        <f t="shared" ref="L88" si="195">L87+TIME(0,$D88,0)+TIME(0,$F88,0)</f>
        <v>0.84513888888888744</v>
      </c>
      <c r="N88" s="158" t="s">
        <v>189</v>
      </c>
    </row>
    <row r="89" spans="1:14" ht="14.1" customHeight="1">
      <c r="A89" s="12" t="s">
        <v>23</v>
      </c>
      <c r="B89" s="13">
        <v>1</v>
      </c>
      <c r="C89" s="5">
        <f t="shared" si="170"/>
        <v>17</v>
      </c>
      <c r="D89" s="6">
        <f t="shared" si="189"/>
        <v>2.4</v>
      </c>
      <c r="E89" s="7" t="str">
        <f t="shared" si="166"/>
        <v>30</v>
      </c>
      <c r="F89" s="26">
        <v>0</v>
      </c>
      <c r="G89" s="104">
        <f t="shared" si="167"/>
        <v>0.48194444444444373</v>
      </c>
      <c r="H89" s="104">
        <f t="shared" si="167"/>
        <v>0.5027777777777771</v>
      </c>
      <c r="I89" s="104">
        <f t="shared" ref="I89" si="196">I88+TIME(0,$D89,0)+TIME(0,$F89,0)</f>
        <v>0.5652777777777771</v>
      </c>
      <c r="J89" s="104">
        <f t="shared" si="167"/>
        <v>0.76319444444444295</v>
      </c>
      <c r="K89" s="104">
        <f t="shared" si="167"/>
        <v>0.78402777777777632</v>
      </c>
      <c r="L89" s="104">
        <f t="shared" ref="L89" si="197">L88+TIME(0,$D89,0)+TIME(0,$F89,0)</f>
        <v>0.84652777777777632</v>
      </c>
      <c r="N89" s="158" t="s">
        <v>136</v>
      </c>
    </row>
    <row r="90" spans="1:14" ht="14.1" customHeight="1">
      <c r="A90" s="12" t="s">
        <v>22</v>
      </c>
      <c r="B90" s="13">
        <v>1</v>
      </c>
      <c r="C90" s="5">
        <f t="shared" si="170"/>
        <v>18</v>
      </c>
      <c r="D90" s="6">
        <f t="shared" si="189"/>
        <v>2.4</v>
      </c>
      <c r="E90" s="7" t="str">
        <f t="shared" si="166"/>
        <v>30</v>
      </c>
      <c r="F90" s="26">
        <v>0</v>
      </c>
      <c r="G90" s="104">
        <f t="shared" si="167"/>
        <v>0.48333333333333262</v>
      </c>
      <c r="H90" s="104">
        <f t="shared" si="167"/>
        <v>0.50416666666666599</v>
      </c>
      <c r="I90" s="104">
        <f t="shared" ref="I90" si="198">I89+TIME(0,$D90,0)+TIME(0,$F90,0)</f>
        <v>0.56666666666666599</v>
      </c>
      <c r="J90" s="104">
        <f t="shared" si="167"/>
        <v>0.76458333333333184</v>
      </c>
      <c r="K90" s="104">
        <f t="shared" si="167"/>
        <v>0.78541666666666521</v>
      </c>
      <c r="L90" s="104">
        <f t="shared" ref="L90" si="199">L89+TIME(0,$D90,0)+TIME(0,$F90,0)</f>
        <v>0.84791666666666521</v>
      </c>
      <c r="N90" s="158" t="s">
        <v>135</v>
      </c>
    </row>
    <row r="91" spans="1:14" ht="14.1" customHeight="1">
      <c r="A91" s="12" t="s">
        <v>21</v>
      </c>
      <c r="B91" s="13">
        <v>1</v>
      </c>
      <c r="C91" s="5">
        <f t="shared" si="170"/>
        <v>19</v>
      </c>
      <c r="D91" s="6">
        <f t="shared" si="189"/>
        <v>2.4</v>
      </c>
      <c r="E91" s="7" t="str">
        <f t="shared" si="166"/>
        <v>30</v>
      </c>
      <c r="F91" s="26">
        <v>0</v>
      </c>
      <c r="G91" s="104">
        <f t="shared" si="167"/>
        <v>0.4847222222222215</v>
      </c>
      <c r="H91" s="104">
        <f t="shared" si="167"/>
        <v>0.50555555555555487</v>
      </c>
      <c r="I91" s="104">
        <f t="shared" ref="I91" si="200">I90+TIME(0,$D91,0)+TIME(0,$F91,0)</f>
        <v>0.56805555555555487</v>
      </c>
      <c r="J91" s="104">
        <f t="shared" si="167"/>
        <v>0.76597222222222072</v>
      </c>
      <c r="K91" s="104">
        <f t="shared" si="167"/>
        <v>0.78680555555555409</v>
      </c>
      <c r="L91" s="104">
        <f t="shared" ref="L91" si="201">L90+TIME(0,$D91,0)+TIME(0,$F91,0)</f>
        <v>0.84930555555555409</v>
      </c>
      <c r="N91" s="158" t="s">
        <v>188</v>
      </c>
    </row>
    <row r="92" spans="1:14" ht="14.1" customHeight="1">
      <c r="A92" s="12" t="s">
        <v>20</v>
      </c>
      <c r="B92" s="13">
        <v>2</v>
      </c>
      <c r="C92" s="5">
        <f t="shared" si="170"/>
        <v>21</v>
      </c>
      <c r="D92" s="6">
        <f t="shared" si="189"/>
        <v>4.8</v>
      </c>
      <c r="E92" s="7" t="str">
        <f t="shared" si="166"/>
        <v>35</v>
      </c>
      <c r="F92" s="26">
        <v>0</v>
      </c>
      <c r="G92" s="104">
        <f t="shared" ref="G92:K100" si="202">G91+TIME(0,$D92,0)+TIME(0,$F92,0)</f>
        <v>0.48749999999999927</v>
      </c>
      <c r="H92" s="104">
        <f t="shared" si="202"/>
        <v>0.50833333333333264</v>
      </c>
      <c r="I92" s="104">
        <f t="shared" ref="I92" si="203">I91+TIME(0,$D92,0)+TIME(0,$F92,0)</f>
        <v>0.57083333333333264</v>
      </c>
      <c r="J92" s="104">
        <f t="shared" si="202"/>
        <v>0.76874999999999849</v>
      </c>
      <c r="K92" s="104">
        <f t="shared" si="202"/>
        <v>0.78958333333333186</v>
      </c>
      <c r="L92" s="104">
        <f t="shared" ref="L92" si="204">L91+TIME(0,$D92,0)+TIME(0,$F92,0)</f>
        <v>0.85208333333333186</v>
      </c>
      <c r="N92" s="158" t="s">
        <v>187</v>
      </c>
    </row>
    <row r="93" spans="1:14" ht="14.1" customHeight="1">
      <c r="A93" s="12" t="s">
        <v>19</v>
      </c>
      <c r="B93" s="13">
        <v>2</v>
      </c>
      <c r="C93" s="5">
        <f t="shared" si="170"/>
        <v>23</v>
      </c>
      <c r="D93" s="6">
        <f t="shared" si="189"/>
        <v>4.8</v>
      </c>
      <c r="E93" s="7" t="str">
        <f t="shared" si="166"/>
        <v>35</v>
      </c>
      <c r="F93" s="26">
        <v>0</v>
      </c>
      <c r="G93" s="104">
        <f t="shared" si="202"/>
        <v>0.49027777777777704</v>
      </c>
      <c r="H93" s="104">
        <f t="shared" si="202"/>
        <v>0.51111111111111041</v>
      </c>
      <c r="I93" s="104">
        <f t="shared" ref="I93" si="205">I92+TIME(0,$D93,0)+TIME(0,$F93,0)</f>
        <v>0.57361111111111041</v>
      </c>
      <c r="J93" s="104">
        <f t="shared" si="202"/>
        <v>0.77152777777777626</v>
      </c>
      <c r="K93" s="104">
        <f t="shared" si="202"/>
        <v>0.79236111111110963</v>
      </c>
      <c r="L93" s="104">
        <f t="shared" ref="L93" si="206">L92+TIME(0,$D93,0)+TIME(0,$F93,0)</f>
        <v>0.85486111111110963</v>
      </c>
      <c r="N93" s="158" t="s">
        <v>186</v>
      </c>
    </row>
    <row r="94" spans="1:14" ht="14.1" customHeight="1">
      <c r="A94" s="12" t="s">
        <v>18</v>
      </c>
      <c r="B94" s="13">
        <v>2</v>
      </c>
      <c r="C94" s="5">
        <f t="shared" si="170"/>
        <v>25</v>
      </c>
      <c r="D94" s="6">
        <f t="shared" si="189"/>
        <v>4.8</v>
      </c>
      <c r="E94" s="7" t="str">
        <f t="shared" si="166"/>
        <v>40</v>
      </c>
      <c r="F94" s="26">
        <v>0</v>
      </c>
      <c r="G94" s="104">
        <f t="shared" si="202"/>
        <v>0.4930555555555548</v>
      </c>
      <c r="H94" s="104">
        <f t="shared" si="202"/>
        <v>0.51388888888888817</v>
      </c>
      <c r="I94" s="104">
        <f t="shared" ref="I94" si="207">I93+TIME(0,$D94,0)+TIME(0,$F94,0)</f>
        <v>0.57638888888888817</v>
      </c>
      <c r="J94" s="104">
        <f t="shared" si="202"/>
        <v>0.77430555555555403</v>
      </c>
      <c r="K94" s="104">
        <f t="shared" si="202"/>
        <v>0.7951388888888874</v>
      </c>
      <c r="L94" s="104">
        <f t="shared" ref="L94" si="208">L93+TIME(0,$D94,0)+TIME(0,$F94,0)</f>
        <v>0.8576388888888874</v>
      </c>
      <c r="N94" s="158" t="s">
        <v>183</v>
      </c>
    </row>
    <row r="95" spans="1:14" ht="14.1" customHeight="1">
      <c r="A95" s="12" t="s">
        <v>17</v>
      </c>
      <c r="B95" s="13">
        <v>3</v>
      </c>
      <c r="C95" s="5">
        <f t="shared" si="170"/>
        <v>28</v>
      </c>
      <c r="D95" s="6">
        <f t="shared" si="189"/>
        <v>7.1999999999999993</v>
      </c>
      <c r="E95" s="7" t="str">
        <f t="shared" si="166"/>
        <v>40</v>
      </c>
      <c r="F95" s="26">
        <v>0</v>
      </c>
      <c r="G95" s="104">
        <f t="shared" si="202"/>
        <v>0.4979166666666659</v>
      </c>
      <c r="H95" s="104">
        <f t="shared" si="202"/>
        <v>0.51874999999999927</v>
      </c>
      <c r="I95" s="104">
        <f t="shared" ref="I95" si="209">I94+TIME(0,$D95,0)+TIME(0,$F95,0)</f>
        <v>0.58124999999999927</v>
      </c>
      <c r="J95" s="104">
        <f t="shared" si="202"/>
        <v>0.77916666666666512</v>
      </c>
      <c r="K95" s="104">
        <f t="shared" si="202"/>
        <v>0.79999999999999849</v>
      </c>
      <c r="L95" s="104">
        <f t="shared" ref="L95" si="210">L94+TIME(0,$D95,0)+TIME(0,$F95,0)</f>
        <v>0.86249999999999849</v>
      </c>
      <c r="N95" s="158" t="s">
        <v>181</v>
      </c>
    </row>
    <row r="96" spans="1:14" ht="14.1" customHeight="1">
      <c r="A96" s="12" t="s">
        <v>16</v>
      </c>
      <c r="B96" s="13">
        <v>3</v>
      </c>
      <c r="C96" s="5">
        <f t="shared" si="170"/>
        <v>31</v>
      </c>
      <c r="D96" s="6">
        <f t="shared" si="189"/>
        <v>7.1999999999999993</v>
      </c>
      <c r="E96" s="7" t="str">
        <f t="shared" si="166"/>
        <v>45</v>
      </c>
      <c r="F96" s="26">
        <v>0</v>
      </c>
      <c r="G96" s="104">
        <f t="shared" si="202"/>
        <v>0.50277777777777699</v>
      </c>
      <c r="H96" s="104">
        <f t="shared" si="202"/>
        <v>0.52361111111111036</v>
      </c>
      <c r="I96" s="104">
        <f t="shared" ref="I96" si="211">I95+TIME(0,$D96,0)+TIME(0,$F96,0)</f>
        <v>0.58611111111111036</v>
      </c>
      <c r="J96" s="104">
        <f t="shared" si="202"/>
        <v>0.78402777777777621</v>
      </c>
      <c r="K96" s="104">
        <f t="shared" si="202"/>
        <v>0.80486111111110958</v>
      </c>
      <c r="L96" s="104">
        <f t="shared" ref="L96" si="212">L95+TIME(0,$D96,0)+TIME(0,$F96,0)</f>
        <v>0.86736111111110958</v>
      </c>
      <c r="N96" s="158" t="s">
        <v>133</v>
      </c>
    </row>
    <row r="97" spans="1:14" ht="14.1" customHeight="1">
      <c r="A97" s="12" t="s">
        <v>15</v>
      </c>
      <c r="B97" s="13">
        <v>2</v>
      </c>
      <c r="C97" s="5">
        <f t="shared" si="170"/>
        <v>33</v>
      </c>
      <c r="D97" s="6">
        <f t="shared" si="189"/>
        <v>4.8</v>
      </c>
      <c r="E97" s="7" t="str">
        <f t="shared" si="166"/>
        <v>45</v>
      </c>
      <c r="F97" s="26">
        <v>0</v>
      </c>
      <c r="G97" s="104">
        <f t="shared" si="202"/>
        <v>0.50555555555555476</v>
      </c>
      <c r="H97" s="104">
        <f t="shared" si="202"/>
        <v>0.52638888888888813</v>
      </c>
      <c r="I97" s="104">
        <f t="shared" ref="I97" si="213">I96+TIME(0,$D97,0)+TIME(0,$F97,0)</f>
        <v>0.58888888888888813</v>
      </c>
      <c r="J97" s="104">
        <f t="shared" si="202"/>
        <v>0.78680555555555398</v>
      </c>
      <c r="K97" s="104">
        <f t="shared" si="202"/>
        <v>0.80763888888888735</v>
      </c>
      <c r="L97" s="104">
        <f t="shared" ref="L97" si="214">L96+TIME(0,$D97,0)+TIME(0,$F97,0)</f>
        <v>0.87013888888888735</v>
      </c>
      <c r="N97" s="158" t="s">
        <v>132</v>
      </c>
    </row>
    <row r="98" spans="1:14" ht="14.1" customHeight="1">
      <c r="A98" s="12" t="s">
        <v>14</v>
      </c>
      <c r="B98" s="13">
        <v>1</v>
      </c>
      <c r="C98" s="5">
        <f t="shared" si="170"/>
        <v>34</v>
      </c>
      <c r="D98" s="6">
        <f t="shared" si="189"/>
        <v>2.4</v>
      </c>
      <c r="E98" s="7" t="str">
        <f t="shared" si="166"/>
        <v>45</v>
      </c>
      <c r="F98" s="26">
        <v>0</v>
      </c>
      <c r="G98" s="104">
        <f t="shared" si="202"/>
        <v>0.50694444444444364</v>
      </c>
      <c r="H98" s="104">
        <f t="shared" si="202"/>
        <v>0.52777777777777701</v>
      </c>
      <c r="I98" s="104">
        <f t="shared" ref="I98" si="215">I97+TIME(0,$D98,0)+TIME(0,$F98,0)</f>
        <v>0.59027777777777701</v>
      </c>
      <c r="J98" s="104">
        <f t="shared" si="202"/>
        <v>0.78819444444444287</v>
      </c>
      <c r="K98" s="104">
        <f t="shared" si="202"/>
        <v>0.80902777777777624</v>
      </c>
      <c r="L98" s="104">
        <f t="shared" ref="L98" si="216">L97+TIME(0,$D98,0)+TIME(0,$F98,0)</f>
        <v>0.87152777777777624</v>
      </c>
      <c r="N98" s="158" t="s">
        <v>177</v>
      </c>
    </row>
    <row r="99" spans="1:14" s="21" customFormat="1" ht="14.1" customHeight="1">
      <c r="A99" s="10" t="s">
        <v>13</v>
      </c>
      <c r="B99" s="22">
        <v>2</v>
      </c>
      <c r="C99" s="5">
        <f>B99+C98</f>
        <v>36</v>
      </c>
      <c r="D99" s="6">
        <f t="shared" si="189"/>
        <v>4.8</v>
      </c>
      <c r="E99" s="7" t="str">
        <f t="shared" si="166"/>
        <v>45</v>
      </c>
      <c r="F99" s="26">
        <v>0</v>
      </c>
      <c r="G99" s="104">
        <f t="shared" si="202"/>
        <v>0.50972222222222141</v>
      </c>
      <c r="H99" s="104">
        <f t="shared" si="202"/>
        <v>0.53055555555555478</v>
      </c>
      <c r="I99" s="104">
        <f t="shared" ref="I99" si="217">I98+TIME(0,$D99,0)+TIME(0,$F99,0)</f>
        <v>0.59305555555555478</v>
      </c>
      <c r="J99" s="104">
        <f t="shared" si="202"/>
        <v>0.79097222222222063</v>
      </c>
      <c r="K99" s="104">
        <f t="shared" si="202"/>
        <v>0.811805555555554</v>
      </c>
      <c r="L99" s="104">
        <f t="shared" ref="L99" si="218">L98+TIME(0,$D99,0)+TIME(0,$F99,0)</f>
        <v>0.874305555555554</v>
      </c>
      <c r="N99" s="158" t="s">
        <v>130</v>
      </c>
    </row>
    <row r="100" spans="1:14" ht="15.75">
      <c r="A100" s="102" t="s">
        <v>62</v>
      </c>
      <c r="B100" s="22">
        <v>1</v>
      </c>
      <c r="C100" s="5">
        <f>B100+C99</f>
        <v>37</v>
      </c>
      <c r="D100" s="6">
        <f t="shared" si="189"/>
        <v>2.4</v>
      </c>
      <c r="E100" s="110" t="str">
        <f t="shared" si="166"/>
        <v>50</v>
      </c>
      <c r="F100" s="27">
        <v>0</v>
      </c>
      <c r="G100" s="104">
        <f t="shared" si="202"/>
        <v>0.51111111111111029</v>
      </c>
      <c r="H100" s="104">
        <f t="shared" si="202"/>
        <v>0.53194444444444366</v>
      </c>
      <c r="I100" s="104">
        <f t="shared" ref="I100" si="219">I99+TIME(0,$D100,0)+TIME(0,$F100,0)</f>
        <v>0.59444444444444366</v>
      </c>
      <c r="J100" s="104">
        <f t="shared" si="202"/>
        <v>0.79236111111110952</v>
      </c>
      <c r="K100" s="104">
        <f t="shared" si="202"/>
        <v>0.81319444444444289</v>
      </c>
      <c r="L100" s="104">
        <f t="shared" ref="L100" si="220">L99+TIME(0,$D100,0)+TIME(0,$F100,0)</f>
        <v>0.87569444444444289</v>
      </c>
      <c r="N100" s="158" t="s">
        <v>129</v>
      </c>
    </row>
    <row r="102" spans="1:14">
      <c r="A102" s="23" t="s">
        <v>0</v>
      </c>
      <c r="B102" s="24"/>
      <c r="C102" s="24">
        <f>C29+C70+C100</f>
        <v>112</v>
      </c>
      <c r="D102" s="24"/>
      <c r="E102" s="24"/>
      <c r="F102" s="24"/>
      <c r="G102" s="24">
        <f>C29+C70+C100</f>
        <v>112</v>
      </c>
      <c r="H102" s="24">
        <f>G102</f>
        <v>112</v>
      </c>
      <c r="I102" s="24">
        <f>H102</f>
        <v>112</v>
      </c>
      <c r="J102" s="24">
        <f>H102*2</f>
        <v>224</v>
      </c>
      <c r="K102" s="24">
        <f>J102</f>
        <v>224</v>
      </c>
      <c r="L102" s="24">
        <f>K102</f>
        <v>224</v>
      </c>
      <c r="M102" s="139">
        <f>SUM(J102:K102)</f>
        <v>448</v>
      </c>
    </row>
  </sheetData>
  <mergeCells count="18">
    <mergeCell ref="F73:F74"/>
    <mergeCell ref="D2:D3"/>
    <mergeCell ref="B32:B33"/>
    <mergeCell ref="F2:F3"/>
    <mergeCell ref="C32:C33"/>
    <mergeCell ref="B2:B3"/>
    <mergeCell ref="D32:D33"/>
    <mergeCell ref="E32:E33"/>
    <mergeCell ref="C2:C3"/>
    <mergeCell ref="E2:E3"/>
    <mergeCell ref="F32:F33"/>
    <mergeCell ref="B73:B74"/>
    <mergeCell ref="C73:C74"/>
    <mergeCell ref="D73:D74"/>
    <mergeCell ref="E73:E74"/>
    <mergeCell ref="A2:A3"/>
    <mergeCell ref="A73:A74"/>
    <mergeCell ref="A32:A33"/>
  </mergeCells>
  <pageMargins left="0.24" right="0.24" top="0.47" bottom="0.57999999999999996" header="0.3" footer="0.3"/>
  <pageSetup paperSize="9" scale="80" orientation="landscape" horizontalDpi="300" verticalDpi="300" r:id="rId1"/>
  <rowBreaks count="2" manualBreakCount="2">
    <brk id="30" max="15" man="1"/>
    <brk id="71" max="1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06"/>
  <sheetViews>
    <sheetView view="pageBreakPreview" topLeftCell="A79" zoomScale="60" zoomScaleNormal="130" workbookViewId="0">
      <selection activeCell="I17" sqref="I17"/>
    </sheetView>
  </sheetViews>
  <sheetFormatPr defaultColWidth="10" defaultRowHeight="15"/>
  <cols>
    <col min="1" max="1" width="21" customWidth="1"/>
    <col min="2" max="2" width="6.7109375" customWidth="1"/>
    <col min="3" max="3" width="6.42578125" customWidth="1"/>
    <col min="4" max="4" width="5.85546875" bestFit="1" customWidth="1"/>
    <col min="5" max="5" width="5.28515625" bestFit="1" customWidth="1"/>
    <col min="6" max="6" width="5.5703125" bestFit="1" customWidth="1"/>
    <col min="7" max="7" width="7.5703125" customWidth="1"/>
    <col min="8" max="9" width="7.7109375" customWidth="1"/>
    <col min="10" max="10" width="7.42578125" customWidth="1"/>
    <col min="11" max="12" width="8" customWidth="1"/>
    <col min="13" max="13" width="6.28515625" customWidth="1"/>
    <col min="14" max="14" width="23.7109375" customWidth="1"/>
  </cols>
  <sheetData>
    <row r="1" spans="1:14" ht="18.75">
      <c r="A1" s="1" t="s">
        <v>462</v>
      </c>
      <c r="B1" s="1"/>
      <c r="C1" s="1"/>
      <c r="D1" s="2"/>
      <c r="E1" s="2"/>
      <c r="F1" s="2"/>
      <c r="G1" s="2"/>
    </row>
    <row r="2" spans="1:14" ht="47.25" customHeight="1">
      <c r="A2" s="183" t="s">
        <v>406</v>
      </c>
      <c r="B2" s="183" t="s">
        <v>0</v>
      </c>
      <c r="C2" s="183" t="s">
        <v>1</v>
      </c>
      <c r="D2" s="183" t="s">
        <v>2</v>
      </c>
      <c r="E2" s="183" t="s">
        <v>3</v>
      </c>
      <c r="F2" s="183" t="s">
        <v>4</v>
      </c>
      <c r="G2" s="99" t="s">
        <v>5</v>
      </c>
      <c r="H2" s="100" t="s">
        <v>6</v>
      </c>
      <c r="I2" s="100" t="s">
        <v>510</v>
      </c>
      <c r="J2" s="99" t="s">
        <v>9</v>
      </c>
      <c r="K2" s="100" t="s">
        <v>10</v>
      </c>
      <c r="L2" s="100" t="s">
        <v>47</v>
      </c>
      <c r="N2" s="126" t="s">
        <v>156</v>
      </c>
    </row>
    <row r="3" spans="1:14" ht="25.5">
      <c r="A3" s="184"/>
      <c r="B3" s="184"/>
      <c r="C3" s="184"/>
      <c r="D3" s="184"/>
      <c r="E3" s="184"/>
      <c r="F3" s="184"/>
      <c r="G3" s="3" t="s">
        <v>370</v>
      </c>
      <c r="H3" s="131" t="s">
        <v>495</v>
      </c>
      <c r="I3" s="131" t="s">
        <v>495</v>
      </c>
      <c r="J3" s="3" t="str">
        <f>G3</f>
        <v>UP65LT
 1394</v>
      </c>
      <c r="K3" s="3" t="str">
        <f>H3</f>
        <v>UP65LT
 1795</v>
      </c>
      <c r="L3" s="3" t="str">
        <f>I3</f>
        <v>UP65LT
 1795</v>
      </c>
    </row>
    <row r="4" spans="1:14" ht="14.1" customHeight="1">
      <c r="A4" s="102" t="s">
        <v>62</v>
      </c>
      <c r="B4" s="5">
        <v>0</v>
      </c>
      <c r="C4" s="5">
        <f>B4</f>
        <v>0</v>
      </c>
      <c r="D4" s="6">
        <f>60/25*B4</f>
        <v>0</v>
      </c>
      <c r="E4" s="7" t="str">
        <f>IF(C4&lt;=0,"0",IF(C4&lt;=3,"10",IF(C4&lt;=6,"15",IF(C4&lt;=10,"20",IF(C4&lt;=14,"25",IF(C4&lt;=19,"30",IF(C4&lt;=24,"35",IF(C4&lt;=30,"40",IF(C4&lt;=36,"45",IF(C4&lt;=42,"50",IF(C4&lt;=48,"55",IF(C4&lt;=54,"60",IF(C4&lt;=60,"65",IF(C4&lt;=66,"70"))))))))))))))</f>
        <v>0</v>
      </c>
      <c r="F4" s="26">
        <v>0</v>
      </c>
      <c r="G4" s="103">
        <v>0.20833333333333334</v>
      </c>
      <c r="H4" s="19">
        <v>0.38541666666666669</v>
      </c>
      <c r="I4" s="19">
        <v>0.42708333333333331</v>
      </c>
      <c r="J4" s="103">
        <f>G95+TIME(0,73,0)</f>
        <v>0.47916666666666596</v>
      </c>
      <c r="K4" s="103">
        <f>H95+TIME(0,88,0)</f>
        <v>0.66666666666666596</v>
      </c>
      <c r="L4" s="103">
        <f>I95+TIME(0,88,0)</f>
        <v>0.70833333333333259</v>
      </c>
      <c r="N4" s="158" t="s">
        <v>129</v>
      </c>
    </row>
    <row r="5" spans="1:14" ht="14.1" customHeight="1">
      <c r="A5" s="10" t="s">
        <v>13</v>
      </c>
      <c r="B5" s="5">
        <v>1</v>
      </c>
      <c r="C5" s="5">
        <f>B5</f>
        <v>1</v>
      </c>
      <c r="D5" s="6">
        <f t="shared" ref="D5:D18" si="0">60/25*B5</f>
        <v>2.4</v>
      </c>
      <c r="E5" s="7" t="str">
        <f>IF(C5&lt;=0,"0",IF(C5&lt;=3,"10",IF(C5&lt;=6,"15",IF(C5&lt;=10,"20",IF(C5&lt;=14,"25",IF(C5&lt;=19,"30",IF(C5&lt;=24,"35",IF(C5&lt;=30,"40",IF(C5&lt;=36,"45",IF(C5&lt;=42,"50",IF(C5&lt;=48,"55",IF(C5&lt;=54,"60",IF(C5&lt;=60,"65",IF(C5&lt;=66,"70"))))))))))))))</f>
        <v>10</v>
      </c>
      <c r="F5" s="26">
        <v>5</v>
      </c>
      <c r="G5" s="104">
        <f>G4+TIME(0,$D5,0)+TIME(0,$F5,0)</f>
        <v>0.21319444444444444</v>
      </c>
      <c r="H5" s="104">
        <f t="shared" ref="H5:K5" si="1">H4+TIME(0,$D5,0)+TIME(0,$F5,0)</f>
        <v>0.39027777777777778</v>
      </c>
      <c r="I5" s="104">
        <f t="shared" ref="I5" si="2">I4+TIME(0,$D5,0)+TIME(0,$F5,0)</f>
        <v>0.43194444444444441</v>
      </c>
      <c r="J5" s="104">
        <f t="shared" si="1"/>
        <v>0.48402777777777706</v>
      </c>
      <c r="K5" s="104">
        <f t="shared" si="1"/>
        <v>0.67152777777777706</v>
      </c>
      <c r="L5" s="104">
        <f t="shared" ref="L5" si="3">L4+TIME(0,$D5,0)+TIME(0,$F5,0)</f>
        <v>0.71319444444444369</v>
      </c>
      <c r="N5" s="158" t="s">
        <v>130</v>
      </c>
    </row>
    <row r="6" spans="1:14" ht="14.1" customHeight="1">
      <c r="A6" s="105" t="s">
        <v>14</v>
      </c>
      <c r="B6" s="13">
        <v>2</v>
      </c>
      <c r="C6" s="5">
        <f>B6+C5</f>
        <v>3</v>
      </c>
      <c r="D6" s="6">
        <f t="shared" si="0"/>
        <v>4.8</v>
      </c>
      <c r="E6" s="7" t="str">
        <f>IF(C6&lt;=0,"0",IF(C6&lt;=3,"10",IF(C6&lt;=6,"15",IF(C6&lt;=10,"20",IF(C6&lt;=14,"25",IF(C6&lt;=19,"30",IF(C6&lt;=24,"35",IF(C6&lt;=30,"40",IF(C6&lt;=36,"45",IF(C6&lt;=42,"50",IF(C6&lt;=48,"55",IF(C6&lt;=54,"60",IF(C6&lt;=60,"65",IF(C6&lt;=66,"70"))))))))))))))</f>
        <v>10</v>
      </c>
      <c r="F6" s="26">
        <v>0</v>
      </c>
      <c r="G6" s="104">
        <f t="shared" ref="G6:K37" si="4">G5+TIME(0,$D6,0)+TIME(0,$F6,0)</f>
        <v>0.2159722222222222</v>
      </c>
      <c r="H6" s="104">
        <f t="shared" si="4"/>
        <v>0.39305555555555555</v>
      </c>
      <c r="I6" s="104">
        <f t="shared" ref="I6" si="5">I5+TIME(0,$D6,0)+TIME(0,$F6,0)</f>
        <v>0.43472222222222218</v>
      </c>
      <c r="J6" s="104">
        <f t="shared" si="4"/>
        <v>0.48680555555555483</v>
      </c>
      <c r="K6" s="104">
        <f t="shared" si="4"/>
        <v>0.67430555555555483</v>
      </c>
      <c r="L6" s="104">
        <f t="shared" ref="L6" si="6">L5+TIME(0,$D6,0)+TIME(0,$F6,0)</f>
        <v>0.71597222222222145</v>
      </c>
      <c r="N6" s="158" t="s">
        <v>131</v>
      </c>
    </row>
    <row r="7" spans="1:14" ht="14.1" customHeight="1">
      <c r="A7" s="105" t="s">
        <v>15</v>
      </c>
      <c r="B7" s="13">
        <v>1</v>
      </c>
      <c r="C7" s="5">
        <f t="shared" ref="C7:C44" si="7">B7+C6</f>
        <v>4</v>
      </c>
      <c r="D7" s="6">
        <f t="shared" si="0"/>
        <v>2.4</v>
      </c>
      <c r="E7" s="7" t="str">
        <f t="shared" ref="E7:E45" si="8">IF(C7&lt;=0,"0",IF(C7&lt;=3,"10",IF(C7&lt;=6,"15",IF(C7&lt;=10,"20",IF(C7&lt;=14,"25",IF(C7&lt;=19,"30",IF(C7&lt;=24,"35",IF(C7&lt;=30,"40",IF(C7&lt;=36,"45",IF(C7&lt;=42,"50",IF(C7&lt;=48,"55",IF(C7&lt;=54,"60",IF(C7&lt;=60,"65",IF(C7&lt;=66,"70"))))))))))))))</f>
        <v>15</v>
      </c>
      <c r="F7" s="26">
        <v>0</v>
      </c>
      <c r="G7" s="104">
        <f t="shared" si="4"/>
        <v>0.21736111111111109</v>
      </c>
      <c r="H7" s="104">
        <f t="shared" si="4"/>
        <v>0.39444444444444443</v>
      </c>
      <c r="I7" s="104">
        <f t="shared" ref="I7" si="9">I6+TIME(0,$D7,0)+TIME(0,$F7,0)</f>
        <v>0.43611111111111106</v>
      </c>
      <c r="J7" s="104">
        <f t="shared" si="4"/>
        <v>0.48819444444444371</v>
      </c>
      <c r="K7" s="104">
        <f t="shared" si="4"/>
        <v>0.67569444444444371</v>
      </c>
      <c r="L7" s="104">
        <f t="shared" ref="L7" si="10">L6+TIME(0,$D7,0)+TIME(0,$F7,0)</f>
        <v>0.71736111111111034</v>
      </c>
      <c r="N7" s="158" t="s">
        <v>178</v>
      </c>
    </row>
    <row r="8" spans="1:14" ht="14.1" customHeight="1">
      <c r="A8" s="105" t="s">
        <v>16</v>
      </c>
      <c r="B8" s="13">
        <v>2</v>
      </c>
      <c r="C8" s="5">
        <f t="shared" si="7"/>
        <v>6</v>
      </c>
      <c r="D8" s="6">
        <f t="shared" si="0"/>
        <v>4.8</v>
      </c>
      <c r="E8" s="7" t="str">
        <f t="shared" si="8"/>
        <v>15</v>
      </c>
      <c r="F8" s="26">
        <v>0</v>
      </c>
      <c r="G8" s="104">
        <f t="shared" si="4"/>
        <v>0.22013888888888886</v>
      </c>
      <c r="H8" s="104">
        <f t="shared" si="4"/>
        <v>0.3972222222222222</v>
      </c>
      <c r="I8" s="104">
        <f t="shared" ref="I8" si="11">I7+TIME(0,$D8,0)+TIME(0,$F8,0)</f>
        <v>0.43888888888888883</v>
      </c>
      <c r="J8" s="104">
        <f t="shared" si="4"/>
        <v>0.49097222222222148</v>
      </c>
      <c r="K8" s="104">
        <f t="shared" si="4"/>
        <v>0.67847222222222148</v>
      </c>
      <c r="L8" s="104">
        <f t="shared" ref="L8" si="12">L7+TIME(0,$D8,0)+TIME(0,$F8,0)</f>
        <v>0.72013888888888811</v>
      </c>
      <c r="N8" s="158" t="s">
        <v>179</v>
      </c>
    </row>
    <row r="9" spans="1:14" ht="14.1" customHeight="1">
      <c r="A9" s="105" t="s">
        <v>17</v>
      </c>
      <c r="B9" s="13">
        <v>3</v>
      </c>
      <c r="C9" s="5">
        <f t="shared" si="7"/>
        <v>9</v>
      </c>
      <c r="D9" s="6">
        <f t="shared" si="0"/>
        <v>7.1999999999999993</v>
      </c>
      <c r="E9" s="7" t="str">
        <f t="shared" si="8"/>
        <v>20</v>
      </c>
      <c r="F9" s="26">
        <v>0</v>
      </c>
      <c r="G9" s="104">
        <f t="shared" si="4"/>
        <v>0.22499999999999998</v>
      </c>
      <c r="H9" s="104">
        <f t="shared" si="4"/>
        <v>0.40208333333333329</v>
      </c>
      <c r="I9" s="104">
        <f t="shared" ref="I9" si="13">I8+TIME(0,$D9,0)+TIME(0,$F9,0)</f>
        <v>0.44374999999999992</v>
      </c>
      <c r="J9" s="104">
        <f t="shared" si="4"/>
        <v>0.49583333333333257</v>
      </c>
      <c r="K9" s="104">
        <f t="shared" si="4"/>
        <v>0.68333333333333257</v>
      </c>
      <c r="L9" s="104">
        <f t="shared" ref="L9" si="14">L8+TIME(0,$D9,0)+TIME(0,$F9,0)</f>
        <v>0.7249999999999992</v>
      </c>
      <c r="N9" s="158" t="s">
        <v>180</v>
      </c>
    </row>
    <row r="10" spans="1:14" ht="14.1" customHeight="1">
      <c r="A10" s="105" t="s">
        <v>18</v>
      </c>
      <c r="B10" s="13">
        <v>3</v>
      </c>
      <c r="C10" s="5">
        <f t="shared" si="7"/>
        <v>12</v>
      </c>
      <c r="D10" s="6">
        <f t="shared" si="0"/>
        <v>7.1999999999999993</v>
      </c>
      <c r="E10" s="7" t="str">
        <f t="shared" si="8"/>
        <v>25</v>
      </c>
      <c r="F10" s="26">
        <v>0</v>
      </c>
      <c r="G10" s="104">
        <f t="shared" si="4"/>
        <v>0.2298611111111111</v>
      </c>
      <c r="H10" s="104">
        <f t="shared" si="4"/>
        <v>0.40694444444444439</v>
      </c>
      <c r="I10" s="104">
        <f t="shared" ref="I10" si="15">I9+TIME(0,$D10,0)+TIME(0,$F10,0)</f>
        <v>0.44861111111111102</v>
      </c>
      <c r="J10" s="104">
        <f t="shared" si="4"/>
        <v>0.50069444444444366</v>
      </c>
      <c r="K10" s="104">
        <f t="shared" si="4"/>
        <v>0.68819444444444366</v>
      </c>
      <c r="L10" s="104">
        <f t="shared" ref="L10" si="16">L9+TIME(0,$D10,0)+TIME(0,$F10,0)</f>
        <v>0.72986111111111029</v>
      </c>
      <c r="N10" s="158" t="s">
        <v>182</v>
      </c>
    </row>
    <row r="11" spans="1:14" ht="14.1" customHeight="1">
      <c r="A11" s="105" t="s">
        <v>19</v>
      </c>
      <c r="B11" s="13">
        <v>2</v>
      </c>
      <c r="C11" s="5">
        <f t="shared" si="7"/>
        <v>14</v>
      </c>
      <c r="D11" s="6">
        <f t="shared" si="0"/>
        <v>4.8</v>
      </c>
      <c r="E11" s="7" t="str">
        <f t="shared" si="8"/>
        <v>25</v>
      </c>
      <c r="F11" s="26">
        <v>0</v>
      </c>
      <c r="G11" s="104">
        <f t="shared" si="4"/>
        <v>0.23263888888888887</v>
      </c>
      <c r="H11" s="104">
        <f t="shared" si="4"/>
        <v>0.40972222222222215</v>
      </c>
      <c r="I11" s="104">
        <f t="shared" ref="I11" si="17">I10+TIME(0,$D11,0)+TIME(0,$F11,0)</f>
        <v>0.45138888888888878</v>
      </c>
      <c r="J11" s="104">
        <f t="shared" si="4"/>
        <v>0.50347222222222143</v>
      </c>
      <c r="K11" s="104">
        <f t="shared" si="4"/>
        <v>0.69097222222222143</v>
      </c>
      <c r="L11" s="104">
        <f t="shared" ref="L11" si="18">L10+TIME(0,$D11,0)+TIME(0,$F11,0)</f>
        <v>0.73263888888888806</v>
      </c>
      <c r="N11" s="158" t="s">
        <v>134</v>
      </c>
    </row>
    <row r="12" spans="1:14" ht="14.1" customHeight="1">
      <c r="A12" s="105" t="s">
        <v>20</v>
      </c>
      <c r="B12" s="13">
        <v>2</v>
      </c>
      <c r="C12" s="5">
        <f t="shared" si="7"/>
        <v>16</v>
      </c>
      <c r="D12" s="6">
        <f t="shared" si="0"/>
        <v>4.8</v>
      </c>
      <c r="E12" s="7" t="str">
        <f t="shared" si="8"/>
        <v>30</v>
      </c>
      <c r="F12" s="26">
        <v>0</v>
      </c>
      <c r="G12" s="104">
        <f t="shared" si="4"/>
        <v>0.23541666666666664</v>
      </c>
      <c r="H12" s="104">
        <f t="shared" si="4"/>
        <v>0.41249999999999992</v>
      </c>
      <c r="I12" s="104">
        <f t="shared" ref="I12" si="19">I11+TIME(0,$D12,0)+TIME(0,$F12,0)</f>
        <v>0.45416666666666655</v>
      </c>
      <c r="J12" s="104">
        <f t="shared" si="4"/>
        <v>0.5062499999999992</v>
      </c>
      <c r="K12" s="104">
        <f t="shared" si="4"/>
        <v>0.6937499999999992</v>
      </c>
      <c r="L12" s="104">
        <f t="shared" ref="L12" si="20">L11+TIME(0,$D12,0)+TIME(0,$F12,0)</f>
        <v>0.73541666666666583</v>
      </c>
      <c r="N12" s="158" t="s">
        <v>184</v>
      </c>
    </row>
    <row r="13" spans="1:14" ht="14.1" customHeight="1">
      <c r="A13" s="105" t="s">
        <v>21</v>
      </c>
      <c r="B13" s="13">
        <v>2</v>
      </c>
      <c r="C13" s="5">
        <f t="shared" si="7"/>
        <v>18</v>
      </c>
      <c r="D13" s="6">
        <f t="shared" si="0"/>
        <v>4.8</v>
      </c>
      <c r="E13" s="7" t="str">
        <f t="shared" si="8"/>
        <v>30</v>
      </c>
      <c r="F13" s="26">
        <v>0</v>
      </c>
      <c r="G13" s="104">
        <f t="shared" si="4"/>
        <v>0.2381944444444444</v>
      </c>
      <c r="H13" s="104">
        <f t="shared" si="4"/>
        <v>0.41527777777777769</v>
      </c>
      <c r="I13" s="104">
        <f t="shared" ref="I13" si="21">I12+TIME(0,$D13,0)+TIME(0,$F13,0)</f>
        <v>0.45694444444444432</v>
      </c>
      <c r="J13" s="104">
        <f t="shared" si="4"/>
        <v>0.50902777777777697</v>
      </c>
      <c r="K13" s="104">
        <f t="shared" si="4"/>
        <v>0.69652777777777697</v>
      </c>
      <c r="L13" s="104">
        <f t="shared" ref="L13" si="22">L12+TIME(0,$D13,0)+TIME(0,$F13,0)</f>
        <v>0.7381944444444436</v>
      </c>
      <c r="N13" s="158" t="s">
        <v>185</v>
      </c>
    </row>
    <row r="14" spans="1:14" ht="14.1" customHeight="1">
      <c r="A14" s="105" t="s">
        <v>22</v>
      </c>
      <c r="B14" s="13">
        <v>1</v>
      </c>
      <c r="C14" s="5">
        <f t="shared" si="7"/>
        <v>19</v>
      </c>
      <c r="D14" s="6">
        <f t="shared" si="0"/>
        <v>2.4</v>
      </c>
      <c r="E14" s="7" t="str">
        <f t="shared" si="8"/>
        <v>30</v>
      </c>
      <c r="F14" s="26">
        <v>0</v>
      </c>
      <c r="G14" s="104">
        <f t="shared" si="4"/>
        <v>0.23958333333333329</v>
      </c>
      <c r="H14" s="104">
        <f t="shared" si="4"/>
        <v>0.41666666666666657</v>
      </c>
      <c r="I14" s="104">
        <f t="shared" ref="I14" si="23">I13+TIME(0,$D14,0)+TIME(0,$F14,0)</f>
        <v>0.4583333333333332</v>
      </c>
      <c r="J14" s="104">
        <f t="shared" si="4"/>
        <v>0.51041666666666585</v>
      </c>
      <c r="K14" s="104">
        <f t="shared" si="4"/>
        <v>0.69791666666666585</v>
      </c>
      <c r="L14" s="104">
        <f t="shared" ref="L14" si="24">L13+TIME(0,$D14,0)+TIME(0,$F14,0)</f>
        <v>0.73958333333333248</v>
      </c>
      <c r="N14" s="158" t="s">
        <v>135</v>
      </c>
    </row>
    <row r="15" spans="1:14" ht="14.1" customHeight="1">
      <c r="A15" s="105" t="s">
        <v>23</v>
      </c>
      <c r="B15" s="13">
        <v>1</v>
      </c>
      <c r="C15" s="5">
        <f t="shared" si="7"/>
        <v>20</v>
      </c>
      <c r="D15" s="6">
        <f t="shared" si="0"/>
        <v>2.4</v>
      </c>
      <c r="E15" s="7" t="str">
        <f t="shared" si="8"/>
        <v>35</v>
      </c>
      <c r="F15" s="26">
        <v>0</v>
      </c>
      <c r="G15" s="104">
        <f t="shared" si="4"/>
        <v>0.24097222222222217</v>
      </c>
      <c r="H15" s="104">
        <f t="shared" si="4"/>
        <v>0.41805555555555546</v>
      </c>
      <c r="I15" s="104">
        <f t="shared" ref="I15" si="25">I14+TIME(0,$D15,0)+TIME(0,$F15,0)</f>
        <v>0.45972222222222209</v>
      </c>
      <c r="J15" s="104">
        <f t="shared" si="4"/>
        <v>0.51180555555555474</v>
      </c>
      <c r="K15" s="104">
        <f t="shared" si="4"/>
        <v>0.69930555555555474</v>
      </c>
      <c r="L15" s="104">
        <f t="shared" ref="L15" si="26">L14+TIME(0,$D15,0)+TIME(0,$F15,0)</f>
        <v>0.74097222222222137</v>
      </c>
      <c r="N15" s="158" t="s">
        <v>136</v>
      </c>
    </row>
    <row r="16" spans="1:14" ht="14.1" customHeight="1">
      <c r="A16" s="124" t="s">
        <v>137</v>
      </c>
      <c r="B16" s="13">
        <v>1</v>
      </c>
      <c r="C16" s="5">
        <f t="shared" si="7"/>
        <v>21</v>
      </c>
      <c r="D16" s="6">
        <f t="shared" si="0"/>
        <v>2.4</v>
      </c>
      <c r="E16" s="7" t="str">
        <f t="shared" si="8"/>
        <v>35</v>
      </c>
      <c r="F16" s="26">
        <v>0</v>
      </c>
      <c r="G16" s="104">
        <f t="shared" si="4"/>
        <v>0.24236111111111105</v>
      </c>
      <c r="H16" s="104">
        <f t="shared" si="4"/>
        <v>0.41944444444444434</v>
      </c>
      <c r="I16" s="104">
        <f t="shared" ref="I16" si="27">I15+TIME(0,$D16,0)+TIME(0,$F16,0)</f>
        <v>0.46111111111111097</v>
      </c>
      <c r="J16" s="104">
        <f t="shared" si="4"/>
        <v>0.51319444444444362</v>
      </c>
      <c r="K16" s="104">
        <f t="shared" si="4"/>
        <v>0.70069444444444362</v>
      </c>
      <c r="L16" s="104">
        <f t="shared" ref="L16" si="28">L15+TIME(0,$D16,0)+TIME(0,$F16,0)</f>
        <v>0.74236111111111025</v>
      </c>
      <c r="N16" s="158" t="s">
        <v>190</v>
      </c>
    </row>
    <row r="17" spans="1:14" ht="14.1" customHeight="1">
      <c r="A17" s="105" t="s">
        <v>24</v>
      </c>
      <c r="B17" s="13">
        <v>2</v>
      </c>
      <c r="C17" s="5">
        <f t="shared" si="7"/>
        <v>23</v>
      </c>
      <c r="D17" s="6">
        <f t="shared" si="0"/>
        <v>4.8</v>
      </c>
      <c r="E17" s="7" t="str">
        <f t="shared" si="8"/>
        <v>35</v>
      </c>
      <c r="F17" s="26">
        <v>0</v>
      </c>
      <c r="G17" s="104">
        <f t="shared" si="4"/>
        <v>0.24513888888888882</v>
      </c>
      <c r="H17" s="104">
        <f t="shared" si="4"/>
        <v>0.42222222222222211</v>
      </c>
      <c r="I17" s="104">
        <f t="shared" ref="I17" si="29">I16+TIME(0,$D17,0)+TIME(0,$F17,0)</f>
        <v>0.46388888888888874</v>
      </c>
      <c r="J17" s="104">
        <f t="shared" si="4"/>
        <v>0.51597222222222139</v>
      </c>
      <c r="K17" s="104">
        <f t="shared" si="4"/>
        <v>0.70347222222222139</v>
      </c>
      <c r="L17" s="104">
        <f t="shared" ref="L17" si="30">L16+TIME(0,$D17,0)+TIME(0,$F17,0)</f>
        <v>0.74513888888888802</v>
      </c>
      <c r="N17" s="158" t="s">
        <v>149</v>
      </c>
    </row>
    <row r="18" spans="1:14" ht="14.1" customHeight="1">
      <c r="A18" s="105" t="s">
        <v>25</v>
      </c>
      <c r="B18" s="13">
        <v>1</v>
      </c>
      <c r="C18" s="5">
        <f t="shared" si="7"/>
        <v>24</v>
      </c>
      <c r="D18" s="6">
        <f t="shared" si="0"/>
        <v>2.4</v>
      </c>
      <c r="E18" s="7" t="str">
        <f t="shared" si="8"/>
        <v>35</v>
      </c>
      <c r="F18" s="26">
        <v>0</v>
      </c>
      <c r="G18" s="104">
        <f t="shared" si="4"/>
        <v>0.24652777777777771</v>
      </c>
      <c r="H18" s="104">
        <f t="shared" si="4"/>
        <v>0.42361111111111099</v>
      </c>
      <c r="I18" s="104">
        <f t="shared" ref="I18" si="31">I17+TIME(0,$D18,0)+TIME(0,$F18,0)</f>
        <v>0.46527777777777762</v>
      </c>
      <c r="J18" s="104">
        <f t="shared" si="4"/>
        <v>0.51736111111111027</v>
      </c>
      <c r="K18" s="104">
        <f t="shared" si="4"/>
        <v>0.70486111111111027</v>
      </c>
      <c r="L18" s="104">
        <f t="shared" ref="L18" si="32">L17+TIME(0,$D18,0)+TIME(0,$F18,0)</f>
        <v>0.7465277777777769</v>
      </c>
      <c r="N18" s="158" t="s">
        <v>192</v>
      </c>
    </row>
    <row r="19" spans="1:14" s="21" customFormat="1" ht="14.1" customHeight="1">
      <c r="A19" s="125" t="s">
        <v>128</v>
      </c>
      <c r="B19" s="22">
        <v>2</v>
      </c>
      <c r="C19" s="5">
        <f t="shared" si="7"/>
        <v>26</v>
      </c>
      <c r="D19" s="6">
        <f>60/20*B19</f>
        <v>6</v>
      </c>
      <c r="E19" s="7" t="str">
        <f t="shared" si="8"/>
        <v>40</v>
      </c>
      <c r="F19" s="27">
        <v>4</v>
      </c>
      <c r="G19" s="109">
        <f t="shared" si="4"/>
        <v>0.25347222222222215</v>
      </c>
      <c r="H19" s="109">
        <f t="shared" si="4"/>
        <v>0.43055555555555541</v>
      </c>
      <c r="I19" s="109">
        <f t="shared" ref="I19" si="33">I18+TIME(0,$D19,0)+TIME(0,$F19,0)</f>
        <v>0.47222222222222204</v>
      </c>
      <c r="J19" s="109">
        <f t="shared" si="4"/>
        <v>0.52430555555555469</v>
      </c>
      <c r="K19" s="109">
        <f t="shared" si="4"/>
        <v>0.71180555555555469</v>
      </c>
      <c r="L19" s="109">
        <f t="shared" ref="L19" si="34">L18+TIME(0,$D19,0)+TIME(0,$F19,0)</f>
        <v>0.75347222222222132</v>
      </c>
      <c r="N19" s="158" t="s">
        <v>160</v>
      </c>
    </row>
    <row r="20" spans="1:14" s="21" customFormat="1" ht="14.1" customHeight="1">
      <c r="A20" s="12" t="s">
        <v>55</v>
      </c>
      <c r="B20" s="13">
        <v>1</v>
      </c>
      <c r="C20" s="5">
        <f t="shared" si="7"/>
        <v>27</v>
      </c>
      <c r="D20" s="6">
        <f t="shared" ref="D20:D45" si="35">60/20*B20</f>
        <v>3</v>
      </c>
      <c r="E20" s="7" t="str">
        <f t="shared" si="8"/>
        <v>40</v>
      </c>
      <c r="F20" s="26">
        <v>0</v>
      </c>
      <c r="G20" s="104">
        <f t="shared" si="4"/>
        <v>0.25555555555555548</v>
      </c>
      <c r="H20" s="104">
        <f t="shared" si="4"/>
        <v>0.43263888888888874</v>
      </c>
      <c r="I20" s="104">
        <f t="shared" ref="I20" si="36">I19+TIME(0,$D20,0)+TIME(0,$F20,0)</f>
        <v>0.47430555555555537</v>
      </c>
      <c r="J20" s="104">
        <f t="shared" si="4"/>
        <v>0.52638888888888802</v>
      </c>
      <c r="K20" s="104">
        <f t="shared" si="4"/>
        <v>0.71388888888888802</v>
      </c>
      <c r="L20" s="104">
        <f t="shared" ref="L20" si="37">L19+TIME(0,$D20,0)+TIME(0,$F20,0)</f>
        <v>0.75555555555555465</v>
      </c>
      <c r="M20"/>
      <c r="N20" s="158" t="s">
        <v>210</v>
      </c>
    </row>
    <row r="21" spans="1:14" s="21" customFormat="1" ht="14.1" customHeight="1">
      <c r="A21" s="12" t="s">
        <v>56</v>
      </c>
      <c r="B21" s="13">
        <v>1</v>
      </c>
      <c r="C21" s="5">
        <f t="shared" si="7"/>
        <v>28</v>
      </c>
      <c r="D21" s="6">
        <f t="shared" si="35"/>
        <v>3</v>
      </c>
      <c r="E21" s="7" t="str">
        <f t="shared" si="8"/>
        <v>40</v>
      </c>
      <c r="F21" s="26">
        <v>0</v>
      </c>
      <c r="G21" s="104">
        <f t="shared" si="4"/>
        <v>0.25763888888888881</v>
      </c>
      <c r="H21" s="104">
        <f t="shared" si="4"/>
        <v>0.43472222222222207</v>
      </c>
      <c r="I21" s="104">
        <f t="shared" ref="I21" si="38">I20+TIME(0,$D21,0)+TIME(0,$F21,0)</f>
        <v>0.4763888888888887</v>
      </c>
      <c r="J21" s="104">
        <f t="shared" si="4"/>
        <v>0.52847222222222134</v>
      </c>
      <c r="K21" s="104">
        <f t="shared" si="4"/>
        <v>0.71597222222222134</v>
      </c>
      <c r="L21" s="104">
        <f t="shared" ref="L21" si="39">L20+TIME(0,$D21,0)+TIME(0,$F21,0)</f>
        <v>0.75763888888888797</v>
      </c>
      <c r="M21"/>
      <c r="N21" s="158" t="s">
        <v>211</v>
      </c>
    </row>
    <row r="22" spans="1:14" s="21" customFormat="1" ht="14.1" customHeight="1">
      <c r="A22" s="12" t="s">
        <v>57</v>
      </c>
      <c r="B22" s="13">
        <v>1</v>
      </c>
      <c r="C22" s="5">
        <f t="shared" si="7"/>
        <v>29</v>
      </c>
      <c r="D22" s="6">
        <f t="shared" si="35"/>
        <v>3</v>
      </c>
      <c r="E22" s="7" t="str">
        <f t="shared" si="8"/>
        <v>40</v>
      </c>
      <c r="F22" s="26">
        <v>0</v>
      </c>
      <c r="G22" s="104">
        <f t="shared" si="4"/>
        <v>0.25972222222222213</v>
      </c>
      <c r="H22" s="104">
        <f t="shared" si="4"/>
        <v>0.43680555555555539</v>
      </c>
      <c r="I22" s="104">
        <f t="shared" ref="I22" si="40">I21+TIME(0,$D22,0)+TIME(0,$F22,0)</f>
        <v>0.47847222222222202</v>
      </c>
      <c r="J22" s="104">
        <f t="shared" si="4"/>
        <v>0.53055555555555467</v>
      </c>
      <c r="K22" s="104">
        <f t="shared" si="4"/>
        <v>0.71805555555555467</v>
      </c>
      <c r="L22" s="104">
        <f t="shared" ref="L22" si="41">L21+TIME(0,$D22,0)+TIME(0,$F22,0)</f>
        <v>0.7597222222222213</v>
      </c>
      <c r="M22"/>
      <c r="N22" s="158" t="s">
        <v>212</v>
      </c>
    </row>
    <row r="23" spans="1:14" s="21" customFormat="1" ht="14.1" customHeight="1">
      <c r="A23" s="12" t="s">
        <v>97</v>
      </c>
      <c r="B23" s="13">
        <v>1</v>
      </c>
      <c r="C23" s="5">
        <f t="shared" si="7"/>
        <v>30</v>
      </c>
      <c r="D23" s="6">
        <f t="shared" si="35"/>
        <v>3</v>
      </c>
      <c r="E23" s="7" t="str">
        <f t="shared" si="8"/>
        <v>40</v>
      </c>
      <c r="F23" s="26">
        <v>0</v>
      </c>
      <c r="G23" s="104">
        <f t="shared" si="4"/>
        <v>0.26180555555555546</v>
      </c>
      <c r="H23" s="104">
        <f t="shared" si="4"/>
        <v>0.43888888888888872</v>
      </c>
      <c r="I23" s="104">
        <f t="shared" ref="I23" si="42">I22+TIME(0,$D23,0)+TIME(0,$F23,0)</f>
        <v>0.48055555555555535</v>
      </c>
      <c r="J23" s="104">
        <f t="shared" si="4"/>
        <v>0.532638888888888</v>
      </c>
      <c r="K23" s="104">
        <f t="shared" si="4"/>
        <v>0.720138888888888</v>
      </c>
      <c r="L23" s="104">
        <f t="shared" ref="L23" si="43">L22+TIME(0,$D23,0)+TIME(0,$F23,0)</f>
        <v>0.76180555555555463</v>
      </c>
      <c r="M23"/>
      <c r="N23" s="158" t="s">
        <v>220</v>
      </c>
    </row>
    <row r="24" spans="1:14" s="21" customFormat="1" ht="14.1" customHeight="1">
      <c r="A24" s="12" t="s">
        <v>58</v>
      </c>
      <c r="B24" s="13">
        <v>1</v>
      </c>
      <c r="C24" s="5">
        <f t="shared" si="7"/>
        <v>31</v>
      </c>
      <c r="D24" s="6">
        <f t="shared" si="35"/>
        <v>3</v>
      </c>
      <c r="E24" s="7" t="str">
        <f t="shared" si="8"/>
        <v>45</v>
      </c>
      <c r="F24" s="26">
        <v>0</v>
      </c>
      <c r="G24" s="104">
        <f t="shared" si="4"/>
        <v>0.26388888888888878</v>
      </c>
      <c r="H24" s="104">
        <f t="shared" si="4"/>
        <v>0.44097222222222204</v>
      </c>
      <c r="I24" s="104">
        <f t="shared" ref="I24" si="44">I23+TIME(0,$D24,0)+TIME(0,$F24,0)</f>
        <v>0.48263888888888867</v>
      </c>
      <c r="J24" s="104">
        <f t="shared" si="4"/>
        <v>0.53472222222222132</v>
      </c>
      <c r="K24" s="104">
        <f t="shared" si="4"/>
        <v>0.72222222222222132</v>
      </c>
      <c r="L24" s="104">
        <f t="shared" ref="L24" si="45">L23+TIME(0,$D24,0)+TIME(0,$F24,0)</f>
        <v>0.76388888888888795</v>
      </c>
      <c r="M24"/>
      <c r="N24" s="158" t="s">
        <v>213</v>
      </c>
    </row>
    <row r="25" spans="1:14" s="21" customFormat="1" ht="14.1" customHeight="1">
      <c r="A25" s="12" t="s">
        <v>59</v>
      </c>
      <c r="B25" s="13">
        <v>1</v>
      </c>
      <c r="C25" s="5">
        <f t="shared" si="7"/>
        <v>32</v>
      </c>
      <c r="D25" s="6">
        <f t="shared" si="35"/>
        <v>3</v>
      </c>
      <c r="E25" s="7" t="str">
        <f t="shared" si="8"/>
        <v>45</v>
      </c>
      <c r="F25" s="26">
        <v>0</v>
      </c>
      <c r="G25" s="104">
        <f t="shared" si="4"/>
        <v>0.26597222222222211</v>
      </c>
      <c r="H25" s="104">
        <f t="shared" si="4"/>
        <v>0.44305555555555537</v>
      </c>
      <c r="I25" s="104">
        <f t="shared" ref="I25" si="46">I24+TIME(0,$D25,0)+TIME(0,$F25,0)</f>
        <v>0.484722222222222</v>
      </c>
      <c r="J25" s="104">
        <f t="shared" si="4"/>
        <v>0.53680555555555465</v>
      </c>
      <c r="K25" s="104">
        <f t="shared" si="4"/>
        <v>0.72430555555555465</v>
      </c>
      <c r="L25" s="104">
        <f t="shared" ref="L25" si="47">L24+TIME(0,$D25,0)+TIME(0,$F25,0)</f>
        <v>0.76597222222222128</v>
      </c>
      <c r="M25"/>
      <c r="N25" s="158" t="s">
        <v>214</v>
      </c>
    </row>
    <row r="26" spans="1:14" s="21" customFormat="1" ht="14.1" customHeight="1">
      <c r="A26" s="12" t="s">
        <v>60</v>
      </c>
      <c r="B26" s="13">
        <v>1</v>
      </c>
      <c r="C26" s="5">
        <f t="shared" si="7"/>
        <v>33</v>
      </c>
      <c r="D26" s="6">
        <f t="shared" si="35"/>
        <v>3</v>
      </c>
      <c r="E26" s="7" t="str">
        <f t="shared" si="8"/>
        <v>45</v>
      </c>
      <c r="F26" s="26">
        <v>0</v>
      </c>
      <c r="G26" s="104">
        <f t="shared" si="4"/>
        <v>0.26805555555555544</v>
      </c>
      <c r="H26" s="104">
        <f t="shared" si="4"/>
        <v>0.4451388888888887</v>
      </c>
      <c r="I26" s="104">
        <f t="shared" ref="I26" si="48">I25+TIME(0,$D26,0)+TIME(0,$F26,0)</f>
        <v>0.48680555555555532</v>
      </c>
      <c r="J26" s="104">
        <f t="shared" si="4"/>
        <v>0.53888888888888797</v>
      </c>
      <c r="K26" s="104">
        <f t="shared" si="4"/>
        <v>0.72638888888888797</v>
      </c>
      <c r="L26" s="104">
        <f t="shared" ref="L26" si="49">L25+TIME(0,$D26,0)+TIME(0,$F26,0)</f>
        <v>0.7680555555555546</v>
      </c>
      <c r="M26"/>
      <c r="N26" s="158" t="s">
        <v>215</v>
      </c>
    </row>
    <row r="27" spans="1:14" s="21" customFormat="1" ht="14.1" customHeight="1">
      <c r="A27" s="4" t="s">
        <v>61</v>
      </c>
      <c r="B27" s="22">
        <v>1</v>
      </c>
      <c r="C27" s="5">
        <f t="shared" si="7"/>
        <v>34</v>
      </c>
      <c r="D27" s="6">
        <f t="shared" si="35"/>
        <v>3</v>
      </c>
      <c r="E27" s="7" t="str">
        <f t="shared" si="8"/>
        <v>45</v>
      </c>
      <c r="F27" s="27">
        <v>5</v>
      </c>
      <c r="G27" s="109">
        <f t="shared" si="4"/>
        <v>0.27361111111111097</v>
      </c>
      <c r="H27" s="109">
        <f t="shared" si="4"/>
        <v>0.45069444444444423</v>
      </c>
      <c r="I27" s="109">
        <f t="shared" ref="I27" si="50">I26+TIME(0,$D27,0)+TIME(0,$F27,0)</f>
        <v>0.49236111111111086</v>
      </c>
      <c r="J27" s="109">
        <f t="shared" si="4"/>
        <v>0.54444444444444351</v>
      </c>
      <c r="K27" s="109">
        <f t="shared" si="4"/>
        <v>0.73194444444444351</v>
      </c>
      <c r="L27" s="109">
        <f t="shared" ref="L27" si="51">L26+TIME(0,$D27,0)+TIME(0,$F27,0)</f>
        <v>0.77361111111111014</v>
      </c>
      <c r="N27" s="158" t="s">
        <v>265</v>
      </c>
    </row>
    <row r="28" spans="1:14" s="21" customFormat="1" ht="14.1" customHeight="1">
      <c r="A28" s="12" t="s">
        <v>60</v>
      </c>
      <c r="B28" s="13">
        <v>1</v>
      </c>
      <c r="C28" s="5">
        <f t="shared" si="7"/>
        <v>35</v>
      </c>
      <c r="D28" s="6">
        <f t="shared" si="35"/>
        <v>3</v>
      </c>
      <c r="E28" s="7" t="str">
        <f t="shared" si="8"/>
        <v>45</v>
      </c>
      <c r="F28" s="26">
        <v>0</v>
      </c>
      <c r="G28" s="104">
        <f t="shared" si="4"/>
        <v>0.2756944444444443</v>
      </c>
      <c r="H28" s="104">
        <f t="shared" si="4"/>
        <v>0.45277777777777756</v>
      </c>
      <c r="I28" s="104">
        <f t="shared" ref="I28" si="52">I27+TIME(0,$D28,0)+TIME(0,$F28,0)</f>
        <v>0.49444444444444419</v>
      </c>
      <c r="J28" s="104">
        <f t="shared" si="4"/>
        <v>0.54652777777777684</v>
      </c>
      <c r="K28" s="104">
        <f t="shared" si="4"/>
        <v>0.73402777777777684</v>
      </c>
      <c r="L28" s="104">
        <f t="shared" ref="L28" si="53">L27+TIME(0,$D28,0)+TIME(0,$F28,0)</f>
        <v>0.77569444444444346</v>
      </c>
      <c r="M28"/>
      <c r="N28" s="158" t="s">
        <v>217</v>
      </c>
    </row>
    <row r="29" spans="1:14" s="21" customFormat="1" ht="14.1" customHeight="1">
      <c r="A29" s="12" t="s">
        <v>59</v>
      </c>
      <c r="B29" s="13">
        <v>1</v>
      </c>
      <c r="C29" s="5">
        <f t="shared" si="7"/>
        <v>36</v>
      </c>
      <c r="D29" s="6">
        <f t="shared" si="35"/>
        <v>3</v>
      </c>
      <c r="E29" s="7" t="str">
        <f t="shared" si="8"/>
        <v>45</v>
      </c>
      <c r="F29" s="26">
        <v>0</v>
      </c>
      <c r="G29" s="104">
        <f t="shared" si="4"/>
        <v>0.27777777777777762</v>
      </c>
      <c r="H29" s="104">
        <f t="shared" si="4"/>
        <v>0.45486111111111088</v>
      </c>
      <c r="I29" s="104">
        <f t="shared" ref="I29" si="54">I28+TIME(0,$D29,0)+TIME(0,$F29,0)</f>
        <v>0.49652777777777751</v>
      </c>
      <c r="J29" s="104">
        <f t="shared" si="4"/>
        <v>0.54861111111111016</v>
      </c>
      <c r="K29" s="104">
        <f t="shared" si="4"/>
        <v>0.73611111111111016</v>
      </c>
      <c r="L29" s="104">
        <f t="shared" ref="L29" si="55">L28+TIME(0,$D29,0)+TIME(0,$F29,0)</f>
        <v>0.77777777777777679</v>
      </c>
      <c r="M29"/>
      <c r="N29" s="158" t="s">
        <v>218</v>
      </c>
    </row>
    <row r="30" spans="1:14" s="21" customFormat="1" ht="14.1" customHeight="1">
      <c r="A30" s="12" t="s">
        <v>58</v>
      </c>
      <c r="B30" s="13">
        <v>1</v>
      </c>
      <c r="C30" s="5">
        <f t="shared" si="7"/>
        <v>37</v>
      </c>
      <c r="D30" s="6">
        <f t="shared" si="35"/>
        <v>3</v>
      </c>
      <c r="E30" s="7" t="str">
        <f t="shared" si="8"/>
        <v>50</v>
      </c>
      <c r="F30" s="26">
        <v>0</v>
      </c>
      <c r="G30" s="104">
        <f t="shared" si="4"/>
        <v>0.27986111111111095</v>
      </c>
      <c r="H30" s="104">
        <f t="shared" si="4"/>
        <v>0.45694444444444421</v>
      </c>
      <c r="I30" s="104">
        <f t="shared" ref="I30" si="56">I29+TIME(0,$D30,0)+TIME(0,$F30,0)</f>
        <v>0.49861111111111084</v>
      </c>
      <c r="J30" s="104">
        <f t="shared" si="4"/>
        <v>0.55069444444444349</v>
      </c>
      <c r="K30" s="104">
        <f t="shared" si="4"/>
        <v>0.73819444444444349</v>
      </c>
      <c r="L30" s="104">
        <f t="shared" ref="L30" si="57">L29+TIME(0,$D30,0)+TIME(0,$F30,0)</f>
        <v>0.77986111111111012</v>
      </c>
      <c r="M30"/>
      <c r="N30" s="158" t="s">
        <v>219</v>
      </c>
    </row>
    <row r="31" spans="1:14" s="21" customFormat="1" ht="14.1" customHeight="1">
      <c r="A31" s="12" t="s">
        <v>97</v>
      </c>
      <c r="B31" s="13">
        <v>1</v>
      </c>
      <c r="C31" s="5">
        <f t="shared" si="7"/>
        <v>38</v>
      </c>
      <c r="D31" s="6">
        <f t="shared" si="35"/>
        <v>3</v>
      </c>
      <c r="E31" s="7" t="str">
        <f t="shared" si="8"/>
        <v>50</v>
      </c>
      <c r="F31" s="26">
        <v>0</v>
      </c>
      <c r="G31" s="104">
        <f t="shared" si="4"/>
        <v>0.28194444444444428</v>
      </c>
      <c r="H31" s="104">
        <f t="shared" si="4"/>
        <v>0.45902777777777753</v>
      </c>
      <c r="I31" s="104">
        <f t="shared" ref="I31" si="58">I30+TIME(0,$D31,0)+TIME(0,$F31,0)</f>
        <v>0.50069444444444422</v>
      </c>
      <c r="J31" s="104">
        <f t="shared" si="4"/>
        <v>0.55277777777777681</v>
      </c>
      <c r="K31" s="104">
        <f t="shared" si="4"/>
        <v>0.74027777777777681</v>
      </c>
      <c r="L31" s="104">
        <f t="shared" ref="L31" si="59">L30+TIME(0,$D31,0)+TIME(0,$F31,0)</f>
        <v>0.78194444444444344</v>
      </c>
      <c r="M31"/>
      <c r="N31" s="158" t="s">
        <v>221</v>
      </c>
    </row>
    <row r="32" spans="1:14" s="21" customFormat="1" ht="14.1" customHeight="1">
      <c r="A32" s="12" t="s">
        <v>57</v>
      </c>
      <c r="B32" s="13">
        <v>1</v>
      </c>
      <c r="C32" s="5">
        <f t="shared" si="7"/>
        <v>39</v>
      </c>
      <c r="D32" s="6">
        <f t="shared" si="35"/>
        <v>3</v>
      </c>
      <c r="E32" s="7" t="str">
        <f t="shared" si="8"/>
        <v>50</v>
      </c>
      <c r="F32" s="26">
        <v>0</v>
      </c>
      <c r="G32" s="104">
        <f t="shared" si="4"/>
        <v>0.2840277777777776</v>
      </c>
      <c r="H32" s="104">
        <f t="shared" si="4"/>
        <v>0.46111111111111086</v>
      </c>
      <c r="I32" s="104">
        <f t="shared" ref="I32" si="60">I31+TIME(0,$D32,0)+TIME(0,$F32,0)</f>
        <v>0.50277777777777755</v>
      </c>
      <c r="J32" s="104">
        <f t="shared" si="4"/>
        <v>0.55486111111111014</v>
      </c>
      <c r="K32" s="104">
        <f t="shared" si="4"/>
        <v>0.74236111111111014</v>
      </c>
      <c r="L32" s="104">
        <f t="shared" ref="L32" si="61">L31+TIME(0,$D32,0)+TIME(0,$F32,0)</f>
        <v>0.78402777777777677</v>
      </c>
      <c r="M32"/>
      <c r="N32" s="158" t="s">
        <v>222</v>
      </c>
    </row>
    <row r="33" spans="1:14" s="21" customFormat="1" ht="14.1" customHeight="1">
      <c r="A33" s="12" t="s">
        <v>56</v>
      </c>
      <c r="B33" s="13">
        <v>1</v>
      </c>
      <c r="C33" s="5">
        <f t="shared" si="7"/>
        <v>40</v>
      </c>
      <c r="D33" s="6">
        <f t="shared" si="35"/>
        <v>3</v>
      </c>
      <c r="E33" s="7" t="str">
        <f t="shared" si="8"/>
        <v>50</v>
      </c>
      <c r="F33" s="26">
        <v>0</v>
      </c>
      <c r="G33" s="104">
        <f t="shared" si="4"/>
        <v>0.28611111111111093</v>
      </c>
      <c r="H33" s="104">
        <f t="shared" si="4"/>
        <v>0.46319444444444419</v>
      </c>
      <c r="I33" s="104">
        <f t="shared" ref="I33" si="62">I32+TIME(0,$D33,0)+TIME(0,$F33,0)</f>
        <v>0.50486111111111087</v>
      </c>
      <c r="J33" s="104">
        <f t="shared" si="4"/>
        <v>0.55694444444444346</v>
      </c>
      <c r="K33" s="104">
        <f t="shared" si="4"/>
        <v>0.74444444444444346</v>
      </c>
      <c r="L33" s="104">
        <f t="shared" ref="L33" si="63">L32+TIME(0,$D33,0)+TIME(0,$F33,0)</f>
        <v>0.78611111111111009</v>
      </c>
      <c r="M33"/>
      <c r="N33" s="158" t="s">
        <v>223</v>
      </c>
    </row>
    <row r="34" spans="1:14" s="21" customFormat="1" ht="14.1" customHeight="1">
      <c r="A34" s="12" t="s">
        <v>55</v>
      </c>
      <c r="B34" s="13">
        <v>1</v>
      </c>
      <c r="C34" s="5">
        <f t="shared" si="7"/>
        <v>41</v>
      </c>
      <c r="D34" s="6">
        <f t="shared" si="35"/>
        <v>3</v>
      </c>
      <c r="E34" s="7" t="str">
        <f t="shared" si="8"/>
        <v>50</v>
      </c>
      <c r="F34" s="26">
        <v>0</v>
      </c>
      <c r="G34" s="104">
        <f t="shared" si="4"/>
        <v>0.28819444444444425</v>
      </c>
      <c r="H34" s="104">
        <f t="shared" si="4"/>
        <v>0.46527777777777751</v>
      </c>
      <c r="I34" s="104">
        <f t="shared" ref="I34" si="64">I33+TIME(0,$D34,0)+TIME(0,$F34,0)</f>
        <v>0.5069444444444442</v>
      </c>
      <c r="J34" s="104">
        <f t="shared" si="4"/>
        <v>0.55902777777777679</v>
      </c>
      <c r="K34" s="104">
        <f t="shared" si="4"/>
        <v>0.74652777777777679</v>
      </c>
      <c r="L34" s="104">
        <f t="shared" ref="L34" si="65">L33+TIME(0,$D34,0)+TIME(0,$F34,0)</f>
        <v>0.78819444444444342</v>
      </c>
      <c r="M34"/>
      <c r="N34" s="158" t="s">
        <v>224</v>
      </c>
    </row>
    <row r="35" spans="1:14" s="21" customFormat="1" ht="14.1" customHeight="1">
      <c r="A35" s="125" t="s">
        <v>128</v>
      </c>
      <c r="B35" s="13">
        <v>1</v>
      </c>
      <c r="C35" s="5">
        <f t="shared" si="7"/>
        <v>42</v>
      </c>
      <c r="D35" s="6">
        <f t="shared" si="35"/>
        <v>3</v>
      </c>
      <c r="E35" s="7" t="str">
        <f t="shared" si="8"/>
        <v>50</v>
      </c>
      <c r="F35" s="26">
        <v>5</v>
      </c>
      <c r="G35" s="109">
        <f t="shared" si="4"/>
        <v>0.29374999999999979</v>
      </c>
      <c r="H35" s="109">
        <f t="shared" si="4"/>
        <v>0.47083333333333305</v>
      </c>
      <c r="I35" s="109">
        <f t="shared" ref="I35" si="66">I34+TIME(0,$D35,0)+TIME(0,$F35,0)</f>
        <v>0.51249999999999973</v>
      </c>
      <c r="J35" s="109">
        <f t="shared" si="4"/>
        <v>0.56458333333333233</v>
      </c>
      <c r="K35" s="109">
        <f t="shared" si="4"/>
        <v>0.75208333333333233</v>
      </c>
      <c r="L35" s="109">
        <f t="shared" ref="L35" si="67">L34+TIME(0,$D35,0)+TIME(0,$F35,0)</f>
        <v>0.79374999999999896</v>
      </c>
      <c r="M35"/>
      <c r="N35" s="158" t="s">
        <v>160</v>
      </c>
    </row>
    <row r="36" spans="1:14" s="21" customFormat="1" ht="14.1" customHeight="1">
      <c r="A36" s="12" t="s">
        <v>65</v>
      </c>
      <c r="B36" s="13">
        <v>1</v>
      </c>
      <c r="C36" s="5">
        <f t="shared" si="7"/>
        <v>43</v>
      </c>
      <c r="D36" s="6">
        <f t="shared" si="35"/>
        <v>3</v>
      </c>
      <c r="E36" s="7" t="str">
        <f t="shared" si="8"/>
        <v>55</v>
      </c>
      <c r="F36" s="26">
        <v>0</v>
      </c>
      <c r="G36" s="104">
        <f t="shared" si="4"/>
        <v>0.29583333333333311</v>
      </c>
      <c r="H36" s="104">
        <f t="shared" si="4"/>
        <v>0.47291666666666637</v>
      </c>
      <c r="I36" s="104">
        <f t="shared" ref="I36" si="68">I35+TIME(0,$D36,0)+TIME(0,$F36,0)</f>
        <v>0.51458333333333306</v>
      </c>
      <c r="J36" s="104">
        <f t="shared" si="4"/>
        <v>0.56666666666666565</v>
      </c>
      <c r="K36" s="104">
        <f t="shared" si="4"/>
        <v>0.75416666666666565</v>
      </c>
      <c r="L36" s="104">
        <f t="shared" ref="L36" si="69">L35+TIME(0,$D36,0)+TIME(0,$F36,0)</f>
        <v>0.79583333333333228</v>
      </c>
      <c r="M36"/>
      <c r="N36" s="158" t="s">
        <v>225</v>
      </c>
    </row>
    <row r="37" spans="1:14" s="21" customFormat="1" ht="14.1" customHeight="1">
      <c r="A37" s="12" t="s">
        <v>66</v>
      </c>
      <c r="B37" s="13">
        <v>1</v>
      </c>
      <c r="C37" s="5">
        <f t="shared" si="7"/>
        <v>44</v>
      </c>
      <c r="D37" s="6">
        <f t="shared" si="35"/>
        <v>3</v>
      </c>
      <c r="E37" s="7" t="str">
        <f t="shared" si="8"/>
        <v>55</v>
      </c>
      <c r="F37" s="26">
        <v>0</v>
      </c>
      <c r="G37" s="104">
        <f t="shared" si="4"/>
        <v>0.29791666666666644</v>
      </c>
      <c r="H37" s="104">
        <f t="shared" si="4"/>
        <v>0.4749999999999997</v>
      </c>
      <c r="I37" s="104">
        <f t="shared" ref="I37" si="70">I36+TIME(0,$D37,0)+TIME(0,$F37,0)</f>
        <v>0.51666666666666639</v>
      </c>
      <c r="J37" s="104">
        <f t="shared" si="4"/>
        <v>0.56874999999999898</v>
      </c>
      <c r="K37" s="104">
        <f t="shared" si="4"/>
        <v>0.75624999999999898</v>
      </c>
      <c r="L37" s="104">
        <f t="shared" ref="L37" si="71">L36+TIME(0,$D37,0)+TIME(0,$F37,0)</f>
        <v>0.79791666666666561</v>
      </c>
      <c r="M37"/>
      <c r="N37" s="158" t="s">
        <v>226</v>
      </c>
    </row>
    <row r="38" spans="1:14" s="21" customFormat="1" ht="14.1" customHeight="1">
      <c r="A38" s="12" t="s">
        <v>67</v>
      </c>
      <c r="B38" s="13">
        <v>1</v>
      </c>
      <c r="C38" s="5">
        <f t="shared" si="7"/>
        <v>45</v>
      </c>
      <c r="D38" s="6">
        <f t="shared" si="35"/>
        <v>3</v>
      </c>
      <c r="E38" s="7" t="str">
        <f t="shared" si="8"/>
        <v>55</v>
      </c>
      <c r="F38" s="26">
        <v>0</v>
      </c>
      <c r="G38" s="104">
        <f t="shared" ref="G38:K45" si="72">G37+TIME(0,$D38,0)+TIME(0,$F38,0)</f>
        <v>0.29999999999999977</v>
      </c>
      <c r="H38" s="104">
        <f t="shared" si="72"/>
        <v>0.47708333333333303</v>
      </c>
      <c r="I38" s="104">
        <f t="shared" ref="I38" si="73">I37+TIME(0,$D38,0)+TIME(0,$F38,0)</f>
        <v>0.51874999999999971</v>
      </c>
      <c r="J38" s="104">
        <f t="shared" si="72"/>
        <v>0.5708333333333323</v>
      </c>
      <c r="K38" s="104">
        <f t="shared" si="72"/>
        <v>0.7583333333333323</v>
      </c>
      <c r="L38" s="104">
        <f t="shared" ref="L38" si="74">L37+TIME(0,$D38,0)+TIME(0,$F38,0)</f>
        <v>0.79999999999999893</v>
      </c>
      <c r="M38"/>
      <c r="N38" s="158" t="s">
        <v>227</v>
      </c>
    </row>
    <row r="39" spans="1:14" s="21" customFormat="1" ht="14.1" customHeight="1">
      <c r="A39" s="12" t="s">
        <v>68</v>
      </c>
      <c r="B39" s="13">
        <v>1</v>
      </c>
      <c r="C39" s="5">
        <f t="shared" si="7"/>
        <v>46</v>
      </c>
      <c r="D39" s="6">
        <f t="shared" si="35"/>
        <v>3</v>
      </c>
      <c r="E39" s="7" t="str">
        <f t="shared" si="8"/>
        <v>55</v>
      </c>
      <c r="F39" s="26">
        <v>0</v>
      </c>
      <c r="G39" s="104">
        <f t="shared" si="72"/>
        <v>0.30208333333333309</v>
      </c>
      <c r="H39" s="104">
        <f t="shared" si="72"/>
        <v>0.47916666666666635</v>
      </c>
      <c r="I39" s="104">
        <f t="shared" ref="I39" si="75">I38+TIME(0,$D39,0)+TIME(0,$F39,0)</f>
        <v>0.52083333333333304</v>
      </c>
      <c r="J39" s="104">
        <f t="shared" si="72"/>
        <v>0.57291666666666563</v>
      </c>
      <c r="K39" s="104">
        <f t="shared" si="72"/>
        <v>0.76041666666666563</v>
      </c>
      <c r="L39" s="104">
        <f t="shared" ref="L39" si="76">L38+TIME(0,$D39,0)+TIME(0,$F39,0)</f>
        <v>0.80208333333333226</v>
      </c>
      <c r="M39"/>
      <c r="N39" s="158" t="s">
        <v>228</v>
      </c>
    </row>
    <row r="40" spans="1:14" s="21" customFormat="1" ht="14.1" customHeight="1">
      <c r="A40" s="12" t="s">
        <v>79</v>
      </c>
      <c r="B40" s="13">
        <v>1</v>
      </c>
      <c r="C40" s="5">
        <f t="shared" si="7"/>
        <v>47</v>
      </c>
      <c r="D40" s="6">
        <f t="shared" si="35"/>
        <v>3</v>
      </c>
      <c r="E40" s="7" t="str">
        <f t="shared" si="8"/>
        <v>55</v>
      </c>
      <c r="F40" s="26">
        <v>0</v>
      </c>
      <c r="G40" s="104">
        <f t="shared" si="72"/>
        <v>0.30416666666666642</v>
      </c>
      <c r="H40" s="104">
        <f t="shared" si="72"/>
        <v>0.48124999999999968</v>
      </c>
      <c r="I40" s="104">
        <f t="shared" ref="I40" si="77">I39+TIME(0,$D40,0)+TIME(0,$F40,0)</f>
        <v>0.52291666666666636</v>
      </c>
      <c r="J40" s="104">
        <f t="shared" si="72"/>
        <v>0.57499999999999896</v>
      </c>
      <c r="K40" s="104">
        <f t="shared" si="72"/>
        <v>0.76249999999999896</v>
      </c>
      <c r="L40" s="104">
        <f t="shared" ref="L40" si="78">L39+TIME(0,$D40,0)+TIME(0,$F40,0)</f>
        <v>0.80416666666666559</v>
      </c>
      <c r="M40"/>
      <c r="N40" s="158" t="s">
        <v>229</v>
      </c>
    </row>
    <row r="41" spans="1:14" s="21" customFormat="1" ht="14.1" customHeight="1">
      <c r="A41" s="12" t="s">
        <v>80</v>
      </c>
      <c r="B41" s="13">
        <v>2</v>
      </c>
      <c r="C41" s="5">
        <f t="shared" si="7"/>
        <v>49</v>
      </c>
      <c r="D41" s="6">
        <f t="shared" si="35"/>
        <v>6</v>
      </c>
      <c r="E41" s="7" t="str">
        <f t="shared" si="8"/>
        <v>60</v>
      </c>
      <c r="F41" s="26">
        <v>0</v>
      </c>
      <c r="G41" s="104">
        <f t="shared" si="72"/>
        <v>0.30833333333333307</v>
      </c>
      <c r="H41" s="104">
        <f t="shared" si="72"/>
        <v>0.48541666666666633</v>
      </c>
      <c r="I41" s="104">
        <f t="shared" ref="I41" si="79">I40+TIME(0,$D41,0)+TIME(0,$F41,0)</f>
        <v>0.52708333333333302</v>
      </c>
      <c r="J41" s="104">
        <f t="shared" si="72"/>
        <v>0.57916666666666561</v>
      </c>
      <c r="K41" s="104">
        <f t="shared" si="72"/>
        <v>0.76666666666666561</v>
      </c>
      <c r="L41" s="104">
        <f t="shared" ref="L41" si="80">L40+TIME(0,$D41,0)+TIME(0,$F41,0)</f>
        <v>0.80833333333333224</v>
      </c>
      <c r="M41"/>
      <c r="N41" s="158" t="s">
        <v>230</v>
      </c>
    </row>
    <row r="42" spans="1:14" s="21" customFormat="1" ht="14.1" customHeight="1">
      <c r="A42" s="12" t="s">
        <v>81</v>
      </c>
      <c r="B42" s="13">
        <v>1</v>
      </c>
      <c r="C42" s="5">
        <f t="shared" si="7"/>
        <v>50</v>
      </c>
      <c r="D42" s="6">
        <f t="shared" si="35"/>
        <v>3</v>
      </c>
      <c r="E42" s="7" t="str">
        <f t="shared" si="8"/>
        <v>60</v>
      </c>
      <c r="F42" s="26">
        <v>0</v>
      </c>
      <c r="G42" s="104">
        <f t="shared" si="72"/>
        <v>0.3104166666666664</v>
      </c>
      <c r="H42" s="104">
        <f t="shared" si="72"/>
        <v>0.48749999999999966</v>
      </c>
      <c r="I42" s="104">
        <f t="shared" ref="I42" si="81">I41+TIME(0,$D42,0)+TIME(0,$F42,0)</f>
        <v>0.52916666666666634</v>
      </c>
      <c r="J42" s="104">
        <f t="shared" si="72"/>
        <v>0.58124999999999893</v>
      </c>
      <c r="K42" s="104">
        <f t="shared" si="72"/>
        <v>0.76874999999999893</v>
      </c>
      <c r="L42" s="104">
        <f t="shared" ref="L42" si="82">L41+TIME(0,$D42,0)+TIME(0,$F42,0)</f>
        <v>0.81041666666666556</v>
      </c>
      <c r="M42"/>
      <c r="N42" s="158" t="s">
        <v>234</v>
      </c>
    </row>
    <row r="43" spans="1:14" s="21" customFormat="1" ht="14.1" customHeight="1">
      <c r="A43" s="12" t="s">
        <v>94</v>
      </c>
      <c r="B43" s="13">
        <v>1</v>
      </c>
      <c r="C43" s="5">
        <f t="shared" si="7"/>
        <v>51</v>
      </c>
      <c r="D43" s="6">
        <f t="shared" si="35"/>
        <v>3</v>
      </c>
      <c r="E43" s="7" t="str">
        <f t="shared" si="8"/>
        <v>60</v>
      </c>
      <c r="F43" s="26">
        <v>0</v>
      </c>
      <c r="G43" s="104">
        <f t="shared" si="72"/>
        <v>0.31249999999999972</v>
      </c>
      <c r="H43" s="104">
        <f t="shared" si="72"/>
        <v>0.48958333333333298</v>
      </c>
      <c r="I43" s="104">
        <f t="shared" ref="I43" si="83">I42+TIME(0,$D43,0)+TIME(0,$F43,0)</f>
        <v>0.53124999999999967</v>
      </c>
      <c r="J43" s="104">
        <f t="shared" si="72"/>
        <v>0.58333333333333226</v>
      </c>
      <c r="K43" s="104">
        <f t="shared" si="72"/>
        <v>0.77083333333333226</v>
      </c>
      <c r="L43" s="104">
        <f t="shared" ref="L43" si="84">L42+TIME(0,$D43,0)+TIME(0,$F43,0)</f>
        <v>0.81249999999999889</v>
      </c>
      <c r="M43"/>
      <c r="N43" s="158" t="s">
        <v>262</v>
      </c>
    </row>
    <row r="44" spans="1:14" s="21" customFormat="1" ht="14.1" customHeight="1">
      <c r="A44" s="12" t="s">
        <v>95</v>
      </c>
      <c r="B44" s="13">
        <v>1</v>
      </c>
      <c r="C44" s="5">
        <f t="shared" si="7"/>
        <v>52</v>
      </c>
      <c r="D44" s="6">
        <f t="shared" si="35"/>
        <v>3</v>
      </c>
      <c r="E44" s="7" t="str">
        <f t="shared" si="8"/>
        <v>60</v>
      </c>
      <c r="F44" s="26">
        <v>0</v>
      </c>
      <c r="G44" s="104">
        <f t="shared" si="72"/>
        <v>0.31458333333333305</v>
      </c>
      <c r="H44" s="104">
        <f t="shared" si="72"/>
        <v>0.49166666666666631</v>
      </c>
      <c r="I44" s="104">
        <f t="shared" ref="I44" si="85">I43+TIME(0,$D44,0)+TIME(0,$F44,0)</f>
        <v>0.53333333333333299</v>
      </c>
      <c r="J44" s="104">
        <f t="shared" si="72"/>
        <v>0.58541666666666559</v>
      </c>
      <c r="K44" s="104">
        <f t="shared" si="72"/>
        <v>0.77291666666666559</v>
      </c>
      <c r="L44" s="104">
        <f t="shared" ref="L44" si="86">L43+TIME(0,$D44,0)+TIME(0,$F44,0)</f>
        <v>0.81458333333333222</v>
      </c>
      <c r="M44"/>
      <c r="N44" s="158" t="s">
        <v>263</v>
      </c>
    </row>
    <row r="45" spans="1:14" s="21" customFormat="1" ht="14.1" customHeight="1">
      <c r="A45" s="4" t="s">
        <v>96</v>
      </c>
      <c r="B45" s="22">
        <v>1</v>
      </c>
      <c r="C45" s="5">
        <f t="shared" ref="C45" si="87">B45+C44</f>
        <v>53</v>
      </c>
      <c r="D45" s="6">
        <f t="shared" si="35"/>
        <v>3</v>
      </c>
      <c r="E45" s="7" t="str">
        <f t="shared" si="8"/>
        <v>60</v>
      </c>
      <c r="F45" s="27">
        <v>0</v>
      </c>
      <c r="G45" s="104">
        <f t="shared" si="72"/>
        <v>0.31666666666666637</v>
      </c>
      <c r="H45" s="104">
        <f t="shared" si="72"/>
        <v>0.49374999999999963</v>
      </c>
      <c r="I45" s="104">
        <f t="shared" ref="I45" si="88">I44+TIME(0,$D45,0)+TIME(0,$F45,0)</f>
        <v>0.53541666666666632</v>
      </c>
      <c r="J45" s="104">
        <f t="shared" si="72"/>
        <v>0.58749999999999891</v>
      </c>
      <c r="K45" s="104">
        <f t="shared" si="72"/>
        <v>0.77499999999999891</v>
      </c>
      <c r="L45" s="104">
        <f t="shared" ref="L45" si="89">L44+TIME(0,$D45,0)+TIME(0,$F45,0)</f>
        <v>0.81666666666666554</v>
      </c>
      <c r="N45" s="158" t="s">
        <v>264</v>
      </c>
    </row>
    <row r="46" spans="1:14" ht="14.1" customHeight="1">
      <c r="A46" s="106"/>
      <c r="B46" s="107"/>
      <c r="C46" s="107"/>
      <c r="D46" s="107"/>
      <c r="E46" s="107"/>
      <c r="F46" s="107"/>
      <c r="G46" s="165"/>
      <c r="H46" s="165"/>
      <c r="I46" s="165"/>
      <c r="J46" s="165"/>
      <c r="K46" s="165"/>
      <c r="L46" s="165"/>
    </row>
    <row r="47" spans="1:14" ht="18" customHeight="1">
      <c r="A47" s="1" t="s">
        <v>434</v>
      </c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</row>
    <row r="48" spans="1:14" ht="45">
      <c r="A48" s="183" t="s">
        <v>406</v>
      </c>
      <c r="B48" s="183" t="s">
        <v>0</v>
      </c>
      <c r="C48" s="183" t="s">
        <v>1</v>
      </c>
      <c r="D48" s="183" t="s">
        <v>2</v>
      </c>
      <c r="E48" s="183" t="s">
        <v>3</v>
      </c>
      <c r="F48" s="183" t="s">
        <v>4</v>
      </c>
      <c r="G48" s="99" t="s">
        <v>5</v>
      </c>
      <c r="H48" s="100" t="s">
        <v>6</v>
      </c>
      <c r="I48" s="100" t="s">
        <v>6</v>
      </c>
      <c r="J48" s="99" t="s">
        <v>9</v>
      </c>
      <c r="K48" s="100" t="s">
        <v>10</v>
      </c>
      <c r="L48" s="100" t="s">
        <v>10</v>
      </c>
    </row>
    <row r="49" spans="1:14" ht="36.75" customHeight="1">
      <c r="A49" s="184"/>
      <c r="B49" s="184"/>
      <c r="C49" s="184"/>
      <c r="D49" s="184"/>
      <c r="E49" s="184"/>
      <c r="F49" s="184"/>
      <c r="G49" s="25" t="str">
        <f>G3</f>
        <v>UP65LT
 1394</v>
      </c>
      <c r="H49" s="25" t="str">
        <f t="shared" ref="H49:K49" si="90">H3</f>
        <v>UP65LT
 1795</v>
      </c>
      <c r="I49" s="25" t="str">
        <f t="shared" ref="I49" si="91">I3</f>
        <v>UP65LT
 1795</v>
      </c>
      <c r="J49" s="25" t="str">
        <f t="shared" si="90"/>
        <v>UP65LT
 1394</v>
      </c>
      <c r="K49" s="25" t="str">
        <f t="shared" si="90"/>
        <v>UP65LT
 1795</v>
      </c>
      <c r="L49" s="25" t="str">
        <f t="shared" ref="L49" si="92">L3</f>
        <v>UP65LT
 1795</v>
      </c>
    </row>
    <row r="50" spans="1:14" ht="14.1" customHeight="1">
      <c r="A50" s="4" t="s">
        <v>96</v>
      </c>
      <c r="B50" s="22">
        <v>0</v>
      </c>
      <c r="C50" s="5">
        <v>0</v>
      </c>
      <c r="D50" s="6">
        <f>60/20*B50</f>
        <v>0</v>
      </c>
      <c r="E50" s="7" t="str">
        <f>IF(C50&lt;=0,"0",IF(C50&lt;=3,"10",IF(C50&lt;=6,"15",IF(C50&lt;=10,"20",IF(C50&lt;=14,"25",IF(C50&lt;=19,"30",IF(C50&lt;=24,"35",IF(C50&lt;=30,"40",IF(C50&lt;=36,"45",IF(C50&lt;=42,"50",IF(C50&lt;=48,"55",IF(C50&lt;=54,"60",IF(C50&lt;=60,"65",IF(C50&lt;=66,"70"))))))))))))))</f>
        <v>0</v>
      </c>
      <c r="F50" s="26">
        <v>9</v>
      </c>
      <c r="G50" s="167">
        <f>G45+TIME(0,$D50,0)+TIME(0,$F50,0)</f>
        <v>0.32291666666666635</v>
      </c>
      <c r="H50" s="167">
        <f t="shared" ref="H50:K50" si="93">H45+TIME(0,$D50,0)+TIME(0,$F50,0)</f>
        <v>0.49999999999999961</v>
      </c>
      <c r="I50" s="167">
        <f t="shared" ref="I50" si="94">I45+TIME(0,$D50,0)+TIME(0,$F50,0)</f>
        <v>0.5416666666666663</v>
      </c>
      <c r="J50" s="109">
        <f t="shared" si="93"/>
        <v>0.59374999999999889</v>
      </c>
      <c r="K50" s="109">
        <f t="shared" si="93"/>
        <v>0.78124999999999889</v>
      </c>
      <c r="L50" s="109">
        <f t="shared" ref="L50" si="95">L45+TIME(0,$D50,0)+TIME(0,$F50,0)</f>
        <v>0.82291666666666552</v>
      </c>
      <c r="N50" s="158" t="s">
        <v>264</v>
      </c>
    </row>
    <row r="51" spans="1:14" ht="14.1" customHeight="1">
      <c r="A51" s="12" t="s">
        <v>95</v>
      </c>
      <c r="B51" s="13">
        <v>1</v>
      </c>
      <c r="C51" s="5">
        <f>B51+C50</f>
        <v>1</v>
      </c>
      <c r="D51" s="6">
        <f t="shared" ref="D51:D68" si="96">60/20*B51</f>
        <v>3</v>
      </c>
      <c r="E51" s="7" t="str">
        <f t="shared" ref="E51:E68" si="97">IF(C51&lt;=0,"0",IF(C51&lt;=3,"10",IF(C51&lt;=6,"15",IF(C51&lt;=10,"20",IF(C51&lt;=14,"25",IF(C51&lt;=19,"30",IF(C51&lt;=24,"35",IF(C51&lt;=30,"40",IF(C51&lt;=36,"45",IF(C51&lt;=42,"50",IF(C51&lt;=48,"55",IF(C51&lt;=54,"60",IF(C51&lt;=60,"65",IF(C51&lt;=66,"70"))))))))))))))</f>
        <v>10</v>
      </c>
      <c r="F51" s="26">
        <v>0</v>
      </c>
      <c r="G51" s="104">
        <f t="shared" ref="G51:K51" si="98">G50+TIME(0,$D51,0)+TIME(0,$F51,0)</f>
        <v>0.32499999999999968</v>
      </c>
      <c r="H51" s="104">
        <f t="shared" si="98"/>
        <v>0.50208333333333299</v>
      </c>
      <c r="I51" s="104">
        <f t="shared" ref="I51" si="99">I50+TIME(0,$D51,0)+TIME(0,$F51,0)</f>
        <v>0.54374999999999962</v>
      </c>
      <c r="J51" s="104">
        <f t="shared" si="98"/>
        <v>0.59583333333333222</v>
      </c>
      <c r="K51" s="104">
        <f t="shared" si="98"/>
        <v>0.78333333333333222</v>
      </c>
      <c r="L51" s="104">
        <f t="shared" ref="L51" si="100">L50+TIME(0,$D51,0)+TIME(0,$F51,0)</f>
        <v>0.82499999999999885</v>
      </c>
      <c r="N51" s="158" t="s">
        <v>263</v>
      </c>
    </row>
    <row r="52" spans="1:14" ht="14.1" customHeight="1">
      <c r="A52" s="12" t="s">
        <v>94</v>
      </c>
      <c r="B52" s="13">
        <v>1</v>
      </c>
      <c r="C52" s="5">
        <f t="shared" ref="C52:C68" si="101">B52+C51</f>
        <v>2</v>
      </c>
      <c r="D52" s="6">
        <f t="shared" si="96"/>
        <v>3</v>
      </c>
      <c r="E52" s="7" t="str">
        <f t="shared" si="97"/>
        <v>10</v>
      </c>
      <c r="F52" s="26">
        <v>0</v>
      </c>
      <c r="G52" s="104">
        <f t="shared" ref="G52:K52" si="102">G51+TIME(0,$D52,0)+TIME(0,$F52,0)</f>
        <v>0.327083333333333</v>
      </c>
      <c r="H52" s="104">
        <f t="shared" si="102"/>
        <v>0.50416666666666632</v>
      </c>
      <c r="I52" s="104">
        <f t="shared" ref="I52" si="103">I51+TIME(0,$D52,0)+TIME(0,$F52,0)</f>
        <v>0.54583333333333295</v>
      </c>
      <c r="J52" s="104">
        <f t="shared" si="102"/>
        <v>0.59791666666666554</v>
      </c>
      <c r="K52" s="104">
        <f t="shared" si="102"/>
        <v>0.78541666666666554</v>
      </c>
      <c r="L52" s="104">
        <f t="shared" ref="L52" si="104">L51+TIME(0,$D52,0)+TIME(0,$F52,0)</f>
        <v>0.82708333333333217</v>
      </c>
      <c r="N52" s="158" t="s">
        <v>262</v>
      </c>
    </row>
    <row r="53" spans="1:14" ht="14.1" customHeight="1">
      <c r="A53" s="12" t="s">
        <v>411</v>
      </c>
      <c r="B53" s="13">
        <v>1</v>
      </c>
      <c r="C53" s="5">
        <f t="shared" si="101"/>
        <v>3</v>
      </c>
      <c r="D53" s="6">
        <f t="shared" si="96"/>
        <v>3</v>
      </c>
      <c r="E53" s="7" t="str">
        <f t="shared" si="97"/>
        <v>10</v>
      </c>
      <c r="F53" s="26">
        <v>0</v>
      </c>
      <c r="G53" s="104">
        <f t="shared" ref="G53:K53" si="105">G52+TIME(0,$D53,0)+TIME(0,$F53,0)</f>
        <v>0.32916666666666633</v>
      </c>
      <c r="H53" s="104">
        <f t="shared" si="105"/>
        <v>0.50624999999999964</v>
      </c>
      <c r="I53" s="104">
        <f t="shared" ref="I53" si="106">I52+TIME(0,$D53,0)+TIME(0,$F53,0)</f>
        <v>0.54791666666666627</v>
      </c>
      <c r="J53" s="104">
        <f t="shared" si="105"/>
        <v>0.59999999999999887</v>
      </c>
      <c r="K53" s="104">
        <f t="shared" si="105"/>
        <v>0.78749999999999887</v>
      </c>
      <c r="L53" s="104">
        <f t="shared" ref="L53" si="107">L52+TIME(0,$D53,0)+TIME(0,$F53,0)</f>
        <v>0.8291666666666655</v>
      </c>
      <c r="N53" s="158" t="s">
        <v>235</v>
      </c>
    </row>
    <row r="54" spans="1:14" ht="14.1" customHeight="1">
      <c r="A54" s="12" t="s">
        <v>80</v>
      </c>
      <c r="B54" s="13">
        <v>1</v>
      </c>
      <c r="C54" s="5">
        <f t="shared" si="101"/>
        <v>4</v>
      </c>
      <c r="D54" s="6">
        <f t="shared" si="96"/>
        <v>3</v>
      </c>
      <c r="E54" s="7" t="str">
        <f t="shared" si="97"/>
        <v>15</v>
      </c>
      <c r="F54" s="26">
        <v>0</v>
      </c>
      <c r="G54" s="104">
        <f t="shared" ref="G54:K54" si="108">G53+TIME(0,$D54,0)+TIME(0,$F54,0)</f>
        <v>0.33124999999999966</v>
      </c>
      <c r="H54" s="104">
        <f t="shared" si="108"/>
        <v>0.50833333333333297</v>
      </c>
      <c r="I54" s="104">
        <f t="shared" ref="I54" si="109">I53+TIME(0,$D54,0)+TIME(0,$F54,0)</f>
        <v>0.5499999999999996</v>
      </c>
      <c r="J54" s="104">
        <f t="shared" si="108"/>
        <v>0.60208333333333219</v>
      </c>
      <c r="K54" s="104">
        <f t="shared" si="108"/>
        <v>0.78958333333333219</v>
      </c>
      <c r="L54" s="104">
        <f t="shared" ref="L54" si="110">L53+TIME(0,$D54,0)+TIME(0,$F54,0)</f>
        <v>0.83124999999999882</v>
      </c>
      <c r="N54" s="158" t="s">
        <v>231</v>
      </c>
    </row>
    <row r="55" spans="1:14" ht="14.1" customHeight="1">
      <c r="A55" s="12" t="s">
        <v>79</v>
      </c>
      <c r="B55" s="13">
        <v>2</v>
      </c>
      <c r="C55" s="5">
        <f t="shared" si="101"/>
        <v>6</v>
      </c>
      <c r="D55" s="6">
        <f t="shared" si="96"/>
        <v>6</v>
      </c>
      <c r="E55" s="7" t="str">
        <f t="shared" si="97"/>
        <v>15</v>
      </c>
      <c r="F55" s="26">
        <v>0</v>
      </c>
      <c r="G55" s="104">
        <f t="shared" ref="G55:K55" si="111">G54+TIME(0,$D55,0)+TIME(0,$F55,0)</f>
        <v>0.33541666666666631</v>
      </c>
      <c r="H55" s="104">
        <f t="shared" si="111"/>
        <v>0.51249999999999962</v>
      </c>
      <c r="I55" s="104">
        <f t="shared" ref="I55" si="112">I54+TIME(0,$D55,0)+TIME(0,$F55,0)</f>
        <v>0.55416666666666625</v>
      </c>
      <c r="J55" s="104">
        <f t="shared" si="111"/>
        <v>0.60624999999999885</v>
      </c>
      <c r="K55" s="104">
        <f t="shared" si="111"/>
        <v>0.79374999999999885</v>
      </c>
      <c r="L55" s="104">
        <f t="shared" ref="L55" si="113">L54+TIME(0,$D55,0)+TIME(0,$F55,0)</f>
        <v>0.83541666666666548</v>
      </c>
      <c r="N55" s="158" t="s">
        <v>257</v>
      </c>
    </row>
    <row r="56" spans="1:14" ht="14.1" customHeight="1">
      <c r="A56" s="12" t="s">
        <v>68</v>
      </c>
      <c r="B56" s="13">
        <v>1</v>
      </c>
      <c r="C56" s="5">
        <f t="shared" si="101"/>
        <v>7</v>
      </c>
      <c r="D56" s="6">
        <f t="shared" si="96"/>
        <v>3</v>
      </c>
      <c r="E56" s="7" t="str">
        <f t="shared" si="97"/>
        <v>20</v>
      </c>
      <c r="F56" s="26">
        <v>0</v>
      </c>
      <c r="G56" s="104">
        <f t="shared" ref="G56:K56" si="114">G55+TIME(0,$D56,0)+TIME(0,$F56,0)</f>
        <v>0.33749999999999963</v>
      </c>
      <c r="H56" s="104">
        <f t="shared" si="114"/>
        <v>0.51458333333333295</v>
      </c>
      <c r="I56" s="104">
        <f t="shared" ref="I56" si="115">I55+TIME(0,$D56,0)+TIME(0,$F56,0)</f>
        <v>0.55624999999999958</v>
      </c>
      <c r="J56" s="104">
        <f t="shared" si="114"/>
        <v>0.60833333333333217</v>
      </c>
      <c r="K56" s="104">
        <f t="shared" si="114"/>
        <v>0.79583333333333217</v>
      </c>
      <c r="L56" s="104">
        <f t="shared" ref="L56" si="116">L55+TIME(0,$D56,0)+TIME(0,$F56,0)</f>
        <v>0.8374999999999988</v>
      </c>
      <c r="N56" s="158" t="s">
        <v>258</v>
      </c>
    </row>
    <row r="57" spans="1:14" ht="14.1" customHeight="1">
      <c r="A57" s="12" t="s">
        <v>67</v>
      </c>
      <c r="B57" s="13">
        <v>1</v>
      </c>
      <c r="C57" s="5">
        <f t="shared" si="101"/>
        <v>8</v>
      </c>
      <c r="D57" s="6">
        <f t="shared" si="96"/>
        <v>3</v>
      </c>
      <c r="E57" s="7" t="str">
        <f t="shared" si="97"/>
        <v>20</v>
      </c>
      <c r="F57" s="26">
        <v>0</v>
      </c>
      <c r="G57" s="104">
        <f t="shared" ref="G57:K57" si="117">G56+TIME(0,$D57,0)+TIME(0,$F57,0)</f>
        <v>0.33958333333333296</v>
      </c>
      <c r="H57" s="104">
        <f t="shared" si="117"/>
        <v>0.51666666666666627</v>
      </c>
      <c r="I57" s="104">
        <f t="shared" ref="I57" si="118">I56+TIME(0,$D57,0)+TIME(0,$F57,0)</f>
        <v>0.5583333333333329</v>
      </c>
      <c r="J57" s="104">
        <f t="shared" si="117"/>
        <v>0.6104166666666655</v>
      </c>
      <c r="K57" s="104">
        <f t="shared" si="117"/>
        <v>0.7979166666666655</v>
      </c>
      <c r="L57" s="104">
        <f t="shared" ref="L57" si="119">L56+TIME(0,$D57,0)+TIME(0,$F57,0)</f>
        <v>0.83958333333333213</v>
      </c>
      <c r="N57" s="158" t="s">
        <v>259</v>
      </c>
    </row>
    <row r="58" spans="1:14" ht="14.1" customHeight="1">
      <c r="A58" s="12" t="s">
        <v>66</v>
      </c>
      <c r="B58" s="13">
        <v>1</v>
      </c>
      <c r="C58" s="5">
        <f t="shared" si="101"/>
        <v>9</v>
      </c>
      <c r="D58" s="6">
        <f t="shared" si="96"/>
        <v>3</v>
      </c>
      <c r="E58" s="7" t="str">
        <f t="shared" si="97"/>
        <v>20</v>
      </c>
      <c r="F58" s="26">
        <v>0</v>
      </c>
      <c r="G58" s="104">
        <f t="shared" ref="G58:K58" si="120">G57+TIME(0,$D58,0)+TIME(0,$F58,0)</f>
        <v>0.34166666666666629</v>
      </c>
      <c r="H58" s="104">
        <f t="shared" si="120"/>
        <v>0.5187499999999996</v>
      </c>
      <c r="I58" s="104">
        <f t="shared" ref="I58" si="121">I57+TIME(0,$D58,0)+TIME(0,$F58,0)</f>
        <v>0.56041666666666623</v>
      </c>
      <c r="J58" s="104">
        <f t="shared" si="120"/>
        <v>0.61249999999999882</v>
      </c>
      <c r="K58" s="104">
        <f t="shared" si="120"/>
        <v>0.79999999999999882</v>
      </c>
      <c r="L58" s="104">
        <f t="shared" ref="L58" si="122">L57+TIME(0,$D58,0)+TIME(0,$F58,0)</f>
        <v>0.84166666666666545</v>
      </c>
      <c r="N58" s="158" t="s">
        <v>260</v>
      </c>
    </row>
    <row r="59" spans="1:14" ht="14.1" customHeight="1">
      <c r="A59" s="12" t="s">
        <v>65</v>
      </c>
      <c r="B59" s="13">
        <v>1</v>
      </c>
      <c r="C59" s="5">
        <f t="shared" si="101"/>
        <v>10</v>
      </c>
      <c r="D59" s="6">
        <f t="shared" si="96"/>
        <v>3</v>
      </c>
      <c r="E59" s="7" t="str">
        <f t="shared" si="97"/>
        <v>20</v>
      </c>
      <c r="F59" s="26">
        <v>0</v>
      </c>
      <c r="G59" s="104">
        <f t="shared" ref="G59:K59" si="123">G58+TIME(0,$D59,0)+TIME(0,$F59,0)</f>
        <v>0.34374999999999961</v>
      </c>
      <c r="H59" s="104">
        <f t="shared" si="123"/>
        <v>0.52083333333333293</v>
      </c>
      <c r="I59" s="104">
        <f t="shared" ref="I59" si="124">I58+TIME(0,$D59,0)+TIME(0,$F59,0)</f>
        <v>0.56249999999999956</v>
      </c>
      <c r="J59" s="104">
        <f t="shared" si="123"/>
        <v>0.61458333333333215</v>
      </c>
      <c r="K59" s="104">
        <f t="shared" si="123"/>
        <v>0.80208333333333215</v>
      </c>
      <c r="L59" s="104">
        <f t="shared" ref="L59" si="125">L58+TIME(0,$D59,0)+TIME(0,$F59,0)</f>
        <v>0.84374999999999878</v>
      </c>
      <c r="N59" s="158" t="s">
        <v>261</v>
      </c>
    </row>
    <row r="60" spans="1:14" s="21" customFormat="1" ht="14.1" customHeight="1">
      <c r="A60" s="125" t="s">
        <v>128</v>
      </c>
      <c r="B60" s="22">
        <v>1</v>
      </c>
      <c r="C60" s="5">
        <f t="shared" si="101"/>
        <v>11</v>
      </c>
      <c r="D60" s="6">
        <f t="shared" si="96"/>
        <v>3</v>
      </c>
      <c r="E60" s="7" t="str">
        <f t="shared" si="97"/>
        <v>25</v>
      </c>
      <c r="F60" s="27">
        <v>5</v>
      </c>
      <c r="G60" s="109">
        <f t="shared" ref="G60:K60" si="126">G59+TIME(0,$D60,0)+TIME(0,$F60,0)</f>
        <v>0.34930555555555515</v>
      </c>
      <c r="H60" s="109">
        <f t="shared" si="126"/>
        <v>0.52638888888888846</v>
      </c>
      <c r="I60" s="109">
        <f t="shared" ref="I60" si="127">I59+TIME(0,$D60,0)+TIME(0,$F60,0)</f>
        <v>0.56805555555555509</v>
      </c>
      <c r="J60" s="109">
        <f t="shared" si="126"/>
        <v>0.62013888888888768</v>
      </c>
      <c r="K60" s="109">
        <f t="shared" si="126"/>
        <v>0.80763888888888768</v>
      </c>
      <c r="L60" s="109">
        <f t="shared" ref="L60" si="128">L59+TIME(0,$D60,0)+TIME(0,$F60,0)</f>
        <v>0.84930555555555431</v>
      </c>
      <c r="N60" s="158" t="s">
        <v>209</v>
      </c>
    </row>
    <row r="61" spans="1:14" ht="14.1" customHeight="1">
      <c r="A61" s="12" t="s">
        <v>55</v>
      </c>
      <c r="B61" s="13">
        <v>1</v>
      </c>
      <c r="C61" s="5">
        <f t="shared" si="101"/>
        <v>12</v>
      </c>
      <c r="D61" s="6">
        <f t="shared" si="96"/>
        <v>3</v>
      </c>
      <c r="E61" s="7" t="str">
        <f t="shared" si="97"/>
        <v>25</v>
      </c>
      <c r="F61" s="26">
        <v>0</v>
      </c>
      <c r="G61" s="104">
        <f t="shared" ref="G61:K61" si="129">G60+TIME(0,$D61,0)+TIME(0,$F61,0)</f>
        <v>0.35138888888888847</v>
      </c>
      <c r="H61" s="104">
        <f t="shared" si="129"/>
        <v>0.52847222222222179</v>
      </c>
      <c r="I61" s="104">
        <f t="shared" ref="I61" si="130">I60+TIME(0,$D61,0)+TIME(0,$F61,0)</f>
        <v>0.57013888888888842</v>
      </c>
      <c r="J61" s="104">
        <f t="shared" si="129"/>
        <v>0.62222222222222101</v>
      </c>
      <c r="K61" s="104">
        <f t="shared" si="129"/>
        <v>0.80972222222222101</v>
      </c>
      <c r="L61" s="104">
        <f t="shared" ref="L61" si="131">L60+TIME(0,$D61,0)+TIME(0,$F61,0)</f>
        <v>0.85138888888888764</v>
      </c>
      <c r="N61" s="158" t="s">
        <v>210</v>
      </c>
    </row>
    <row r="62" spans="1:14" ht="14.1" customHeight="1">
      <c r="A62" s="12" t="s">
        <v>56</v>
      </c>
      <c r="B62" s="13">
        <v>1</v>
      </c>
      <c r="C62" s="5">
        <f t="shared" si="101"/>
        <v>13</v>
      </c>
      <c r="D62" s="6">
        <f t="shared" si="96"/>
        <v>3</v>
      </c>
      <c r="E62" s="7" t="str">
        <f t="shared" si="97"/>
        <v>25</v>
      </c>
      <c r="F62" s="26">
        <v>0</v>
      </c>
      <c r="G62" s="104">
        <f t="shared" ref="G62:K62" si="132">G61+TIME(0,$D62,0)+TIME(0,$F62,0)</f>
        <v>0.3534722222222218</v>
      </c>
      <c r="H62" s="104">
        <f t="shared" si="132"/>
        <v>0.53055555555555511</v>
      </c>
      <c r="I62" s="104">
        <f t="shared" ref="I62" si="133">I61+TIME(0,$D62,0)+TIME(0,$F62,0)</f>
        <v>0.57222222222222174</v>
      </c>
      <c r="J62" s="104">
        <f t="shared" si="132"/>
        <v>0.62430555555555434</v>
      </c>
      <c r="K62" s="104">
        <f t="shared" si="132"/>
        <v>0.81180555555555434</v>
      </c>
      <c r="L62" s="104">
        <f t="shared" ref="L62" si="134">L61+TIME(0,$D62,0)+TIME(0,$F62,0)</f>
        <v>0.85347222222222097</v>
      </c>
      <c r="N62" s="158" t="s">
        <v>211</v>
      </c>
    </row>
    <row r="63" spans="1:14" ht="14.1" customHeight="1">
      <c r="A63" s="12" t="s">
        <v>57</v>
      </c>
      <c r="B63" s="13">
        <v>1</v>
      </c>
      <c r="C63" s="5">
        <f t="shared" si="101"/>
        <v>14</v>
      </c>
      <c r="D63" s="6">
        <f t="shared" si="96"/>
        <v>3</v>
      </c>
      <c r="E63" s="7" t="str">
        <f t="shared" si="97"/>
        <v>25</v>
      </c>
      <c r="F63" s="26">
        <v>0</v>
      </c>
      <c r="G63" s="104">
        <f t="shared" ref="G63:K63" si="135">G62+TIME(0,$D63,0)+TIME(0,$F63,0)</f>
        <v>0.35555555555555513</v>
      </c>
      <c r="H63" s="104">
        <f t="shared" si="135"/>
        <v>0.53263888888888844</v>
      </c>
      <c r="I63" s="104">
        <f t="shared" ref="I63" si="136">I62+TIME(0,$D63,0)+TIME(0,$F63,0)</f>
        <v>0.57430555555555507</v>
      </c>
      <c r="J63" s="104">
        <f t="shared" si="135"/>
        <v>0.62638888888888766</v>
      </c>
      <c r="K63" s="104">
        <f t="shared" si="135"/>
        <v>0.81388888888888766</v>
      </c>
      <c r="L63" s="104">
        <f t="shared" ref="L63" si="137">L62+TIME(0,$D63,0)+TIME(0,$F63,0)</f>
        <v>0.85555555555555429</v>
      </c>
      <c r="N63" s="158" t="s">
        <v>212</v>
      </c>
    </row>
    <row r="64" spans="1:14" ht="14.1" customHeight="1">
      <c r="A64" s="12" t="s">
        <v>97</v>
      </c>
      <c r="B64" s="13">
        <v>1</v>
      </c>
      <c r="C64" s="5">
        <f t="shared" si="101"/>
        <v>15</v>
      </c>
      <c r="D64" s="6">
        <f t="shared" si="96"/>
        <v>3</v>
      </c>
      <c r="E64" s="7" t="str">
        <f t="shared" si="97"/>
        <v>30</v>
      </c>
      <c r="F64" s="26">
        <v>0</v>
      </c>
      <c r="G64" s="104">
        <f t="shared" ref="G64:K64" si="138">G63+TIME(0,$D64,0)+TIME(0,$F64,0)</f>
        <v>0.35763888888888845</v>
      </c>
      <c r="H64" s="104">
        <f t="shared" si="138"/>
        <v>0.53472222222222177</v>
      </c>
      <c r="I64" s="104">
        <f t="shared" ref="I64" si="139">I63+TIME(0,$D64,0)+TIME(0,$F64,0)</f>
        <v>0.5763888888888884</v>
      </c>
      <c r="J64" s="104">
        <f t="shared" si="138"/>
        <v>0.62847222222222099</v>
      </c>
      <c r="K64" s="104">
        <f t="shared" si="138"/>
        <v>0.81597222222222099</v>
      </c>
      <c r="L64" s="104">
        <f t="shared" ref="L64" si="140">L63+TIME(0,$D64,0)+TIME(0,$F64,0)</f>
        <v>0.85763888888888762</v>
      </c>
      <c r="N64" s="158" t="s">
        <v>220</v>
      </c>
    </row>
    <row r="65" spans="1:14" ht="14.1" customHeight="1">
      <c r="A65" s="12" t="s">
        <v>58</v>
      </c>
      <c r="B65" s="13">
        <v>1</v>
      </c>
      <c r="C65" s="5">
        <f t="shared" si="101"/>
        <v>16</v>
      </c>
      <c r="D65" s="6">
        <f t="shared" si="96"/>
        <v>3</v>
      </c>
      <c r="E65" s="7" t="str">
        <f t="shared" si="97"/>
        <v>30</v>
      </c>
      <c r="F65" s="26">
        <v>0</v>
      </c>
      <c r="G65" s="104">
        <f t="shared" ref="G65:K65" si="141">G64+TIME(0,$D65,0)+TIME(0,$F65,0)</f>
        <v>0.35972222222222178</v>
      </c>
      <c r="H65" s="104">
        <f t="shared" si="141"/>
        <v>0.53680555555555509</v>
      </c>
      <c r="I65" s="104">
        <f t="shared" ref="I65" si="142">I64+TIME(0,$D65,0)+TIME(0,$F65,0)</f>
        <v>0.57847222222222172</v>
      </c>
      <c r="J65" s="104">
        <f t="shared" si="141"/>
        <v>0.63055555555555431</v>
      </c>
      <c r="K65" s="104">
        <f t="shared" si="141"/>
        <v>0.81805555555555431</v>
      </c>
      <c r="L65" s="104">
        <f t="shared" ref="L65" si="143">L64+TIME(0,$D65,0)+TIME(0,$F65,0)</f>
        <v>0.85972222222222094</v>
      </c>
      <c r="N65" s="158" t="s">
        <v>213</v>
      </c>
    </row>
    <row r="66" spans="1:14" ht="14.1" customHeight="1">
      <c r="A66" s="12" t="s">
        <v>59</v>
      </c>
      <c r="B66" s="13">
        <v>1</v>
      </c>
      <c r="C66" s="5">
        <f t="shared" si="101"/>
        <v>17</v>
      </c>
      <c r="D66" s="6">
        <f t="shared" si="96"/>
        <v>3</v>
      </c>
      <c r="E66" s="7" t="str">
        <f t="shared" si="97"/>
        <v>30</v>
      </c>
      <c r="F66" s="26">
        <v>0</v>
      </c>
      <c r="G66" s="104">
        <f t="shared" ref="G66:K66" si="144">G65+TIME(0,$D66,0)+TIME(0,$F66,0)</f>
        <v>0.3618055555555551</v>
      </c>
      <c r="H66" s="104">
        <f t="shared" si="144"/>
        <v>0.53888888888888842</v>
      </c>
      <c r="I66" s="104">
        <f t="shared" ref="I66" si="145">I65+TIME(0,$D66,0)+TIME(0,$F66,0)</f>
        <v>0.58055555555555505</v>
      </c>
      <c r="J66" s="104">
        <f t="shared" si="144"/>
        <v>0.63263888888888764</v>
      </c>
      <c r="K66" s="104">
        <f t="shared" si="144"/>
        <v>0.82013888888888764</v>
      </c>
      <c r="L66" s="104">
        <f t="shared" ref="L66" si="146">L65+TIME(0,$D66,0)+TIME(0,$F66,0)</f>
        <v>0.86180555555555427</v>
      </c>
      <c r="N66" s="158" t="s">
        <v>214</v>
      </c>
    </row>
    <row r="67" spans="1:14" ht="14.1" customHeight="1">
      <c r="A67" s="12" t="s">
        <v>60</v>
      </c>
      <c r="B67" s="13">
        <v>1</v>
      </c>
      <c r="C67" s="5">
        <f t="shared" si="101"/>
        <v>18</v>
      </c>
      <c r="D67" s="6">
        <f t="shared" si="96"/>
        <v>3</v>
      </c>
      <c r="E67" s="7" t="str">
        <f t="shared" si="97"/>
        <v>30</v>
      </c>
      <c r="F67" s="26">
        <v>0</v>
      </c>
      <c r="G67" s="104">
        <f t="shared" ref="G67:K67" si="147">G66+TIME(0,$D67,0)+TIME(0,$F67,0)</f>
        <v>0.36388888888888843</v>
      </c>
      <c r="H67" s="104">
        <f t="shared" si="147"/>
        <v>0.54097222222222174</v>
      </c>
      <c r="I67" s="104">
        <f t="shared" ref="I67" si="148">I66+TIME(0,$D67,0)+TIME(0,$F67,0)</f>
        <v>0.58263888888888837</v>
      </c>
      <c r="J67" s="104">
        <f t="shared" si="147"/>
        <v>0.63472222222222097</v>
      </c>
      <c r="K67" s="104">
        <f t="shared" si="147"/>
        <v>0.82222222222222097</v>
      </c>
      <c r="L67" s="104">
        <f t="shared" ref="L67" si="149">L66+TIME(0,$D67,0)+TIME(0,$F67,0)</f>
        <v>0.8638888888888876</v>
      </c>
      <c r="N67" s="158" t="s">
        <v>215</v>
      </c>
    </row>
    <row r="68" spans="1:14" s="21" customFormat="1" ht="14.1" customHeight="1">
      <c r="A68" s="4" t="s">
        <v>61</v>
      </c>
      <c r="B68" s="22">
        <v>1</v>
      </c>
      <c r="C68" s="5">
        <f t="shared" si="101"/>
        <v>19</v>
      </c>
      <c r="D68" s="6">
        <f t="shared" si="96"/>
        <v>3</v>
      </c>
      <c r="E68" s="7" t="str">
        <f t="shared" si="97"/>
        <v>30</v>
      </c>
      <c r="F68" s="27">
        <v>5</v>
      </c>
      <c r="G68" s="104">
        <f t="shared" ref="G68:K68" si="150">G67+TIME(0,$D68,0)+TIME(0,$F68,0)</f>
        <v>0.36944444444444396</v>
      </c>
      <c r="H68" s="104">
        <f t="shared" si="150"/>
        <v>0.54652777777777728</v>
      </c>
      <c r="I68" s="104">
        <f t="shared" ref="I68" si="151">I67+TIME(0,$D68,0)+TIME(0,$F68,0)</f>
        <v>0.58819444444444391</v>
      </c>
      <c r="J68" s="104">
        <f t="shared" si="150"/>
        <v>0.6402777777777765</v>
      </c>
      <c r="K68" s="104">
        <f t="shared" si="150"/>
        <v>0.8277777777777765</v>
      </c>
      <c r="L68" s="104">
        <f t="shared" ref="L68" si="152">L67+TIME(0,$D68,0)+TIME(0,$F68,0)</f>
        <v>0.86944444444444313</v>
      </c>
      <c r="N68" s="158" t="s">
        <v>265</v>
      </c>
    </row>
    <row r="69" spans="1:14" ht="14.1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</row>
    <row r="70" spans="1:14" ht="17.25" customHeight="1">
      <c r="A70" s="1" t="s">
        <v>463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</row>
    <row r="71" spans="1:14" ht="45">
      <c r="A71" s="183" t="s">
        <v>406</v>
      </c>
      <c r="B71" s="183" t="s">
        <v>0</v>
      </c>
      <c r="C71" s="183" t="s">
        <v>1</v>
      </c>
      <c r="D71" s="183" t="s">
        <v>2</v>
      </c>
      <c r="E71" s="183" t="s">
        <v>3</v>
      </c>
      <c r="F71" s="183" t="s">
        <v>4</v>
      </c>
      <c r="G71" s="99" t="s">
        <v>5</v>
      </c>
      <c r="H71" s="100" t="s">
        <v>6</v>
      </c>
      <c r="I71" s="100" t="s">
        <v>6</v>
      </c>
      <c r="J71" s="99" t="s">
        <v>9</v>
      </c>
      <c r="K71" s="100" t="s">
        <v>10</v>
      </c>
      <c r="L71" s="100" t="s">
        <v>10</v>
      </c>
    </row>
    <row r="72" spans="1:14" ht="37.5" customHeight="1">
      <c r="A72" s="184"/>
      <c r="B72" s="184"/>
      <c r="C72" s="184"/>
      <c r="D72" s="184"/>
      <c r="E72" s="184"/>
      <c r="F72" s="184"/>
      <c r="G72" s="25" t="str">
        <f t="shared" ref="G72:K72" si="153">G49</f>
        <v>UP65LT
 1394</v>
      </c>
      <c r="H72" s="25" t="str">
        <f t="shared" si="153"/>
        <v>UP65LT
 1795</v>
      </c>
      <c r="I72" s="25" t="str">
        <f t="shared" ref="I72" si="154">I49</f>
        <v>UP65LT
 1795</v>
      </c>
      <c r="J72" s="25" t="str">
        <f t="shared" si="153"/>
        <v>UP65LT
 1394</v>
      </c>
      <c r="K72" s="25" t="str">
        <f t="shared" si="153"/>
        <v>UP65LT
 1795</v>
      </c>
      <c r="L72" s="25" t="str">
        <f t="shared" ref="L72" si="155">L49</f>
        <v>UP65LT
 1795</v>
      </c>
    </row>
    <row r="73" spans="1:14" s="21" customFormat="1" ht="14.1" customHeight="1">
      <c r="A73" s="4" t="s">
        <v>61</v>
      </c>
      <c r="B73" s="22">
        <v>0</v>
      </c>
      <c r="C73" s="5">
        <v>0</v>
      </c>
      <c r="D73" s="6">
        <f>60/20*B73</f>
        <v>0</v>
      </c>
      <c r="E73" s="7" t="str">
        <f>IF(C73&lt;=0,"0",IF(C73&lt;=3,"10",IF(C73&lt;=6,"15",IF(C73&lt;=10,"20",IF(C73&lt;=14,"25",IF(C73&lt;=19,"30",IF(C73&lt;=24,"35",IF(C73&lt;=30,"40",IF(C73&lt;=36,"45",IF(C73&lt;=42,"50",IF(C73&lt;=48,"55",IF(C73&lt;=54,"60",IF(C73&lt;=60,"65",IF(C73&lt;=66,"70"))))))))))))))</f>
        <v>0</v>
      </c>
      <c r="F73" s="27">
        <v>5</v>
      </c>
      <c r="G73" s="109">
        <f>G68+TIME(0,$D73,0)+TIME(0,$F73,0)</f>
        <v>0.37291666666666617</v>
      </c>
      <c r="H73" s="109">
        <f t="shared" ref="H73:K73" si="156">H68+TIME(0,$D73,0)+TIME(0,$F73,0)</f>
        <v>0.54999999999999949</v>
      </c>
      <c r="I73" s="109">
        <f t="shared" ref="I73" si="157">I68+TIME(0,$D73,0)+TIME(0,$F73,0)</f>
        <v>0.59166666666666612</v>
      </c>
      <c r="J73" s="109">
        <f t="shared" si="156"/>
        <v>0.64374999999999871</v>
      </c>
      <c r="K73" s="109">
        <f t="shared" si="156"/>
        <v>0.83124999999999871</v>
      </c>
      <c r="L73" s="109">
        <f t="shared" ref="L73" si="158">L68+TIME(0,$D73,0)+TIME(0,$F73,0)</f>
        <v>0.87291666666666534</v>
      </c>
      <c r="N73" s="158" t="s">
        <v>265</v>
      </c>
    </row>
    <row r="74" spans="1:14" ht="14.1" customHeight="1">
      <c r="A74" s="12" t="s">
        <v>60</v>
      </c>
      <c r="B74" s="13">
        <v>1</v>
      </c>
      <c r="C74" s="5">
        <f t="shared" ref="C74:C96" si="159">B74+C73</f>
        <v>1</v>
      </c>
      <c r="D74" s="6">
        <f t="shared" ref="D74:D80" si="160">60/20*B74</f>
        <v>3</v>
      </c>
      <c r="E74" s="7" t="str">
        <f t="shared" ref="E74:E80" si="161">IF(C74&lt;=0,"0",IF(C74&lt;=3,"10",IF(C74&lt;=6,"15",IF(C74&lt;=10,"20",IF(C74&lt;=14,"25",IF(C74&lt;=19,"30",IF(C74&lt;=24,"35",IF(C74&lt;=30,"40",IF(C74&lt;=36,"45",IF(C74&lt;=42,"50",IF(C74&lt;=48,"55",IF(C74&lt;=54,"60",IF(C74&lt;=60,"65",IF(C74&lt;=66,"70"))))))))))))))</f>
        <v>10</v>
      </c>
      <c r="F74" s="26">
        <v>0</v>
      </c>
      <c r="G74" s="104">
        <f t="shared" ref="G74:K74" si="162">G73+TIME(0,$D74,0)+TIME(0,$F74,0)</f>
        <v>0.3749999999999995</v>
      </c>
      <c r="H74" s="104">
        <f t="shared" si="162"/>
        <v>0.55208333333333282</v>
      </c>
      <c r="I74" s="104">
        <f t="shared" ref="I74" si="163">I73+TIME(0,$D74,0)+TIME(0,$F74,0)</f>
        <v>0.59374999999999944</v>
      </c>
      <c r="J74" s="104">
        <f t="shared" si="162"/>
        <v>0.64583333333333204</v>
      </c>
      <c r="K74" s="104">
        <f t="shared" si="162"/>
        <v>0.83333333333333204</v>
      </c>
      <c r="L74" s="104">
        <f t="shared" ref="L74" si="164">L73+TIME(0,$D74,0)+TIME(0,$F74,0)</f>
        <v>0.87499999999999867</v>
      </c>
      <c r="N74" s="158" t="s">
        <v>217</v>
      </c>
    </row>
    <row r="75" spans="1:14" ht="14.1" customHeight="1">
      <c r="A75" s="12" t="s">
        <v>59</v>
      </c>
      <c r="B75" s="13">
        <v>1</v>
      </c>
      <c r="C75" s="5">
        <f t="shared" si="159"/>
        <v>2</v>
      </c>
      <c r="D75" s="6">
        <f t="shared" si="160"/>
        <v>3</v>
      </c>
      <c r="E75" s="7" t="str">
        <f t="shared" si="161"/>
        <v>10</v>
      </c>
      <c r="F75" s="26">
        <v>0</v>
      </c>
      <c r="G75" s="104">
        <f t="shared" ref="G75:K75" si="165">G74+TIME(0,$D75,0)+TIME(0,$F75,0)</f>
        <v>0.37708333333333283</v>
      </c>
      <c r="H75" s="104">
        <f t="shared" si="165"/>
        <v>0.55416666666666614</v>
      </c>
      <c r="I75" s="104">
        <f t="shared" ref="I75" si="166">I74+TIME(0,$D75,0)+TIME(0,$F75,0)</f>
        <v>0.59583333333333277</v>
      </c>
      <c r="J75" s="104">
        <f t="shared" si="165"/>
        <v>0.64791666666666536</v>
      </c>
      <c r="K75" s="104">
        <f t="shared" si="165"/>
        <v>0.83541666666666536</v>
      </c>
      <c r="L75" s="104">
        <f t="shared" ref="L75" si="167">L74+TIME(0,$D75,0)+TIME(0,$F75,0)</f>
        <v>0.87708333333333199</v>
      </c>
      <c r="N75" s="158" t="s">
        <v>218</v>
      </c>
    </row>
    <row r="76" spans="1:14" ht="14.1" customHeight="1">
      <c r="A76" s="12" t="s">
        <v>58</v>
      </c>
      <c r="B76" s="13">
        <v>1</v>
      </c>
      <c r="C76" s="5">
        <f t="shared" si="159"/>
        <v>3</v>
      </c>
      <c r="D76" s="6">
        <f t="shared" si="160"/>
        <v>3</v>
      </c>
      <c r="E76" s="7" t="str">
        <f t="shared" si="161"/>
        <v>10</v>
      </c>
      <c r="F76" s="26">
        <v>0</v>
      </c>
      <c r="G76" s="104">
        <f t="shared" ref="G76:K76" si="168">G75+TIME(0,$D76,0)+TIME(0,$F76,0)</f>
        <v>0.37916666666666615</v>
      </c>
      <c r="H76" s="104">
        <f t="shared" si="168"/>
        <v>0.55624999999999947</v>
      </c>
      <c r="I76" s="104">
        <f t="shared" ref="I76" si="169">I75+TIME(0,$D76,0)+TIME(0,$F76,0)</f>
        <v>0.5979166666666661</v>
      </c>
      <c r="J76" s="104">
        <f t="shared" si="168"/>
        <v>0.64999999999999869</v>
      </c>
      <c r="K76" s="104">
        <f t="shared" si="168"/>
        <v>0.83749999999999869</v>
      </c>
      <c r="L76" s="104">
        <f t="shared" ref="L76" si="170">L75+TIME(0,$D76,0)+TIME(0,$F76,0)</f>
        <v>0.87916666666666532</v>
      </c>
      <c r="N76" s="158" t="s">
        <v>219</v>
      </c>
    </row>
    <row r="77" spans="1:14" ht="14.1" customHeight="1">
      <c r="A77" s="12" t="s">
        <v>97</v>
      </c>
      <c r="B77" s="13">
        <v>1</v>
      </c>
      <c r="C77" s="5">
        <f t="shared" si="159"/>
        <v>4</v>
      </c>
      <c r="D77" s="6">
        <f t="shared" si="160"/>
        <v>3</v>
      </c>
      <c r="E77" s="7" t="str">
        <f t="shared" si="161"/>
        <v>15</v>
      </c>
      <c r="F77" s="26">
        <v>0</v>
      </c>
      <c r="G77" s="104">
        <f t="shared" ref="G77:K77" si="171">G76+TIME(0,$D77,0)+TIME(0,$F77,0)</f>
        <v>0.38124999999999948</v>
      </c>
      <c r="H77" s="104">
        <f t="shared" si="171"/>
        <v>0.55833333333333279</v>
      </c>
      <c r="I77" s="104">
        <f t="shared" ref="I77" si="172">I76+TIME(0,$D77,0)+TIME(0,$F77,0)</f>
        <v>0.59999999999999942</v>
      </c>
      <c r="J77" s="104">
        <f t="shared" si="171"/>
        <v>0.65208333333333202</v>
      </c>
      <c r="K77" s="104">
        <f t="shared" si="171"/>
        <v>0.83958333333333202</v>
      </c>
      <c r="L77" s="104">
        <f t="shared" ref="L77" si="173">L76+TIME(0,$D77,0)+TIME(0,$F77,0)</f>
        <v>0.88124999999999865</v>
      </c>
      <c r="N77" s="158" t="s">
        <v>221</v>
      </c>
    </row>
    <row r="78" spans="1:14" ht="14.1" customHeight="1">
      <c r="A78" s="12" t="s">
        <v>57</v>
      </c>
      <c r="B78" s="13">
        <v>1</v>
      </c>
      <c r="C78" s="5">
        <f t="shared" si="159"/>
        <v>5</v>
      </c>
      <c r="D78" s="6">
        <f t="shared" si="160"/>
        <v>3</v>
      </c>
      <c r="E78" s="7" t="str">
        <f t="shared" si="161"/>
        <v>15</v>
      </c>
      <c r="F78" s="26">
        <v>0</v>
      </c>
      <c r="G78" s="104">
        <f t="shared" ref="G78:K78" si="174">G77+TIME(0,$D78,0)+TIME(0,$F78,0)</f>
        <v>0.3833333333333328</v>
      </c>
      <c r="H78" s="104">
        <f t="shared" si="174"/>
        <v>0.56041666666666612</v>
      </c>
      <c r="I78" s="104">
        <f t="shared" ref="I78" si="175">I77+TIME(0,$D78,0)+TIME(0,$F78,0)</f>
        <v>0.60208333333333275</v>
      </c>
      <c r="J78" s="104">
        <f t="shared" si="174"/>
        <v>0.65416666666666534</v>
      </c>
      <c r="K78" s="104">
        <f t="shared" si="174"/>
        <v>0.84166666666666534</v>
      </c>
      <c r="L78" s="104">
        <f t="shared" ref="L78" si="176">L77+TIME(0,$D78,0)+TIME(0,$F78,0)</f>
        <v>0.88333333333333197</v>
      </c>
      <c r="N78" s="158" t="s">
        <v>222</v>
      </c>
    </row>
    <row r="79" spans="1:14" ht="14.1" customHeight="1">
      <c r="A79" s="12" t="s">
        <v>56</v>
      </c>
      <c r="B79" s="13">
        <v>1</v>
      </c>
      <c r="C79" s="5">
        <f t="shared" si="159"/>
        <v>6</v>
      </c>
      <c r="D79" s="6">
        <f t="shared" si="160"/>
        <v>3</v>
      </c>
      <c r="E79" s="7" t="str">
        <f t="shared" si="161"/>
        <v>15</v>
      </c>
      <c r="F79" s="26">
        <v>0</v>
      </c>
      <c r="G79" s="104">
        <f t="shared" ref="G79:K79" si="177">G78+TIME(0,$D79,0)+TIME(0,$F79,0)</f>
        <v>0.38541666666666613</v>
      </c>
      <c r="H79" s="104">
        <f t="shared" si="177"/>
        <v>0.56249999999999944</v>
      </c>
      <c r="I79" s="104">
        <f t="shared" ref="I79" si="178">I78+TIME(0,$D79,0)+TIME(0,$F79,0)</f>
        <v>0.60416666666666607</v>
      </c>
      <c r="J79" s="104">
        <f t="shared" si="177"/>
        <v>0.65624999999999867</v>
      </c>
      <c r="K79" s="104">
        <f t="shared" si="177"/>
        <v>0.84374999999999867</v>
      </c>
      <c r="L79" s="104">
        <f t="shared" ref="L79" si="179">L78+TIME(0,$D79,0)+TIME(0,$F79,0)</f>
        <v>0.8854166666666653</v>
      </c>
      <c r="N79" s="158" t="s">
        <v>223</v>
      </c>
    </row>
    <row r="80" spans="1:14" ht="14.1" customHeight="1">
      <c r="A80" s="12" t="s">
        <v>55</v>
      </c>
      <c r="B80" s="13">
        <v>1</v>
      </c>
      <c r="C80" s="5">
        <f t="shared" si="159"/>
        <v>7</v>
      </c>
      <c r="D80" s="6">
        <f t="shared" si="160"/>
        <v>3</v>
      </c>
      <c r="E80" s="7" t="str">
        <f t="shared" si="161"/>
        <v>20</v>
      </c>
      <c r="F80" s="26">
        <v>0</v>
      </c>
      <c r="G80" s="104">
        <f t="shared" ref="G80:K80" si="180">G79+TIME(0,$D80,0)+TIME(0,$F80,0)</f>
        <v>0.38749999999999946</v>
      </c>
      <c r="H80" s="104">
        <f t="shared" si="180"/>
        <v>0.56458333333333277</v>
      </c>
      <c r="I80" s="104">
        <f t="shared" ref="I80" si="181">I79+TIME(0,$D80,0)+TIME(0,$F80,0)</f>
        <v>0.6062499999999994</v>
      </c>
      <c r="J80" s="104">
        <f t="shared" si="180"/>
        <v>0.65833333333333199</v>
      </c>
      <c r="K80" s="104">
        <f t="shared" si="180"/>
        <v>0.84583333333333199</v>
      </c>
      <c r="L80" s="104">
        <f t="shared" ref="L80" si="182">L79+TIME(0,$D80,0)+TIME(0,$F80,0)</f>
        <v>0.88749999999999862</v>
      </c>
      <c r="N80" s="158" t="s">
        <v>224</v>
      </c>
    </row>
    <row r="81" spans="1:14" s="21" customFormat="1" ht="14.1" customHeight="1">
      <c r="A81" s="125" t="s">
        <v>128</v>
      </c>
      <c r="B81" s="22">
        <v>1</v>
      </c>
      <c r="C81" s="5">
        <f t="shared" si="159"/>
        <v>8</v>
      </c>
      <c r="D81" s="6">
        <f>60/25*B81</f>
        <v>2.4</v>
      </c>
      <c r="E81" s="7" t="str">
        <f t="shared" ref="E81:E96" si="183">IF(C81&lt;=0,"0",IF(C81&lt;=3,"10",IF(C81&lt;=6,"15",IF(C81&lt;=10,"20",IF(C81&lt;=14,"25",IF(C81&lt;=19,"30",IF(C81&lt;=24,"35",IF(C81&lt;=30,"40",IF(C81&lt;=36,"45",IF(C81&lt;=42,"50",IF(C81&lt;=48,"55",IF(C81&lt;=54,"60",IF(C81&lt;=60,"65",IF(C81&lt;=66,"70"))))))))))))))</f>
        <v>20</v>
      </c>
      <c r="F81" s="26">
        <v>5</v>
      </c>
      <c r="G81" s="109">
        <f t="shared" ref="G81:K81" si="184">G80+TIME(0,$D81,0)+TIME(0,$F81,0)</f>
        <v>0.39236111111111055</v>
      </c>
      <c r="H81" s="109">
        <f t="shared" si="184"/>
        <v>0.56944444444444386</v>
      </c>
      <c r="I81" s="109">
        <f t="shared" ref="I81" si="185">I80+TIME(0,$D81,0)+TIME(0,$F81,0)</f>
        <v>0.61111111111111049</v>
      </c>
      <c r="J81" s="109">
        <f t="shared" si="184"/>
        <v>0.66319444444444309</v>
      </c>
      <c r="K81" s="109">
        <f t="shared" si="184"/>
        <v>0.85069444444444309</v>
      </c>
      <c r="L81" s="109">
        <f t="shared" ref="L81" si="186">L80+TIME(0,$D81,0)+TIME(0,$F81,0)</f>
        <v>0.89236111111110972</v>
      </c>
      <c r="N81" s="158" t="s">
        <v>194</v>
      </c>
    </row>
    <row r="82" spans="1:14" ht="14.1" customHeight="1">
      <c r="A82" s="12" t="s">
        <v>25</v>
      </c>
      <c r="B82" s="13">
        <v>2</v>
      </c>
      <c r="C82" s="5">
        <f t="shared" si="159"/>
        <v>10</v>
      </c>
      <c r="D82" s="6">
        <f t="shared" ref="D82:D96" si="187">60/25*B82</f>
        <v>4.8</v>
      </c>
      <c r="E82" s="7" t="str">
        <f t="shared" si="183"/>
        <v>20</v>
      </c>
      <c r="F82" s="26">
        <v>0</v>
      </c>
      <c r="G82" s="104">
        <f t="shared" ref="G82:K82" si="188">G81+TIME(0,$D82,0)+TIME(0,$F82,0)</f>
        <v>0.39513888888888832</v>
      </c>
      <c r="H82" s="104">
        <f t="shared" si="188"/>
        <v>0.57222222222222163</v>
      </c>
      <c r="I82" s="104">
        <f t="shared" ref="I82" si="189">I81+TIME(0,$D82,0)+TIME(0,$F82,0)</f>
        <v>0.61388888888888826</v>
      </c>
      <c r="J82" s="104">
        <f t="shared" si="188"/>
        <v>0.66597222222222086</v>
      </c>
      <c r="K82" s="104">
        <f t="shared" si="188"/>
        <v>0.85347222222222086</v>
      </c>
      <c r="L82" s="104">
        <f t="shared" ref="L82" si="190">L81+TIME(0,$D82,0)+TIME(0,$F82,0)</f>
        <v>0.89513888888888749</v>
      </c>
      <c r="N82" s="158" t="s">
        <v>193</v>
      </c>
    </row>
    <row r="83" spans="1:14" ht="14.1" customHeight="1">
      <c r="A83" s="12" t="s">
        <v>24</v>
      </c>
      <c r="B83" s="13">
        <v>1</v>
      </c>
      <c r="C83" s="5">
        <f t="shared" si="159"/>
        <v>11</v>
      </c>
      <c r="D83" s="6">
        <f t="shared" si="187"/>
        <v>2.4</v>
      </c>
      <c r="E83" s="7" t="str">
        <f t="shared" si="183"/>
        <v>25</v>
      </c>
      <c r="F83" s="26">
        <v>0</v>
      </c>
      <c r="G83" s="104">
        <f t="shared" ref="G83:K83" si="191">G82+TIME(0,$D83,0)+TIME(0,$F83,0)</f>
        <v>0.3965277777777772</v>
      </c>
      <c r="H83" s="104">
        <f t="shared" si="191"/>
        <v>0.57361111111111052</v>
      </c>
      <c r="I83" s="104">
        <f t="shared" ref="I83" si="192">I82+TIME(0,$D83,0)+TIME(0,$F83,0)</f>
        <v>0.61527777777777715</v>
      </c>
      <c r="J83" s="104">
        <f t="shared" si="191"/>
        <v>0.66736111111110974</v>
      </c>
      <c r="K83" s="104">
        <f t="shared" si="191"/>
        <v>0.85486111111110974</v>
      </c>
      <c r="L83" s="104">
        <f t="shared" ref="L83" si="193">L82+TIME(0,$D83,0)+TIME(0,$F83,0)</f>
        <v>0.89652777777777637</v>
      </c>
      <c r="N83" s="158" t="s">
        <v>191</v>
      </c>
    </row>
    <row r="84" spans="1:14" ht="14.1" customHeight="1">
      <c r="A84" s="124" t="s">
        <v>137</v>
      </c>
      <c r="B84" s="13">
        <v>2</v>
      </c>
      <c r="C84" s="5">
        <f t="shared" si="159"/>
        <v>13</v>
      </c>
      <c r="D84" s="6">
        <f t="shared" si="187"/>
        <v>4.8</v>
      </c>
      <c r="E84" s="7" t="str">
        <f t="shared" si="183"/>
        <v>25</v>
      </c>
      <c r="F84" s="26">
        <v>0</v>
      </c>
      <c r="G84" s="104">
        <f t="shared" ref="G84:K84" si="194">G83+TIME(0,$D84,0)+TIME(0,$F84,0)</f>
        <v>0.39930555555555497</v>
      </c>
      <c r="H84" s="104">
        <f t="shared" si="194"/>
        <v>0.57638888888888828</v>
      </c>
      <c r="I84" s="104">
        <f t="shared" ref="I84" si="195">I83+TIME(0,$D84,0)+TIME(0,$F84,0)</f>
        <v>0.61805555555555491</v>
      </c>
      <c r="J84" s="104">
        <f t="shared" si="194"/>
        <v>0.67013888888888751</v>
      </c>
      <c r="K84" s="104">
        <f t="shared" si="194"/>
        <v>0.85763888888888751</v>
      </c>
      <c r="L84" s="104">
        <f t="shared" ref="L84" si="196">L83+TIME(0,$D84,0)+TIME(0,$F84,0)</f>
        <v>0.89930555555555414</v>
      </c>
      <c r="N84" s="158" t="s">
        <v>189</v>
      </c>
    </row>
    <row r="85" spans="1:14" ht="14.1" customHeight="1">
      <c r="A85" s="12" t="s">
        <v>23</v>
      </c>
      <c r="B85" s="13">
        <v>1</v>
      </c>
      <c r="C85" s="5">
        <f t="shared" si="159"/>
        <v>14</v>
      </c>
      <c r="D85" s="6">
        <f t="shared" si="187"/>
        <v>2.4</v>
      </c>
      <c r="E85" s="7" t="str">
        <f t="shared" si="183"/>
        <v>25</v>
      </c>
      <c r="F85" s="26">
        <v>0</v>
      </c>
      <c r="G85" s="104">
        <f t="shared" ref="G85:K85" si="197">G84+TIME(0,$D85,0)+TIME(0,$F85,0)</f>
        <v>0.40069444444444385</v>
      </c>
      <c r="H85" s="104">
        <f t="shared" si="197"/>
        <v>0.57777777777777717</v>
      </c>
      <c r="I85" s="104">
        <f t="shared" ref="I85" si="198">I84+TIME(0,$D85,0)+TIME(0,$F85,0)</f>
        <v>0.6194444444444438</v>
      </c>
      <c r="J85" s="104">
        <f t="shared" si="197"/>
        <v>0.67152777777777639</v>
      </c>
      <c r="K85" s="104">
        <f t="shared" si="197"/>
        <v>0.85902777777777639</v>
      </c>
      <c r="L85" s="104">
        <f t="shared" ref="L85" si="199">L84+TIME(0,$D85,0)+TIME(0,$F85,0)</f>
        <v>0.90069444444444302</v>
      </c>
      <c r="N85" s="158" t="s">
        <v>136</v>
      </c>
    </row>
    <row r="86" spans="1:14" ht="14.1" customHeight="1">
      <c r="A86" s="12" t="s">
        <v>22</v>
      </c>
      <c r="B86" s="13">
        <v>1</v>
      </c>
      <c r="C86" s="5">
        <f t="shared" si="159"/>
        <v>15</v>
      </c>
      <c r="D86" s="6">
        <f t="shared" si="187"/>
        <v>2.4</v>
      </c>
      <c r="E86" s="7" t="str">
        <f t="shared" si="183"/>
        <v>30</v>
      </c>
      <c r="F86" s="26">
        <v>0</v>
      </c>
      <c r="G86" s="104">
        <f t="shared" ref="G86:K86" si="200">G85+TIME(0,$D86,0)+TIME(0,$F86,0)</f>
        <v>0.40208333333333274</v>
      </c>
      <c r="H86" s="104">
        <f t="shared" si="200"/>
        <v>0.57916666666666605</v>
      </c>
      <c r="I86" s="104">
        <f t="shared" ref="I86" si="201">I85+TIME(0,$D86,0)+TIME(0,$F86,0)</f>
        <v>0.62083333333333268</v>
      </c>
      <c r="J86" s="104">
        <f t="shared" si="200"/>
        <v>0.67291666666666528</v>
      </c>
      <c r="K86" s="104">
        <f t="shared" si="200"/>
        <v>0.86041666666666528</v>
      </c>
      <c r="L86" s="104">
        <f t="shared" ref="L86" si="202">L85+TIME(0,$D86,0)+TIME(0,$F86,0)</f>
        <v>0.9020833333333319</v>
      </c>
      <c r="N86" s="158" t="s">
        <v>135</v>
      </c>
    </row>
    <row r="87" spans="1:14" ht="14.1" customHeight="1">
      <c r="A87" s="12" t="s">
        <v>21</v>
      </c>
      <c r="B87" s="13">
        <v>1</v>
      </c>
      <c r="C87" s="5">
        <f t="shared" si="159"/>
        <v>16</v>
      </c>
      <c r="D87" s="6">
        <f t="shared" si="187"/>
        <v>2.4</v>
      </c>
      <c r="E87" s="7" t="str">
        <f t="shared" si="183"/>
        <v>30</v>
      </c>
      <c r="F87" s="26">
        <v>0</v>
      </c>
      <c r="G87" s="104">
        <f t="shared" ref="G87:K87" si="203">G86+TIME(0,$D87,0)+TIME(0,$F87,0)</f>
        <v>0.40347222222222162</v>
      </c>
      <c r="H87" s="104">
        <f t="shared" si="203"/>
        <v>0.58055555555555494</v>
      </c>
      <c r="I87" s="104">
        <f t="shared" ref="I87" si="204">I86+TIME(0,$D87,0)+TIME(0,$F87,0)</f>
        <v>0.62222222222222157</v>
      </c>
      <c r="J87" s="104">
        <f t="shared" si="203"/>
        <v>0.67430555555555416</v>
      </c>
      <c r="K87" s="104">
        <f t="shared" si="203"/>
        <v>0.86180555555555416</v>
      </c>
      <c r="L87" s="104">
        <f t="shared" ref="L87" si="205">L86+TIME(0,$D87,0)+TIME(0,$F87,0)</f>
        <v>0.90347222222222079</v>
      </c>
      <c r="N87" s="158" t="s">
        <v>188</v>
      </c>
    </row>
    <row r="88" spans="1:14" ht="14.1" customHeight="1">
      <c r="A88" s="12" t="s">
        <v>20</v>
      </c>
      <c r="B88" s="13">
        <v>2</v>
      </c>
      <c r="C88" s="5">
        <f t="shared" si="159"/>
        <v>18</v>
      </c>
      <c r="D88" s="6">
        <f t="shared" si="187"/>
        <v>4.8</v>
      </c>
      <c r="E88" s="7" t="str">
        <f t="shared" si="183"/>
        <v>30</v>
      </c>
      <c r="F88" s="26">
        <v>0</v>
      </c>
      <c r="G88" s="104">
        <f t="shared" ref="G88:K88" si="206">G87+TIME(0,$D88,0)+TIME(0,$F88,0)</f>
        <v>0.40624999999999939</v>
      </c>
      <c r="H88" s="104">
        <f t="shared" si="206"/>
        <v>0.5833333333333327</v>
      </c>
      <c r="I88" s="104">
        <f t="shared" ref="I88" si="207">I87+TIME(0,$D88,0)+TIME(0,$F88,0)</f>
        <v>0.62499999999999933</v>
      </c>
      <c r="J88" s="104">
        <f t="shared" si="206"/>
        <v>0.67708333333333193</v>
      </c>
      <c r="K88" s="104">
        <f t="shared" si="206"/>
        <v>0.86458333333333193</v>
      </c>
      <c r="L88" s="104">
        <f t="shared" ref="L88" si="208">L87+TIME(0,$D88,0)+TIME(0,$F88,0)</f>
        <v>0.90624999999999856</v>
      </c>
      <c r="N88" s="158" t="s">
        <v>187</v>
      </c>
    </row>
    <row r="89" spans="1:14" ht="14.1" customHeight="1">
      <c r="A89" s="12" t="s">
        <v>19</v>
      </c>
      <c r="B89" s="13">
        <v>2</v>
      </c>
      <c r="C89" s="5">
        <f t="shared" si="159"/>
        <v>20</v>
      </c>
      <c r="D89" s="6">
        <f t="shared" si="187"/>
        <v>4.8</v>
      </c>
      <c r="E89" s="7" t="str">
        <f t="shared" si="183"/>
        <v>35</v>
      </c>
      <c r="F89" s="26">
        <v>0</v>
      </c>
      <c r="G89" s="104">
        <f t="shared" ref="G89:K89" si="209">G88+TIME(0,$D89,0)+TIME(0,$F89,0)</f>
        <v>0.40902777777777716</v>
      </c>
      <c r="H89" s="104">
        <f t="shared" si="209"/>
        <v>0.58611111111111047</v>
      </c>
      <c r="I89" s="104">
        <f t="shared" ref="I89" si="210">I88+TIME(0,$D89,0)+TIME(0,$F89,0)</f>
        <v>0.6277777777777771</v>
      </c>
      <c r="J89" s="104">
        <f t="shared" si="209"/>
        <v>0.67986111111110969</v>
      </c>
      <c r="K89" s="104">
        <f t="shared" si="209"/>
        <v>0.86736111111110969</v>
      </c>
      <c r="L89" s="104">
        <f t="shared" ref="L89" si="211">L88+TIME(0,$D89,0)+TIME(0,$F89,0)</f>
        <v>0.90902777777777632</v>
      </c>
      <c r="N89" s="158" t="s">
        <v>186</v>
      </c>
    </row>
    <row r="90" spans="1:14" ht="14.1" customHeight="1">
      <c r="A90" s="12" t="s">
        <v>18</v>
      </c>
      <c r="B90" s="13">
        <v>2</v>
      </c>
      <c r="C90" s="5">
        <f t="shared" si="159"/>
        <v>22</v>
      </c>
      <c r="D90" s="6">
        <f t="shared" si="187"/>
        <v>4.8</v>
      </c>
      <c r="E90" s="7" t="str">
        <f t="shared" si="183"/>
        <v>35</v>
      </c>
      <c r="F90" s="26">
        <v>0</v>
      </c>
      <c r="G90" s="104">
        <f t="shared" ref="G90:K90" si="212">G89+TIME(0,$D90,0)+TIME(0,$F90,0)</f>
        <v>0.41180555555555493</v>
      </c>
      <c r="H90" s="104">
        <f t="shared" si="212"/>
        <v>0.58888888888888824</v>
      </c>
      <c r="I90" s="104">
        <f t="shared" ref="I90" si="213">I89+TIME(0,$D90,0)+TIME(0,$F90,0)</f>
        <v>0.63055555555555487</v>
      </c>
      <c r="J90" s="104">
        <f t="shared" si="212"/>
        <v>0.68263888888888746</v>
      </c>
      <c r="K90" s="104">
        <f t="shared" si="212"/>
        <v>0.87013888888888746</v>
      </c>
      <c r="L90" s="104">
        <f t="shared" ref="L90" si="214">L89+TIME(0,$D90,0)+TIME(0,$F90,0)</f>
        <v>0.91180555555555409</v>
      </c>
      <c r="N90" s="158" t="s">
        <v>183</v>
      </c>
    </row>
    <row r="91" spans="1:14" ht="14.1" customHeight="1">
      <c r="A91" s="12" t="s">
        <v>17</v>
      </c>
      <c r="B91" s="13">
        <v>3</v>
      </c>
      <c r="C91" s="5">
        <f t="shared" si="159"/>
        <v>25</v>
      </c>
      <c r="D91" s="6">
        <f t="shared" si="187"/>
        <v>7.1999999999999993</v>
      </c>
      <c r="E91" s="7" t="str">
        <f t="shared" si="183"/>
        <v>40</v>
      </c>
      <c r="F91" s="26">
        <v>0</v>
      </c>
      <c r="G91" s="104">
        <f t="shared" ref="G91:K91" si="215">G90+TIME(0,$D91,0)+TIME(0,$F91,0)</f>
        <v>0.41666666666666602</v>
      </c>
      <c r="H91" s="104">
        <f t="shared" si="215"/>
        <v>0.59374999999999933</v>
      </c>
      <c r="I91" s="104">
        <f t="shared" ref="I91" si="216">I90+TIME(0,$D91,0)+TIME(0,$F91,0)</f>
        <v>0.63541666666666596</v>
      </c>
      <c r="J91" s="104">
        <f t="shared" si="215"/>
        <v>0.68749999999999856</v>
      </c>
      <c r="K91" s="104">
        <f t="shared" si="215"/>
        <v>0.87499999999999856</v>
      </c>
      <c r="L91" s="104">
        <f t="shared" ref="L91" si="217">L90+TIME(0,$D91,0)+TIME(0,$F91,0)</f>
        <v>0.91666666666666519</v>
      </c>
      <c r="N91" s="158" t="s">
        <v>181</v>
      </c>
    </row>
    <row r="92" spans="1:14" ht="14.1" customHeight="1">
      <c r="A92" s="12" t="s">
        <v>16</v>
      </c>
      <c r="B92" s="13">
        <v>3</v>
      </c>
      <c r="C92" s="5">
        <f t="shared" si="159"/>
        <v>28</v>
      </c>
      <c r="D92" s="6">
        <f t="shared" si="187"/>
        <v>7.1999999999999993</v>
      </c>
      <c r="E92" s="7" t="str">
        <f t="shared" si="183"/>
        <v>40</v>
      </c>
      <c r="F92" s="26">
        <v>0</v>
      </c>
      <c r="G92" s="104">
        <f t="shared" ref="G92:K92" si="218">G91+TIME(0,$D92,0)+TIME(0,$F92,0)</f>
        <v>0.42152777777777711</v>
      </c>
      <c r="H92" s="104">
        <f t="shared" si="218"/>
        <v>0.59861111111111043</v>
      </c>
      <c r="I92" s="104">
        <f t="shared" ref="I92" si="219">I91+TIME(0,$D92,0)+TIME(0,$F92,0)</f>
        <v>0.64027777777777706</v>
      </c>
      <c r="J92" s="104">
        <f t="shared" si="218"/>
        <v>0.69236111111110965</v>
      </c>
      <c r="K92" s="104">
        <f t="shared" si="218"/>
        <v>0.87986111111110965</v>
      </c>
      <c r="L92" s="104">
        <f t="shared" ref="L92" si="220">L91+TIME(0,$D92,0)+TIME(0,$F92,0)</f>
        <v>0.92152777777777628</v>
      </c>
      <c r="N92" s="158" t="s">
        <v>133</v>
      </c>
    </row>
    <row r="93" spans="1:14" ht="14.1" customHeight="1">
      <c r="A93" s="12" t="s">
        <v>15</v>
      </c>
      <c r="B93" s="13">
        <v>2</v>
      </c>
      <c r="C93" s="5">
        <f t="shared" si="159"/>
        <v>30</v>
      </c>
      <c r="D93" s="6">
        <f t="shared" si="187"/>
        <v>4.8</v>
      </c>
      <c r="E93" s="7" t="str">
        <f t="shared" si="183"/>
        <v>40</v>
      </c>
      <c r="F93" s="26">
        <v>0</v>
      </c>
      <c r="G93" s="104">
        <f t="shared" ref="G93:K93" si="221">G92+TIME(0,$D93,0)+TIME(0,$F93,0)</f>
        <v>0.42430555555555488</v>
      </c>
      <c r="H93" s="104">
        <f t="shared" si="221"/>
        <v>0.6013888888888882</v>
      </c>
      <c r="I93" s="104">
        <f t="shared" ref="I93" si="222">I92+TIME(0,$D93,0)+TIME(0,$F93,0)</f>
        <v>0.64305555555555483</v>
      </c>
      <c r="J93" s="104">
        <f t="shared" si="221"/>
        <v>0.69513888888888742</v>
      </c>
      <c r="K93" s="104">
        <f t="shared" si="221"/>
        <v>0.88263888888888742</v>
      </c>
      <c r="L93" s="104">
        <f t="shared" ref="L93" si="223">L92+TIME(0,$D93,0)+TIME(0,$F93,0)</f>
        <v>0.92430555555555405</v>
      </c>
      <c r="N93" s="158" t="s">
        <v>132</v>
      </c>
    </row>
    <row r="94" spans="1:14" ht="14.1" customHeight="1">
      <c r="A94" s="12" t="s">
        <v>14</v>
      </c>
      <c r="B94" s="13">
        <v>1</v>
      </c>
      <c r="C94" s="5">
        <f t="shared" si="159"/>
        <v>31</v>
      </c>
      <c r="D94" s="6">
        <f t="shared" si="187"/>
        <v>2.4</v>
      </c>
      <c r="E94" s="7" t="str">
        <f t="shared" si="183"/>
        <v>45</v>
      </c>
      <c r="F94" s="26">
        <v>0</v>
      </c>
      <c r="G94" s="104">
        <f t="shared" ref="G94:K94" si="224">G93+TIME(0,$D94,0)+TIME(0,$F94,0)</f>
        <v>0.42569444444444376</v>
      </c>
      <c r="H94" s="104">
        <f t="shared" si="224"/>
        <v>0.60277777777777708</v>
      </c>
      <c r="I94" s="104">
        <f t="shared" ref="I94" si="225">I93+TIME(0,$D94,0)+TIME(0,$F94,0)</f>
        <v>0.64444444444444371</v>
      </c>
      <c r="J94" s="104">
        <f t="shared" si="224"/>
        <v>0.6965277777777763</v>
      </c>
      <c r="K94" s="104">
        <f t="shared" si="224"/>
        <v>0.8840277777777763</v>
      </c>
      <c r="L94" s="104">
        <f t="shared" ref="L94" si="226">L93+TIME(0,$D94,0)+TIME(0,$F94,0)</f>
        <v>0.92569444444444293</v>
      </c>
      <c r="N94" s="158" t="s">
        <v>177</v>
      </c>
    </row>
    <row r="95" spans="1:14" s="21" customFormat="1" ht="14.1" customHeight="1">
      <c r="A95" s="10" t="s">
        <v>13</v>
      </c>
      <c r="B95" s="22">
        <v>2</v>
      </c>
      <c r="C95" s="5">
        <f t="shared" si="159"/>
        <v>33</v>
      </c>
      <c r="D95" s="6">
        <f t="shared" si="187"/>
        <v>4.8</v>
      </c>
      <c r="E95" s="7" t="str">
        <f t="shared" si="183"/>
        <v>45</v>
      </c>
      <c r="F95" s="26">
        <v>0</v>
      </c>
      <c r="G95" s="104">
        <f t="shared" ref="G95:K95" si="227">G94+TIME(0,$D95,0)+TIME(0,$F95,0)</f>
        <v>0.42847222222222153</v>
      </c>
      <c r="H95" s="104">
        <f t="shared" si="227"/>
        <v>0.60555555555555485</v>
      </c>
      <c r="I95" s="104">
        <f t="shared" ref="I95" si="228">I94+TIME(0,$D95,0)+TIME(0,$F95,0)</f>
        <v>0.64722222222222148</v>
      </c>
      <c r="J95" s="104">
        <f t="shared" si="227"/>
        <v>0.69930555555555407</v>
      </c>
      <c r="K95" s="104">
        <f t="shared" si="227"/>
        <v>0.88680555555555407</v>
      </c>
      <c r="L95" s="104">
        <f t="shared" ref="L95" si="229">L94+TIME(0,$D95,0)+TIME(0,$F95,0)</f>
        <v>0.9284722222222207</v>
      </c>
      <c r="N95" s="158" t="s">
        <v>130</v>
      </c>
    </row>
    <row r="96" spans="1:14" ht="15.75">
      <c r="A96" s="102" t="s">
        <v>62</v>
      </c>
      <c r="B96" s="22">
        <v>1</v>
      </c>
      <c r="C96" s="5">
        <f t="shared" si="159"/>
        <v>34</v>
      </c>
      <c r="D96" s="6">
        <f t="shared" si="187"/>
        <v>2.4</v>
      </c>
      <c r="E96" s="110" t="str">
        <f t="shared" si="183"/>
        <v>45</v>
      </c>
      <c r="F96" s="27">
        <v>0</v>
      </c>
      <c r="G96" s="104">
        <f t="shared" ref="G96:K96" si="230">G95+TIME(0,$D96,0)+TIME(0,$F96,0)</f>
        <v>0.42986111111111042</v>
      </c>
      <c r="H96" s="104">
        <f t="shared" si="230"/>
        <v>0.60694444444444373</v>
      </c>
      <c r="I96" s="104">
        <f t="shared" ref="I96" si="231">I95+TIME(0,$D96,0)+TIME(0,$F96,0)</f>
        <v>0.64861111111111036</v>
      </c>
      <c r="J96" s="104">
        <f t="shared" si="230"/>
        <v>0.70069444444444295</v>
      </c>
      <c r="K96" s="104">
        <f t="shared" si="230"/>
        <v>0.88819444444444295</v>
      </c>
      <c r="L96" s="104">
        <f t="shared" ref="L96" si="232">L95+TIME(0,$D96,0)+TIME(0,$F96,0)</f>
        <v>0.92986111111110958</v>
      </c>
      <c r="N96" s="158" t="s">
        <v>129</v>
      </c>
    </row>
    <row r="98" spans="1:14">
      <c r="A98" s="23" t="s">
        <v>0</v>
      </c>
      <c r="B98" s="24"/>
      <c r="C98" s="24">
        <f>C45+C68+C96</f>
        <v>106</v>
      </c>
      <c r="D98" s="24"/>
      <c r="E98" s="24"/>
      <c r="F98" s="24"/>
      <c r="G98" s="24">
        <f>C98</f>
        <v>106</v>
      </c>
      <c r="H98" s="24">
        <f>G98</f>
        <v>106</v>
      </c>
      <c r="I98" s="24">
        <f>H98</f>
        <v>106</v>
      </c>
      <c r="J98" s="24">
        <f>H98*2</f>
        <v>212</v>
      </c>
      <c r="K98" s="24">
        <f>J98</f>
        <v>212</v>
      </c>
      <c r="L98" s="24">
        <f>K98</f>
        <v>212</v>
      </c>
      <c r="M98" s="139">
        <f>SUM(J98:L98)</f>
        <v>636</v>
      </c>
    </row>
    <row r="103" spans="1:14">
      <c r="J103" s="166"/>
      <c r="K103" s="166"/>
      <c r="L103" s="166"/>
      <c r="M103" s="166"/>
      <c r="N103" s="166"/>
    </row>
    <row r="105" spans="1:14">
      <c r="G105" s="166"/>
      <c r="H105" s="166"/>
      <c r="I105" s="166"/>
      <c r="J105" s="166"/>
      <c r="K105" s="166"/>
      <c r="L105" s="166"/>
    </row>
    <row r="106" spans="1:14">
      <c r="G106" s="166"/>
      <c r="H106" s="166"/>
      <c r="I106" s="166"/>
      <c r="J106" s="166"/>
      <c r="K106" s="166"/>
      <c r="L106" s="166"/>
    </row>
  </sheetData>
  <mergeCells count="18">
    <mergeCell ref="F2:F3"/>
    <mergeCell ref="A2:A3"/>
    <mergeCell ref="B2:B3"/>
    <mergeCell ref="C2:C3"/>
    <mergeCell ref="D2:D3"/>
    <mergeCell ref="E2:E3"/>
    <mergeCell ref="F71:F72"/>
    <mergeCell ref="A48:A49"/>
    <mergeCell ref="B48:B49"/>
    <mergeCell ref="C48:C49"/>
    <mergeCell ref="D48:D49"/>
    <mergeCell ref="E48:E49"/>
    <mergeCell ref="F48:F49"/>
    <mergeCell ref="A71:A72"/>
    <mergeCell ref="B71:B72"/>
    <mergeCell ref="C71:C72"/>
    <mergeCell ref="D71:D72"/>
    <mergeCell ref="E71:E72"/>
  </mergeCells>
  <pageMargins left="0.24" right="0.24" top="0.47" bottom="0.57999999999999996" header="0.3" footer="0.3"/>
  <pageSetup paperSize="9" scale="77" orientation="landscape" horizontalDpi="300" verticalDpi="300" r:id="rId1"/>
  <rowBreaks count="2" manualBreakCount="2">
    <brk id="46" max="15" man="1"/>
    <brk id="6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50 Bus KM (2)</vt:lpstr>
      <vt:lpstr>MZD-BabatpurAirport 101</vt:lpstr>
      <vt:lpstr>Mirzamurad-Babatpur 102</vt:lpstr>
      <vt:lpstr>Mirzamurad-Cantt-Lanka103</vt:lpstr>
      <vt:lpstr>Mirzamurad-Sindharo104</vt:lpstr>
      <vt:lpstr>Mirzamurad-Darsauna-Danganj 105</vt:lpstr>
      <vt:lpstr>Mirzamurad-Chubpur-MARKAND 106</vt:lpstr>
      <vt:lpstr>Mirzamurad-Sarnath-Lanka 107A</vt:lpstr>
      <vt:lpstr>MZD-Lanka-Sarnath 107 </vt:lpstr>
      <vt:lpstr>MZD-DLW-Cantt-Sarnth-Lanka108</vt:lpstr>
      <vt:lpstr>MZD-Cantt-Rajgt- DLW-Lanka109</vt:lpstr>
      <vt:lpstr>MZD-CANT-GODAULIA-CANTT110</vt:lpstr>
      <vt:lpstr>MZD-CANT-GODAULIA-CANTT111</vt:lpstr>
      <vt:lpstr>'Mirzamurad-Cantt-Lanka103'!Print_Area</vt:lpstr>
      <vt:lpstr>'Mirzamurad-Chubpur-MARKAND 106'!Print_Area</vt:lpstr>
      <vt:lpstr>'Mirzamurad-Darsauna-Danganj 105'!Print_Area</vt:lpstr>
      <vt:lpstr>'Mirzamurad-Sarnath-Lanka 107A'!Print_Area</vt:lpstr>
      <vt:lpstr>'Mirzamurad-Sindharo104'!Print_Area</vt:lpstr>
      <vt:lpstr>'MZD-CANT-GODAULIA-CANTT110'!Print_Area</vt:lpstr>
      <vt:lpstr>'MZD-CANT-GODAULIA-CANTT111'!Print_Area</vt:lpstr>
      <vt:lpstr>'MZD-DLW-Cantt-Sarnth-Lanka108'!Print_Area</vt:lpstr>
      <vt:lpstr>'MZD-Lanka-Sarnath 107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2023-02-07T04:54:29Z</cp:lastPrinted>
  <dcterms:created xsi:type="dcterms:W3CDTF">2022-09-07T06:57:31Z</dcterms:created>
  <dcterms:modified xsi:type="dcterms:W3CDTF">2023-02-07T09:56:16Z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502b73d6060545c699495e128d3748b3</vt:lpwstr>
  </property>
</Properties>
</file>